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05 CHS\3. Payment Assessment\11 April\"/>
    </mc:Choice>
  </mc:AlternateContent>
  <xr:revisionPtr revIDLastSave="0" documentId="13_ncr:1_{7E9A6744-7230-4DAC-9182-7573716E3489}" xr6:coauthVersionLast="47" xr6:coauthVersionMax="47" xr10:uidLastSave="{00000000-0000-0000-0000-000000000000}"/>
  <bookViews>
    <workbookView xWindow="-110" yWindow="-110" windowWidth="25820" windowHeight="13900" xr2:uid="{BEEFA311-38F1-403B-87D6-ACCA3A43FB20}"/>
  </bookViews>
  <sheets>
    <sheet name="Sc Shedule " sheetId="1" r:id="rId1"/>
    <sheet name="Supporting" sheetId="2" r:id="rId2"/>
    <sheet name="Day Works" sheetId="3" r:id="rId3"/>
  </sheet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__B19000">#REF!</definedName>
    <definedName name="__B19999">#REF!</definedName>
    <definedName name="__B20000">#REF!</definedName>
    <definedName name="__com2" hidden="1">{"'Break down'!$A$4"}</definedName>
    <definedName name="__e20000">#REF!</definedName>
    <definedName name="__e99991">#REF!</definedName>
    <definedName name="_B19000">#REF!</definedName>
    <definedName name="_B19999">#REF!</definedName>
    <definedName name="_B20000">#REF!</definedName>
    <definedName name="_com2" hidden="1">{"'Break down'!$A$4"}</definedName>
    <definedName name="_e20000">#REF!</definedName>
    <definedName name="_e99991">#REF!</definedName>
    <definedName name="_xlnm._FilterDatabase" localSheetId="0" hidden="1">'Sc Shedule '!$A$2:$AC$2665</definedName>
    <definedName name="_Key1" hidden="1">#REF!</definedName>
    <definedName name="_Order1" hidden="1">255</definedName>
    <definedName name="_Order2" hidden="1">0</definedName>
    <definedName name="_PR2">#REF!</definedName>
    <definedName name="_Sort" hidden="1">#REF!</definedName>
    <definedName name="a">#REF!</definedName>
    <definedName name="AA">#REF!</definedName>
    <definedName name="AAA">#REF!</definedName>
    <definedName name="abc">#REF!</definedName>
    <definedName name="AccessDatabase" hidden="1">"C:\AA-MEDIUM PROJECTS\Khaleej Times - GO 14017\Submittals Status.mdb"</definedName>
    <definedName name="ADD">#REF!</definedName>
    <definedName name="adjustment">#REF!</definedName>
    <definedName name="Amount">#REF!</definedName>
    <definedName name="aquatic" hidden="1">{"'Break down'!$A$4"}</definedName>
    <definedName name="aquatic1" hidden="1">{"'Break down'!$A$4"}</definedName>
    <definedName name="AS11at11">#REF!</definedName>
    <definedName name="Asset">#REF!</definedName>
    <definedName name="assetpmi">#REF!</definedName>
    <definedName name="B">#REF!</definedName>
    <definedName name="BASE_Summary">#REF!</definedName>
    <definedName name="BASE_Summary1">#REF!</definedName>
    <definedName name="BASE_Summary2">#REF!</definedName>
    <definedName name="BB">#REF!</definedName>
    <definedName name="blankline">#REF!</definedName>
    <definedName name="boop" hidden="1">{"'Break down'!$A$4"}</definedName>
    <definedName name="Button_2">"Submittals_Status_Drawing__2__List"</definedName>
    <definedName name="CC">#REF!</definedName>
    <definedName name="copy_this">#REF!</definedName>
    <definedName name="costimpact">#REF!</definedName>
    <definedName name="costimpactpmi">#REF!</definedName>
    <definedName name="CREP">#REF!</definedName>
    <definedName name="_xlnm.Criteria">#REF!</definedName>
    <definedName name="CURRENCY">#REF!</definedName>
    <definedName name="D">#REF!</definedName>
    <definedName name="_xlnm.Database">#REF!</definedName>
    <definedName name="DD">#REF!</definedName>
    <definedName name="dummy">#N/A</definedName>
    <definedName name="E">#REF!</definedName>
    <definedName name="EE">#REF!</definedName>
    <definedName name="Ele" hidden="1">{"'Break down'!$A$4"}</definedName>
    <definedName name="elementpmi">#REF!</definedName>
    <definedName name="_xlnm.Extract">#REF!</definedName>
    <definedName name="eyt" hidden="1">{"'Break down'!$A$4"}</definedName>
    <definedName name="F">#REF!</definedName>
    <definedName name="FF">#REF!</definedName>
    <definedName name="fiyu" hidden="1">{"'Break down'!$A$4"}</definedName>
    <definedName name="G">#REF!</definedName>
    <definedName name="GBPtoDhs">#REF!</definedName>
    <definedName name="gij" hidden="1">{"'Break down'!$A$4"}</definedName>
    <definedName name="H">#REF!</definedName>
    <definedName name="hello">#REF!</definedName>
    <definedName name="HH">#REF!</definedName>
    <definedName name="HTML_CodePage" hidden="1">9</definedName>
    <definedName name="HTML_Control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LastUpdate" hidden="1">"6/7/98"</definedName>
    <definedName name="HTML_LineAfter" hidden="1">FALSE</definedName>
    <definedName name="HTML_LineBefore" hidden="1">FALSE</definedName>
    <definedName name="HTML_Name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Title" hidden="1">"Break_down"</definedName>
    <definedName name="hu" hidden="1">{"'Break down'!$A$4"}</definedName>
    <definedName name="Item">#REF!</definedName>
    <definedName name="IVA">#REF!</definedName>
    <definedName name="J">#REF!</definedName>
    <definedName name="jkl">#REF!</definedName>
    <definedName name="jo" hidden="1">{"'Break down'!$A$4"}</definedName>
    <definedName name="joy" hidden="1">{"'Break down'!$A$4"}</definedName>
    <definedName name="joyr" hidden="1">{"'Break down'!$A$4"}</definedName>
    <definedName name="K">#REF!</definedName>
    <definedName name="KO" hidden="1">{"'Break down'!$A$4"}</definedName>
    <definedName name="L">#REF!</definedName>
    <definedName name="ledger" hidden="1">{"'Break down'!$A$4"}</definedName>
    <definedName name="LL">#REF!</definedName>
    <definedName name="M">#REF!</definedName>
    <definedName name="markup">#REF!</definedName>
    <definedName name="Material_Rate">#REF!</definedName>
    <definedName name="MOS">#REF!</definedName>
    <definedName name="N">#REF!</definedName>
    <definedName name="oip" hidden="1">{"'Break down'!$A$4"}</definedName>
    <definedName name="OMI">#REF!</definedName>
    <definedName name="P">#REF!</definedName>
    <definedName name="PO" hidden="1">{"'Break down'!$A$4"}</definedName>
    <definedName name="ppo" hidden="1">{"'Break down'!$A$4"}</definedName>
    <definedName name="PRINT">#REF!</definedName>
    <definedName name="_xlnm.Print_Area" localSheetId="0">'Sc Shedule '!$B$1:$AC$2660</definedName>
    <definedName name="_xlnm.Print_Area">#REF!</definedName>
    <definedName name="PRINT_AREA_MI">#REF!</definedName>
    <definedName name="Print_Checklist">#REF!</definedName>
    <definedName name="Print_Cover">#REF!</definedName>
    <definedName name="Print_ITR">#REF!</definedName>
    <definedName name="Print_Settlement">#REF!</definedName>
    <definedName name="_xlnm.Print_Titles" localSheetId="0">'Sc Shedule '!$2:$2</definedName>
    <definedName name="Print_Titles_MI">#REF!</definedName>
    <definedName name="Print_TRA">#REF!</definedName>
    <definedName name="Print_V1">#REF!</definedName>
    <definedName name="Print_V2">#REF!</definedName>
    <definedName name="Production_Rate">#REF!</definedName>
    <definedName name="PROJECT_Description">#REF!</definedName>
    <definedName name="PROJECT_Description1">#REF!</definedName>
    <definedName name="PROJECT_Description2">#REF!</definedName>
    <definedName name="Q">#REF!</definedName>
    <definedName name="Qty.">#REF!</definedName>
    <definedName name="Quantity">#REF!</definedName>
    <definedName name="raj">#REF!</definedName>
    <definedName name="RAJESH">#REF!</definedName>
    <definedName name="Rate">#REF!</definedName>
    <definedName name="Recom" hidden="1">{"'Break down'!$A$4"}</definedName>
    <definedName name="ref" hidden="1">{"'Break down'!$A$4"}</definedName>
    <definedName name="REN" hidden="1">{"'Break down'!$A$4"}</definedName>
    <definedName name="RESD">#REF!</definedName>
    <definedName name="RETEN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TRUE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0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rou" hidden="1">{"'Break down'!$A$4"}</definedName>
    <definedName name="rpppp" hidden="1">{"'Break down'!$A$4"}</definedName>
    <definedName name="rt" hidden="1">{"'Break down'!$A$4"}</definedName>
    <definedName name="rtp" hidden="1">{"'Break down'!$A$4"}</definedName>
    <definedName name="rtpqwp" hidden="1">{"'Break down'!$A$4"}</definedName>
    <definedName name="S">#REF!</definedName>
    <definedName name="SCAF" hidden="1">{"'Break down'!$A$4"}</definedName>
    <definedName name="Scaffolding" hidden="1">{"'Break down'!$A$4"}</definedName>
    <definedName name="sd">#REF!</definedName>
    <definedName name="ser" hidden="1">{"'Break down'!$A$4"}</definedName>
    <definedName name="Submittals_Status_Drawing__2__List">#REF!</definedName>
    <definedName name="Submittals_Status_Drawing__2__List1">#REF!</definedName>
    <definedName name="summ1" hidden="1">{"'Break down'!$A$4"}</definedName>
    <definedName name="summariseddiff" hidden="1">{"'Break down'!$A$4"}</definedName>
    <definedName name="summary" hidden="1">{"'Break down'!$A$4"}</definedName>
    <definedName name="T">#REF!</definedName>
    <definedName name="temp" hidden="1">{"'Break down'!$A$4"}</definedName>
    <definedName name="temp1" hidden="1">{"'Break down'!$A$4"}</definedName>
    <definedName name="tender">#REF!</definedName>
    <definedName name="test" hidden="1">{"'Break down'!$A$4"}</definedName>
    <definedName name="tmp" hidden="1">{"'Break down'!$A$4"}</definedName>
    <definedName name="Total">#REF!</definedName>
    <definedName name="tppp" hidden="1">{"'Break down'!$A$4"}</definedName>
    <definedName name="ty" hidden="1">{"'Break down'!$A$4"}</definedName>
    <definedName name="U">#REF!</definedName>
    <definedName name="ui" hidden="1">{"'Break down'!$A$4"}</definedName>
    <definedName name="Unit">#REF!</definedName>
    <definedName name="upo" hidden="1">{"'Break down'!$A$4"}</definedName>
    <definedName name="UUU" hidden="1">{"'Break down'!$A$4"}</definedName>
    <definedName name="uy" hidden="1">{"'Break down'!$A$4"}</definedName>
    <definedName name="V">#REF!</definedName>
    <definedName name="W">#REF!</definedName>
    <definedName name="WEIGHT">#REF!</definedName>
    <definedName name="weo" hidden="1">{"'Break down'!$A$4"}</definedName>
    <definedName name="werttt" hidden="1">{"'Break down'!$A$4"}</definedName>
    <definedName name="wrw" hidden="1">{"'Break down'!$A$4"}</definedName>
    <definedName name="X">#REF!</definedName>
    <definedName name="XLK" hidden="1">{"'Break down'!$A$4"}</definedName>
    <definedName name="xls." hidden="1">{"'Break down'!$A$4"}</definedName>
    <definedName name="xls1" hidden="1">{"'Break down'!$A$4"}</definedName>
    <definedName name="xls2" hidden="1">{"'Break down'!$A$4"}</definedName>
    <definedName name="Y">#REF!</definedName>
    <definedName name="Yes">#REF!</definedName>
    <definedName name="yesno">#REF!</definedName>
    <definedName name="yui" hidden="1">{"'Break down'!$A$4"}</definedName>
    <definedName name="yup" hidden="1">{"'Break down'!$A$4"}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86" i="1" l="1"/>
  <c r="K187" i="3" l="1"/>
  <c r="L188" i="3" s="1"/>
  <c r="W2630" i="1"/>
  <c r="V2630" i="1"/>
  <c r="T2630" i="1"/>
  <c r="Q2630" i="1"/>
  <c r="AA2630" i="1" s="1"/>
  <c r="P2630" i="1"/>
  <c r="O2630" i="1" s="1"/>
  <c r="M2630" i="1"/>
  <c r="W2629" i="1"/>
  <c r="V2629" i="1"/>
  <c r="T2629" i="1"/>
  <c r="Q2629" i="1"/>
  <c r="AA2629" i="1" s="1"/>
  <c r="P2629" i="1"/>
  <c r="O2629" i="1" s="1"/>
  <c r="M2629" i="1"/>
  <c r="W2628" i="1"/>
  <c r="V2628" i="1"/>
  <c r="T2628" i="1"/>
  <c r="Q2628" i="1"/>
  <c r="AA2628" i="1" s="1"/>
  <c r="P2628" i="1"/>
  <c r="O2628" i="1" s="1"/>
  <c r="M2628" i="1"/>
  <c r="W2627" i="1"/>
  <c r="V2627" i="1"/>
  <c r="T2627" i="1"/>
  <c r="Q2627" i="1"/>
  <c r="AA2627" i="1" s="1"/>
  <c r="P2627" i="1"/>
  <c r="O2627" i="1" s="1"/>
  <c r="M2627" i="1"/>
  <c r="W2626" i="1"/>
  <c r="V2626" i="1"/>
  <c r="T2626" i="1"/>
  <c r="Q2626" i="1"/>
  <c r="U2626" i="1" s="1"/>
  <c r="P2626" i="1"/>
  <c r="O2626" i="1" s="1"/>
  <c r="M2626" i="1"/>
  <c r="W2625" i="1"/>
  <c r="V2625" i="1"/>
  <c r="T2625" i="1"/>
  <c r="Q2625" i="1"/>
  <c r="U2625" i="1" s="1"/>
  <c r="P2625" i="1"/>
  <c r="O2625" i="1" s="1"/>
  <c r="M2625" i="1"/>
  <c r="W2624" i="1"/>
  <c r="V2624" i="1"/>
  <c r="T2624" i="1"/>
  <c r="Q2624" i="1"/>
  <c r="U2624" i="1" s="1"/>
  <c r="P2624" i="1"/>
  <c r="O2624" i="1" s="1"/>
  <c r="M2624" i="1"/>
  <c r="W2623" i="1"/>
  <c r="V2623" i="1"/>
  <c r="T2623" i="1"/>
  <c r="Q2623" i="1"/>
  <c r="U2623" i="1" s="1"/>
  <c r="P2623" i="1"/>
  <c r="O2623" i="1" s="1"/>
  <c r="M2623" i="1"/>
  <c r="W2622" i="1"/>
  <c r="V2622" i="1"/>
  <c r="T2622" i="1"/>
  <c r="Q2622" i="1"/>
  <c r="P2622" i="1"/>
  <c r="M2622" i="1"/>
  <c r="W2621" i="1"/>
  <c r="V2621" i="1"/>
  <c r="T2621" i="1"/>
  <c r="Q2621" i="1"/>
  <c r="AA2621" i="1" s="1"/>
  <c r="P2621" i="1"/>
  <c r="M2621" i="1"/>
  <c r="W2620" i="1"/>
  <c r="V2620" i="1"/>
  <c r="T2620" i="1"/>
  <c r="Q2620" i="1"/>
  <c r="AA2620" i="1" s="1"/>
  <c r="P2620" i="1"/>
  <c r="M2620" i="1"/>
  <c r="W2619" i="1"/>
  <c r="V2619" i="1"/>
  <c r="T2619" i="1"/>
  <c r="Q2619" i="1"/>
  <c r="P2619" i="1"/>
  <c r="O2619" i="1" s="1"/>
  <c r="M2619" i="1"/>
  <c r="W2618" i="1"/>
  <c r="V2618" i="1"/>
  <c r="T2618" i="1"/>
  <c r="Q2618" i="1"/>
  <c r="P2618" i="1"/>
  <c r="O2618" i="1" s="1"/>
  <c r="M2618" i="1"/>
  <c r="W2617" i="1"/>
  <c r="V2617" i="1"/>
  <c r="T2617" i="1"/>
  <c r="Q2617" i="1"/>
  <c r="P2617" i="1"/>
  <c r="O2617" i="1" s="1"/>
  <c r="M2617" i="1"/>
  <c r="W2616" i="1"/>
  <c r="V2616" i="1"/>
  <c r="T2616" i="1"/>
  <c r="Q2616" i="1"/>
  <c r="P2616" i="1"/>
  <c r="O2616" i="1" s="1"/>
  <c r="M2616" i="1"/>
  <c r="W2615" i="1"/>
  <c r="V2615" i="1"/>
  <c r="T2615" i="1"/>
  <c r="Q2615" i="1"/>
  <c r="P2615" i="1"/>
  <c r="M2615" i="1"/>
  <c r="W2614" i="1"/>
  <c r="V2614" i="1"/>
  <c r="T2614" i="1"/>
  <c r="Q2614" i="1"/>
  <c r="AA2614" i="1" s="1"/>
  <c r="P2614" i="1"/>
  <c r="M2614" i="1"/>
  <c r="W2613" i="1"/>
  <c r="V2613" i="1"/>
  <c r="T2613" i="1"/>
  <c r="Q2613" i="1"/>
  <c r="P2613" i="1"/>
  <c r="M2613" i="1"/>
  <c r="W2612" i="1"/>
  <c r="V2612" i="1"/>
  <c r="T2612" i="1"/>
  <c r="Q2612" i="1"/>
  <c r="AA2612" i="1" s="1"/>
  <c r="P2612" i="1"/>
  <c r="M2612" i="1"/>
  <c r="W2611" i="1"/>
  <c r="V2611" i="1"/>
  <c r="T2611" i="1"/>
  <c r="Q2611" i="1"/>
  <c r="AA2611" i="1" s="1"/>
  <c r="P2611" i="1"/>
  <c r="M2611" i="1"/>
  <c r="W2610" i="1"/>
  <c r="V2610" i="1"/>
  <c r="T2610" i="1"/>
  <c r="Q2610" i="1"/>
  <c r="P2610" i="1"/>
  <c r="M2610" i="1"/>
  <c r="W2609" i="1"/>
  <c r="V2609" i="1"/>
  <c r="T2609" i="1"/>
  <c r="Q2609" i="1"/>
  <c r="P2609" i="1"/>
  <c r="M2609" i="1"/>
  <c r="W2608" i="1"/>
  <c r="V2608" i="1"/>
  <c r="T2608" i="1"/>
  <c r="Q2608" i="1"/>
  <c r="AA2608" i="1" s="1"/>
  <c r="P2608" i="1"/>
  <c r="O2608" i="1" s="1"/>
  <c r="M2608" i="1"/>
  <c r="W2607" i="1"/>
  <c r="V2607" i="1"/>
  <c r="T2607" i="1"/>
  <c r="Q2607" i="1"/>
  <c r="P2607" i="1"/>
  <c r="M2607" i="1"/>
  <c r="W2606" i="1"/>
  <c r="V2606" i="1"/>
  <c r="T2606" i="1"/>
  <c r="Q2606" i="1"/>
  <c r="P2606" i="1"/>
  <c r="M2606" i="1"/>
  <c r="W2605" i="1"/>
  <c r="V2605" i="1"/>
  <c r="T2605" i="1"/>
  <c r="Q2605" i="1"/>
  <c r="P2605" i="1"/>
  <c r="M2605" i="1"/>
  <c r="W2604" i="1"/>
  <c r="V2604" i="1"/>
  <c r="T2604" i="1"/>
  <c r="Q2604" i="1"/>
  <c r="P2604" i="1"/>
  <c r="M2604" i="1"/>
  <c r="W2603" i="1"/>
  <c r="V2603" i="1"/>
  <c r="T2603" i="1"/>
  <c r="Q2603" i="1"/>
  <c r="P2603" i="1"/>
  <c r="M2603" i="1"/>
  <c r="W2602" i="1"/>
  <c r="V2602" i="1"/>
  <c r="T2602" i="1"/>
  <c r="Q2602" i="1"/>
  <c r="P2602" i="1"/>
  <c r="M2602" i="1"/>
  <c r="W2601" i="1"/>
  <c r="V2601" i="1"/>
  <c r="T2601" i="1"/>
  <c r="Q2601" i="1"/>
  <c r="P2601" i="1"/>
  <c r="M2601" i="1"/>
  <c r="W2600" i="1"/>
  <c r="V2600" i="1"/>
  <c r="T2600" i="1"/>
  <c r="Q2600" i="1"/>
  <c r="AA2600" i="1" s="1"/>
  <c r="P2600" i="1"/>
  <c r="M2600" i="1"/>
  <c r="W2599" i="1"/>
  <c r="V2599" i="1"/>
  <c r="T2599" i="1"/>
  <c r="Q2599" i="1"/>
  <c r="P2599" i="1"/>
  <c r="O2599" i="1" s="1"/>
  <c r="M2599" i="1"/>
  <c r="W2598" i="1"/>
  <c r="V2598" i="1"/>
  <c r="T2598" i="1"/>
  <c r="Q2598" i="1"/>
  <c r="P2598" i="1"/>
  <c r="M2598" i="1"/>
  <c r="W2597" i="1"/>
  <c r="V2597" i="1"/>
  <c r="T2597" i="1"/>
  <c r="Q2597" i="1"/>
  <c r="P2597" i="1"/>
  <c r="M2597" i="1"/>
  <c r="W2596" i="1"/>
  <c r="V2596" i="1"/>
  <c r="T2596" i="1"/>
  <c r="Q2596" i="1"/>
  <c r="P2596" i="1"/>
  <c r="O2596" i="1" s="1"/>
  <c r="M2596" i="1"/>
  <c r="W2595" i="1"/>
  <c r="V2595" i="1"/>
  <c r="T2595" i="1"/>
  <c r="Q2595" i="1"/>
  <c r="P2595" i="1"/>
  <c r="M2595" i="1"/>
  <c r="W2594" i="1"/>
  <c r="V2594" i="1"/>
  <c r="T2594" i="1"/>
  <c r="Q2594" i="1"/>
  <c r="P2594" i="1"/>
  <c r="M2594" i="1"/>
  <c r="W2593" i="1"/>
  <c r="V2593" i="1"/>
  <c r="T2593" i="1"/>
  <c r="Q2593" i="1"/>
  <c r="P2593" i="1"/>
  <c r="M2593" i="1"/>
  <c r="W2592" i="1"/>
  <c r="V2592" i="1"/>
  <c r="T2592" i="1"/>
  <c r="Q2592" i="1"/>
  <c r="AA2592" i="1" s="1"/>
  <c r="P2592" i="1"/>
  <c r="M2592" i="1"/>
  <c r="W2591" i="1"/>
  <c r="V2591" i="1"/>
  <c r="T2591" i="1"/>
  <c r="Q2591" i="1"/>
  <c r="P2591" i="1"/>
  <c r="O2591" i="1" s="1"/>
  <c r="M2591" i="1"/>
  <c r="W2648" i="1"/>
  <c r="V2648" i="1"/>
  <c r="T2648" i="1"/>
  <c r="Q2648" i="1"/>
  <c r="U2648" i="1" s="1"/>
  <c r="P2648" i="1"/>
  <c r="O2648" i="1" s="1"/>
  <c r="M2648" i="1"/>
  <c r="W2647" i="1"/>
  <c r="V2647" i="1"/>
  <c r="T2647" i="1"/>
  <c r="Q2647" i="1"/>
  <c r="U2647" i="1" s="1"/>
  <c r="P2647" i="1"/>
  <c r="O2647" i="1" s="1"/>
  <c r="M2647" i="1"/>
  <c r="W2646" i="1"/>
  <c r="V2646" i="1"/>
  <c r="T2646" i="1"/>
  <c r="Q2646" i="1"/>
  <c r="AA2646" i="1" s="1"/>
  <c r="P2646" i="1"/>
  <c r="O2646" i="1" s="1"/>
  <c r="M2646" i="1"/>
  <c r="W2645" i="1"/>
  <c r="V2645" i="1"/>
  <c r="T2645" i="1"/>
  <c r="Q2645" i="1"/>
  <c r="AA2645" i="1" s="1"/>
  <c r="P2645" i="1"/>
  <c r="O2645" i="1" s="1"/>
  <c r="M2645" i="1"/>
  <c r="W2644" i="1"/>
  <c r="V2644" i="1"/>
  <c r="T2644" i="1"/>
  <c r="Q2644" i="1"/>
  <c r="P2644" i="1"/>
  <c r="O2644" i="1" s="1"/>
  <c r="M2644" i="1"/>
  <c r="W2643" i="1"/>
  <c r="V2643" i="1"/>
  <c r="T2643" i="1"/>
  <c r="Q2643" i="1"/>
  <c r="U2643" i="1" s="1"/>
  <c r="P2643" i="1"/>
  <c r="O2643" i="1" s="1"/>
  <c r="M2643" i="1"/>
  <c r="W2642" i="1"/>
  <c r="V2642" i="1"/>
  <c r="T2642" i="1"/>
  <c r="Q2642" i="1"/>
  <c r="P2642" i="1"/>
  <c r="O2642" i="1" s="1"/>
  <c r="M2642" i="1"/>
  <c r="W2641" i="1"/>
  <c r="V2641" i="1"/>
  <c r="T2641" i="1"/>
  <c r="Q2641" i="1"/>
  <c r="U2641" i="1" s="1"/>
  <c r="P2641" i="1"/>
  <c r="O2641" i="1" s="1"/>
  <c r="M2641" i="1"/>
  <c r="W2640" i="1"/>
  <c r="V2640" i="1"/>
  <c r="T2640" i="1"/>
  <c r="Q2640" i="1"/>
  <c r="U2640" i="1" s="1"/>
  <c r="P2640" i="1"/>
  <c r="O2640" i="1" s="1"/>
  <c r="M2640" i="1"/>
  <c r="W2639" i="1"/>
  <c r="V2639" i="1"/>
  <c r="T2639" i="1"/>
  <c r="Q2639" i="1"/>
  <c r="P2639" i="1"/>
  <c r="O2639" i="1" s="1"/>
  <c r="M2639" i="1"/>
  <c r="W2638" i="1"/>
  <c r="V2638" i="1"/>
  <c r="T2638" i="1"/>
  <c r="Q2638" i="1"/>
  <c r="AA2638" i="1" s="1"/>
  <c r="P2638" i="1"/>
  <c r="O2638" i="1" s="1"/>
  <c r="M2638" i="1"/>
  <c r="W2637" i="1"/>
  <c r="V2637" i="1"/>
  <c r="T2637" i="1"/>
  <c r="Q2637" i="1"/>
  <c r="AA2637" i="1" s="1"/>
  <c r="P2637" i="1"/>
  <c r="O2637" i="1" s="1"/>
  <c r="M2637" i="1"/>
  <c r="W2636" i="1"/>
  <c r="V2636" i="1"/>
  <c r="T2636" i="1"/>
  <c r="Q2636" i="1"/>
  <c r="AA2636" i="1" s="1"/>
  <c r="P2636" i="1"/>
  <c r="O2636" i="1" s="1"/>
  <c r="M2636" i="1"/>
  <c r="W2635" i="1"/>
  <c r="V2635" i="1"/>
  <c r="T2635" i="1"/>
  <c r="Q2635" i="1"/>
  <c r="AA2635" i="1" s="1"/>
  <c r="P2635" i="1"/>
  <c r="O2635" i="1" s="1"/>
  <c r="M2635" i="1"/>
  <c r="W2634" i="1"/>
  <c r="V2634" i="1"/>
  <c r="T2634" i="1"/>
  <c r="Q2634" i="1"/>
  <c r="U2634" i="1" s="1"/>
  <c r="P2634" i="1"/>
  <c r="O2634" i="1" s="1"/>
  <c r="M2634" i="1"/>
  <c r="W2633" i="1"/>
  <c r="V2633" i="1"/>
  <c r="T2633" i="1"/>
  <c r="Q2633" i="1"/>
  <c r="AA2633" i="1" s="1"/>
  <c r="P2633" i="1"/>
  <c r="O2633" i="1" s="1"/>
  <c r="M2633" i="1"/>
  <c r="W2632" i="1"/>
  <c r="V2632" i="1"/>
  <c r="T2632" i="1"/>
  <c r="Q2632" i="1"/>
  <c r="U2632" i="1" s="1"/>
  <c r="P2632" i="1"/>
  <c r="O2632" i="1" s="1"/>
  <c r="M2632" i="1"/>
  <c r="W2631" i="1"/>
  <c r="V2631" i="1"/>
  <c r="T2631" i="1"/>
  <c r="Q2631" i="1"/>
  <c r="AA2631" i="1" s="1"/>
  <c r="P2631" i="1"/>
  <c r="O2631" i="1" s="1"/>
  <c r="M2631" i="1"/>
  <c r="W2590" i="1"/>
  <c r="V2590" i="1"/>
  <c r="T2590" i="1"/>
  <c r="Q2590" i="1"/>
  <c r="P2590" i="1"/>
  <c r="M2590" i="1"/>
  <c r="W2582" i="1"/>
  <c r="V2582" i="1"/>
  <c r="T2582" i="1"/>
  <c r="Q2582" i="1"/>
  <c r="P2582" i="1"/>
  <c r="M2582" i="1"/>
  <c r="W2581" i="1"/>
  <c r="V2581" i="1"/>
  <c r="T2581" i="1"/>
  <c r="Q2581" i="1"/>
  <c r="AA2581" i="1" s="1"/>
  <c r="P2581" i="1"/>
  <c r="M2581" i="1"/>
  <c r="W2580" i="1"/>
  <c r="V2580" i="1"/>
  <c r="T2580" i="1"/>
  <c r="Q2580" i="1"/>
  <c r="P2580" i="1"/>
  <c r="M2580" i="1"/>
  <c r="W2579" i="1"/>
  <c r="V2579" i="1"/>
  <c r="T2579" i="1"/>
  <c r="Q2579" i="1"/>
  <c r="P2579" i="1"/>
  <c r="M2579" i="1"/>
  <c r="W2578" i="1"/>
  <c r="V2578" i="1"/>
  <c r="T2578" i="1"/>
  <c r="Q2578" i="1"/>
  <c r="P2578" i="1"/>
  <c r="M2578" i="1"/>
  <c r="W2577" i="1"/>
  <c r="V2577" i="1"/>
  <c r="T2577" i="1"/>
  <c r="Q2577" i="1"/>
  <c r="P2577" i="1"/>
  <c r="M2577" i="1"/>
  <c r="W2586" i="1"/>
  <c r="V2586" i="1"/>
  <c r="T2586" i="1"/>
  <c r="Q2586" i="1"/>
  <c r="AA2586" i="1" s="1"/>
  <c r="P2586" i="1"/>
  <c r="M2586" i="1"/>
  <c r="W2585" i="1"/>
  <c r="V2585" i="1"/>
  <c r="T2585" i="1"/>
  <c r="Q2585" i="1"/>
  <c r="AA2585" i="1" s="1"/>
  <c r="P2585" i="1"/>
  <c r="O2585" i="1" s="1"/>
  <c r="M2585" i="1"/>
  <c r="W2584" i="1"/>
  <c r="V2584" i="1"/>
  <c r="T2584" i="1"/>
  <c r="Q2584" i="1"/>
  <c r="P2584" i="1"/>
  <c r="M2584" i="1"/>
  <c r="W2583" i="1"/>
  <c r="V2583" i="1"/>
  <c r="T2583" i="1"/>
  <c r="Q2583" i="1"/>
  <c r="P2583" i="1"/>
  <c r="O2583" i="1" s="1"/>
  <c r="M2583" i="1"/>
  <c r="W2576" i="1"/>
  <c r="V2576" i="1"/>
  <c r="T2576" i="1"/>
  <c r="Q2576" i="1"/>
  <c r="P2576" i="1"/>
  <c r="M2576" i="1"/>
  <c r="W2589" i="1"/>
  <c r="V2589" i="1"/>
  <c r="T2589" i="1"/>
  <c r="Q2589" i="1"/>
  <c r="AA2589" i="1" s="1"/>
  <c r="P2589" i="1"/>
  <c r="M2589" i="1"/>
  <c r="W2588" i="1"/>
  <c r="V2588" i="1"/>
  <c r="T2588" i="1"/>
  <c r="Q2588" i="1"/>
  <c r="AA2588" i="1" s="1"/>
  <c r="P2588" i="1"/>
  <c r="M2588" i="1"/>
  <c r="W2587" i="1"/>
  <c r="V2587" i="1"/>
  <c r="T2587" i="1"/>
  <c r="Q2587" i="1"/>
  <c r="P2587" i="1"/>
  <c r="M2587" i="1"/>
  <c r="W2575" i="1"/>
  <c r="V2575" i="1"/>
  <c r="T2575" i="1"/>
  <c r="Q2575" i="1"/>
  <c r="AA2575" i="1" s="1"/>
  <c r="P2575" i="1"/>
  <c r="M2575" i="1"/>
  <c r="W2574" i="1"/>
  <c r="V2574" i="1"/>
  <c r="T2574" i="1"/>
  <c r="Q2574" i="1"/>
  <c r="AA2574" i="1" s="1"/>
  <c r="P2574" i="1"/>
  <c r="M2574" i="1"/>
  <c r="W2573" i="1"/>
  <c r="V2573" i="1"/>
  <c r="T2573" i="1"/>
  <c r="Q2573" i="1"/>
  <c r="AA2573" i="1" s="1"/>
  <c r="P2573" i="1"/>
  <c r="M2573" i="1"/>
  <c r="O2582" i="1" l="1"/>
  <c r="AA2618" i="1"/>
  <c r="AA2617" i="1"/>
  <c r="AA2616" i="1"/>
  <c r="AA2583" i="1"/>
  <c r="O2584" i="1"/>
  <c r="Z2584" i="1" s="1"/>
  <c r="AA2599" i="1"/>
  <c r="AA2591" i="1"/>
  <c r="O2573" i="1"/>
  <c r="Z2573" i="1" s="1"/>
  <c r="Z2630" i="1"/>
  <c r="Z2632" i="1"/>
  <c r="O2603" i="1"/>
  <c r="Y2603" i="1" s="1"/>
  <c r="O2611" i="1"/>
  <c r="Z2611" i="1" s="1"/>
  <c r="Z2631" i="1"/>
  <c r="O2602" i="1"/>
  <c r="Z2602" i="1" s="1"/>
  <c r="Z2582" i="1"/>
  <c r="Z2637" i="1"/>
  <c r="AA2623" i="1"/>
  <c r="Z2624" i="1"/>
  <c r="Z2646" i="1"/>
  <c r="Z2596" i="1"/>
  <c r="O2621" i="1"/>
  <c r="Z2621" i="1" s="1"/>
  <c r="Z2626" i="1"/>
  <c r="O2589" i="1"/>
  <c r="Z2589" i="1" s="1"/>
  <c r="O2579" i="1"/>
  <c r="Z2579" i="1" s="1"/>
  <c r="Z2629" i="1"/>
  <c r="Z2627" i="1"/>
  <c r="O2615" i="1"/>
  <c r="X2615" i="1" s="1"/>
  <c r="Z2591" i="1"/>
  <c r="X2623" i="1"/>
  <c r="Z2623" i="1"/>
  <c r="Z2608" i="1"/>
  <c r="Z2616" i="1"/>
  <c r="Y2623" i="1"/>
  <c r="O2590" i="1"/>
  <c r="X2590" i="1" s="1"/>
  <c r="AA2640" i="1"/>
  <c r="Z2641" i="1"/>
  <c r="X2624" i="1"/>
  <c r="Y2624" i="1"/>
  <c r="Z2634" i="1"/>
  <c r="Z2625" i="1"/>
  <c r="O2600" i="1"/>
  <c r="Z2600" i="1" s="1"/>
  <c r="Z2640" i="1"/>
  <c r="O2605" i="1"/>
  <c r="Z2605" i="1" s="1"/>
  <c r="AB2623" i="1"/>
  <c r="X2626" i="1"/>
  <c r="Z2635" i="1"/>
  <c r="AA2624" i="1"/>
  <c r="Y2626" i="1"/>
  <c r="AA2626" i="1"/>
  <c r="Z2633" i="1"/>
  <c r="Z2643" i="1"/>
  <c r="Z2648" i="1"/>
  <c r="AB2625" i="1"/>
  <c r="X2629" i="1"/>
  <c r="Y2629" i="1"/>
  <c r="X2625" i="1"/>
  <c r="Y2625" i="1"/>
  <c r="X2627" i="1"/>
  <c r="Y2627" i="1"/>
  <c r="O2604" i="1"/>
  <c r="Z2604" i="1" s="1"/>
  <c r="AA2625" i="1"/>
  <c r="Z2628" i="1"/>
  <c r="AB2624" i="1"/>
  <c r="U2630" i="1"/>
  <c r="AB2630" i="1" s="1"/>
  <c r="Z2644" i="1"/>
  <c r="X2630" i="1"/>
  <c r="Y2630" i="1"/>
  <c r="O2610" i="1"/>
  <c r="Z2610" i="1" s="1"/>
  <c r="AB2626" i="1"/>
  <c r="Y2628" i="1"/>
  <c r="AA2622" i="1"/>
  <c r="O2622" i="1"/>
  <c r="X2622" i="1" s="1"/>
  <c r="O2620" i="1"/>
  <c r="Y2620" i="1" s="1"/>
  <c r="AA2619" i="1"/>
  <c r="X2619" i="1"/>
  <c r="X2616" i="1"/>
  <c r="Y2616" i="1"/>
  <c r="O2614" i="1"/>
  <c r="Z2614" i="1" s="1"/>
  <c r="O2613" i="1"/>
  <c r="Z2613" i="1" s="1"/>
  <c r="O2612" i="1"/>
  <c r="X2612" i="1" s="1"/>
  <c r="O2609" i="1"/>
  <c r="Z2609" i="1" s="1"/>
  <c r="O2607" i="1"/>
  <c r="Z2607" i="1" s="1"/>
  <c r="O2606" i="1"/>
  <c r="Z2606" i="1" s="1"/>
  <c r="AA2604" i="1"/>
  <c r="AA2602" i="1"/>
  <c r="O2601" i="1"/>
  <c r="Z2601" i="1" s="1"/>
  <c r="O2598" i="1"/>
  <c r="Z2598" i="1" s="1"/>
  <c r="O2597" i="1"/>
  <c r="Z2597" i="1" s="1"/>
  <c r="O2595" i="1"/>
  <c r="Z2595" i="1" s="1"/>
  <c r="O2594" i="1"/>
  <c r="Z2594" i="1" s="1"/>
  <c r="O2593" i="1"/>
  <c r="Z2593" i="1" s="1"/>
  <c r="O2592" i="1"/>
  <c r="Z2592" i="1" s="1"/>
  <c r="O2588" i="1"/>
  <c r="Z2588" i="1" s="1"/>
  <c r="O2587" i="1"/>
  <c r="Z2587" i="1" s="1"/>
  <c r="O2586" i="1"/>
  <c r="Z2586" i="1" s="1"/>
  <c r="O2581" i="1"/>
  <c r="Z2581" i="1" s="1"/>
  <c r="O2580" i="1"/>
  <c r="Z2580" i="1" s="1"/>
  <c r="O2578" i="1"/>
  <c r="Z2578" i="1" s="1"/>
  <c r="O2577" i="1"/>
  <c r="Z2577" i="1" s="1"/>
  <c r="O2576" i="1"/>
  <c r="Z2576" i="1" s="1"/>
  <c r="O2575" i="1"/>
  <c r="Z2575" i="1" s="1"/>
  <c r="O2574" i="1"/>
  <c r="Z2574" i="1" s="1"/>
  <c r="Y2617" i="1"/>
  <c r="X2617" i="1"/>
  <c r="Z2617" i="1"/>
  <c r="X2618" i="1"/>
  <c r="Z2619" i="1"/>
  <c r="Y2619" i="1"/>
  <c r="Y2618" i="1"/>
  <c r="Z2618" i="1"/>
  <c r="X2628" i="1"/>
  <c r="Y2599" i="1"/>
  <c r="X2608" i="1"/>
  <c r="AA2603" i="1"/>
  <c r="AA2615" i="1"/>
  <c r="X2642" i="1"/>
  <c r="X2591" i="1"/>
  <c r="Y2608" i="1"/>
  <c r="U2629" i="1"/>
  <c r="AB2629" i="1" s="1"/>
  <c r="U2628" i="1"/>
  <c r="AB2628" i="1" s="1"/>
  <c r="U2627" i="1"/>
  <c r="AB2627" i="1" s="1"/>
  <c r="X2640" i="1"/>
  <c r="Y2642" i="1"/>
  <c r="Z2645" i="1"/>
  <c r="Y2591" i="1"/>
  <c r="AA2613" i="1"/>
  <c r="AA2605" i="1"/>
  <c r="Z2636" i="1"/>
  <c r="X2647" i="1"/>
  <c r="Y2634" i="1"/>
  <c r="Y2648" i="1"/>
  <c r="Y2641" i="1"/>
  <c r="X2632" i="1"/>
  <c r="Y2632" i="1"/>
  <c r="Z2642" i="1"/>
  <c r="AB2648" i="1"/>
  <c r="AA2596" i="1"/>
  <c r="AB2632" i="1"/>
  <c r="X2641" i="1"/>
  <c r="Y2596" i="1"/>
  <c r="X2637" i="1"/>
  <c r="X2646" i="1"/>
  <c r="Y2583" i="1"/>
  <c r="U2642" i="1"/>
  <c r="AB2642" i="1" s="1"/>
  <c r="AA2642" i="1"/>
  <c r="AA2595" i="1"/>
  <c r="Z2599" i="1"/>
  <c r="X2599" i="1"/>
  <c r="U2639" i="1"/>
  <c r="AB2639" i="1" s="1"/>
  <c r="AA2639" i="1"/>
  <c r="X2634" i="1"/>
  <c r="X2648" i="1"/>
  <c r="X2596" i="1"/>
  <c r="U2637" i="1"/>
  <c r="AB2637" i="1" s="1"/>
  <c r="U2644" i="1"/>
  <c r="AB2644" i="1" s="1"/>
  <c r="AA2644" i="1"/>
  <c r="X2633" i="1"/>
  <c r="AB2643" i="1"/>
  <c r="AB2641" i="1"/>
  <c r="Y2646" i="1"/>
  <c r="X2631" i="1"/>
  <c r="U2638" i="1"/>
  <c r="AB2638" i="1" s="1"/>
  <c r="X2643" i="1"/>
  <c r="AA2594" i="1"/>
  <c r="Y2631" i="1"/>
  <c r="Z2638" i="1"/>
  <c r="Y2643" i="1"/>
  <c r="X2645" i="1"/>
  <c r="AA2593" i="1"/>
  <c r="AA2609" i="1"/>
  <c r="Y2637" i="1"/>
  <c r="Z2639" i="1"/>
  <c r="X2644" i="1"/>
  <c r="Y2639" i="1"/>
  <c r="Y2644" i="1"/>
  <c r="Z2647" i="1"/>
  <c r="AB2647" i="1"/>
  <c r="Z2585" i="1"/>
  <c r="Y2647" i="1"/>
  <c r="Y2638" i="1"/>
  <c r="Y2640" i="1"/>
  <c r="Y2645" i="1"/>
  <c r="Y2633" i="1"/>
  <c r="AB2640" i="1"/>
  <c r="AA2641" i="1"/>
  <c r="AB2634" i="1"/>
  <c r="AA2643" i="1"/>
  <c r="X2635" i="1"/>
  <c r="Y2636" i="1"/>
  <c r="Y2635" i="1"/>
  <c r="X2636" i="1"/>
  <c r="Y2582" i="1"/>
  <c r="U2636" i="1"/>
  <c r="AB2636" i="1" s="1"/>
  <c r="X2639" i="1"/>
  <c r="U2635" i="1"/>
  <c r="AB2635" i="1" s="1"/>
  <c r="X2638" i="1"/>
  <c r="X2582" i="1"/>
  <c r="U2633" i="1"/>
  <c r="AB2633" i="1" s="1"/>
  <c r="U2646" i="1"/>
  <c r="AB2646" i="1" s="1"/>
  <c r="Z2583" i="1"/>
  <c r="U2631" i="1"/>
  <c r="AB2631" i="1" s="1"/>
  <c r="AA2634" i="1"/>
  <c r="AA2632" i="1"/>
  <c r="AA2648" i="1"/>
  <c r="AA2578" i="1"/>
  <c r="U2645" i="1"/>
  <c r="AB2645" i="1" s="1"/>
  <c r="AA2647" i="1"/>
  <c r="AA2577" i="1"/>
  <c r="AA2582" i="1"/>
  <c r="AA2576" i="1"/>
  <c r="X2585" i="1"/>
  <c r="Y2585" i="1"/>
  <c r="X2583" i="1"/>
  <c r="AA2584" i="1"/>
  <c r="W2571" i="1"/>
  <c r="V2571" i="1"/>
  <c r="T2571" i="1"/>
  <c r="Q2571" i="1"/>
  <c r="AA2571" i="1" s="1"/>
  <c r="P2571" i="1"/>
  <c r="M2571" i="1"/>
  <c r="W2570" i="1"/>
  <c r="V2570" i="1"/>
  <c r="T2570" i="1"/>
  <c r="Q2570" i="1"/>
  <c r="P2570" i="1"/>
  <c r="O2570" i="1" s="1"/>
  <c r="M2570" i="1"/>
  <c r="W2569" i="1"/>
  <c r="V2569" i="1"/>
  <c r="T2569" i="1"/>
  <c r="Q2569" i="1"/>
  <c r="P2569" i="1"/>
  <c r="M2569" i="1"/>
  <c r="W2568" i="1"/>
  <c r="V2568" i="1"/>
  <c r="T2568" i="1"/>
  <c r="Q2568" i="1"/>
  <c r="P2568" i="1"/>
  <c r="M2568" i="1"/>
  <c r="W2567" i="1"/>
  <c r="V2567" i="1"/>
  <c r="T2567" i="1"/>
  <c r="Q2567" i="1"/>
  <c r="P2567" i="1"/>
  <c r="M2567" i="1"/>
  <c r="W2566" i="1"/>
  <c r="V2566" i="1"/>
  <c r="T2566" i="1"/>
  <c r="Q2566" i="1"/>
  <c r="P2566" i="1"/>
  <c r="M2566" i="1"/>
  <c r="W2565" i="1"/>
  <c r="V2565" i="1"/>
  <c r="T2565" i="1"/>
  <c r="Q2565" i="1"/>
  <c r="P2565" i="1"/>
  <c r="M2565" i="1"/>
  <c r="W2564" i="1"/>
  <c r="V2564" i="1"/>
  <c r="T2564" i="1"/>
  <c r="Q2564" i="1"/>
  <c r="AA2564" i="1" s="1"/>
  <c r="P2564" i="1"/>
  <c r="M2564" i="1"/>
  <c r="W2563" i="1"/>
  <c r="V2563" i="1"/>
  <c r="T2563" i="1"/>
  <c r="Q2563" i="1"/>
  <c r="AA2563" i="1" s="1"/>
  <c r="P2563" i="1"/>
  <c r="M2563" i="1"/>
  <c r="W2562" i="1"/>
  <c r="V2562" i="1"/>
  <c r="T2562" i="1"/>
  <c r="Q2562" i="1"/>
  <c r="P2562" i="1"/>
  <c r="M2562" i="1"/>
  <c r="W2561" i="1"/>
  <c r="V2561" i="1"/>
  <c r="T2561" i="1"/>
  <c r="Q2561" i="1"/>
  <c r="P2561" i="1"/>
  <c r="M2561" i="1"/>
  <c r="W2560" i="1"/>
  <c r="V2560" i="1"/>
  <c r="T2560" i="1"/>
  <c r="Q2560" i="1"/>
  <c r="P2560" i="1"/>
  <c r="M2560" i="1"/>
  <c r="W2559" i="1"/>
  <c r="V2559" i="1"/>
  <c r="T2559" i="1"/>
  <c r="Q2559" i="1"/>
  <c r="P2559" i="1"/>
  <c r="M2559" i="1"/>
  <c r="W2558" i="1"/>
  <c r="V2558" i="1"/>
  <c r="T2558" i="1"/>
  <c r="Q2558" i="1"/>
  <c r="P2558" i="1"/>
  <c r="M2558" i="1"/>
  <c r="W2557" i="1"/>
  <c r="V2557" i="1"/>
  <c r="T2557" i="1"/>
  <c r="Q2557" i="1"/>
  <c r="P2557" i="1"/>
  <c r="M2557" i="1"/>
  <c r="W2556" i="1"/>
  <c r="V2556" i="1"/>
  <c r="T2556" i="1"/>
  <c r="Q2556" i="1"/>
  <c r="P2556" i="1"/>
  <c r="M2556" i="1"/>
  <c r="W2555" i="1"/>
  <c r="V2555" i="1"/>
  <c r="T2555" i="1"/>
  <c r="Q2555" i="1"/>
  <c r="AA2555" i="1" s="1"/>
  <c r="P2555" i="1"/>
  <c r="O2555" i="1" s="1"/>
  <c r="M2555" i="1"/>
  <c r="W2554" i="1"/>
  <c r="V2554" i="1"/>
  <c r="T2554" i="1"/>
  <c r="Q2554" i="1"/>
  <c r="AA2554" i="1" s="1"/>
  <c r="P2554" i="1"/>
  <c r="M2554" i="1"/>
  <c r="W2553" i="1"/>
  <c r="V2553" i="1"/>
  <c r="T2553" i="1"/>
  <c r="Q2553" i="1"/>
  <c r="AA2553" i="1" s="1"/>
  <c r="P2553" i="1"/>
  <c r="M2553" i="1"/>
  <c r="W2552" i="1"/>
  <c r="V2552" i="1"/>
  <c r="T2552" i="1"/>
  <c r="Q2552" i="1"/>
  <c r="AA2552" i="1" s="1"/>
  <c r="P2552" i="1"/>
  <c r="M2552" i="1"/>
  <c r="W2551" i="1"/>
  <c r="V2551" i="1"/>
  <c r="T2551" i="1"/>
  <c r="Q2551" i="1"/>
  <c r="P2551" i="1"/>
  <c r="M2551" i="1"/>
  <c r="W2550" i="1"/>
  <c r="V2550" i="1"/>
  <c r="T2550" i="1"/>
  <c r="Q2550" i="1"/>
  <c r="AA2550" i="1" s="1"/>
  <c r="P2550" i="1"/>
  <c r="M2550" i="1"/>
  <c r="W2549" i="1"/>
  <c r="V2549" i="1"/>
  <c r="T2549" i="1"/>
  <c r="Q2549" i="1"/>
  <c r="P2549" i="1"/>
  <c r="M2549" i="1"/>
  <c r="W2548" i="1"/>
  <c r="V2548" i="1"/>
  <c r="T2548" i="1"/>
  <c r="Q2548" i="1"/>
  <c r="P2548" i="1"/>
  <c r="M2548" i="1"/>
  <c r="W2547" i="1"/>
  <c r="V2547" i="1"/>
  <c r="T2547" i="1"/>
  <c r="Q2547" i="1"/>
  <c r="P2547" i="1"/>
  <c r="M2547" i="1"/>
  <c r="W2546" i="1"/>
  <c r="V2546" i="1"/>
  <c r="T2546" i="1"/>
  <c r="Q2546" i="1"/>
  <c r="P2546" i="1"/>
  <c r="M2546" i="1"/>
  <c r="W2545" i="1"/>
  <c r="V2545" i="1"/>
  <c r="T2545" i="1"/>
  <c r="Q2545" i="1"/>
  <c r="P2545" i="1"/>
  <c r="M2545" i="1"/>
  <c r="C1" i="1"/>
  <c r="U2573" i="1" s="1"/>
  <c r="W2572" i="1"/>
  <c r="V2572" i="1"/>
  <c r="T2572" i="1"/>
  <c r="Q2572" i="1"/>
  <c r="AA2572" i="1" s="1"/>
  <c r="P2572" i="1"/>
  <c r="M2572" i="1"/>
  <c r="W2544" i="1"/>
  <c r="V2544" i="1"/>
  <c r="T2544" i="1"/>
  <c r="Q2544" i="1"/>
  <c r="AA2544" i="1" s="1"/>
  <c r="P2544" i="1"/>
  <c r="M2544" i="1"/>
  <c r="W2543" i="1"/>
  <c r="V2543" i="1"/>
  <c r="T2543" i="1"/>
  <c r="Q2543" i="1"/>
  <c r="AA2543" i="1" s="1"/>
  <c r="P2543" i="1"/>
  <c r="M2543" i="1"/>
  <c r="W2542" i="1"/>
  <c r="V2542" i="1"/>
  <c r="T2542" i="1"/>
  <c r="Q2542" i="1"/>
  <c r="P2542" i="1"/>
  <c r="M2542" i="1"/>
  <c r="W2541" i="1"/>
  <c r="V2541" i="1"/>
  <c r="T2541" i="1"/>
  <c r="Q2541" i="1"/>
  <c r="P2541" i="1"/>
  <c r="M2541" i="1"/>
  <c r="W2540" i="1"/>
  <c r="V2540" i="1"/>
  <c r="T2540" i="1"/>
  <c r="Q2540" i="1"/>
  <c r="P2540" i="1"/>
  <c r="M2540" i="1"/>
  <c r="W2539" i="1"/>
  <c r="V2539" i="1"/>
  <c r="T2539" i="1"/>
  <c r="Q2539" i="1"/>
  <c r="P2539" i="1"/>
  <c r="M2539" i="1"/>
  <c r="W2538" i="1"/>
  <c r="V2538" i="1"/>
  <c r="T2538" i="1"/>
  <c r="Q2538" i="1"/>
  <c r="P2538" i="1"/>
  <c r="M2538" i="1"/>
  <c r="W2537" i="1"/>
  <c r="V2537" i="1"/>
  <c r="T2537" i="1"/>
  <c r="Q2537" i="1"/>
  <c r="P2537" i="1"/>
  <c r="M2537" i="1"/>
  <c r="W2536" i="1"/>
  <c r="V2536" i="1"/>
  <c r="T2536" i="1"/>
  <c r="Q2536" i="1"/>
  <c r="AA2536" i="1" s="1"/>
  <c r="P2536" i="1"/>
  <c r="M2536" i="1"/>
  <c r="W2535" i="1"/>
  <c r="V2535" i="1"/>
  <c r="T2535" i="1"/>
  <c r="Q2535" i="1"/>
  <c r="P2535" i="1"/>
  <c r="O2535" i="1" s="1"/>
  <c r="M2535" i="1"/>
  <c r="W2534" i="1"/>
  <c r="V2534" i="1"/>
  <c r="T2534" i="1"/>
  <c r="Q2534" i="1"/>
  <c r="AA2534" i="1" s="1"/>
  <c r="P2534" i="1"/>
  <c r="M2534" i="1"/>
  <c r="W2533" i="1"/>
  <c r="V2533" i="1"/>
  <c r="T2533" i="1"/>
  <c r="Q2533" i="1"/>
  <c r="AA2533" i="1" s="1"/>
  <c r="P2533" i="1"/>
  <c r="M2533" i="1"/>
  <c r="W2532" i="1"/>
  <c r="V2532" i="1"/>
  <c r="T2532" i="1"/>
  <c r="Q2532" i="1"/>
  <c r="AA2532" i="1" s="1"/>
  <c r="P2532" i="1"/>
  <c r="M2532" i="1"/>
  <c r="W2531" i="1"/>
  <c r="V2531" i="1"/>
  <c r="T2531" i="1"/>
  <c r="Q2531" i="1"/>
  <c r="AA2531" i="1" s="1"/>
  <c r="P2531" i="1"/>
  <c r="M2531" i="1"/>
  <c r="W2530" i="1"/>
  <c r="V2530" i="1"/>
  <c r="T2530" i="1"/>
  <c r="Q2530" i="1"/>
  <c r="P2530" i="1"/>
  <c r="M2530" i="1"/>
  <c r="W2529" i="1"/>
  <c r="V2529" i="1"/>
  <c r="T2529" i="1"/>
  <c r="Q2529" i="1"/>
  <c r="P2529" i="1"/>
  <c r="M2529" i="1"/>
  <c r="W2528" i="1"/>
  <c r="V2528" i="1"/>
  <c r="T2528" i="1"/>
  <c r="Q2528" i="1"/>
  <c r="P2528" i="1"/>
  <c r="M2528" i="1"/>
  <c r="W2527" i="1"/>
  <c r="V2527" i="1"/>
  <c r="T2527" i="1"/>
  <c r="Q2527" i="1"/>
  <c r="P2527" i="1"/>
  <c r="M2527" i="1"/>
  <c r="W2526" i="1"/>
  <c r="V2526" i="1"/>
  <c r="T2526" i="1"/>
  <c r="Q2526" i="1"/>
  <c r="AA2526" i="1" s="1"/>
  <c r="P2526" i="1"/>
  <c r="O2526" i="1" s="1"/>
  <c r="M2526" i="1"/>
  <c r="W2525" i="1"/>
  <c r="V2525" i="1"/>
  <c r="T2525" i="1"/>
  <c r="Q2525" i="1"/>
  <c r="P2525" i="1"/>
  <c r="M2525" i="1"/>
  <c r="W2522" i="1"/>
  <c r="V2522" i="1"/>
  <c r="T2522" i="1"/>
  <c r="Q2522" i="1"/>
  <c r="AA2522" i="1" s="1"/>
  <c r="P2522" i="1"/>
  <c r="M2522" i="1"/>
  <c r="W2521" i="1"/>
  <c r="V2521" i="1"/>
  <c r="T2521" i="1"/>
  <c r="Q2521" i="1"/>
  <c r="P2521" i="1"/>
  <c r="M2521" i="1"/>
  <c r="W2520" i="1"/>
  <c r="V2520" i="1"/>
  <c r="T2520" i="1"/>
  <c r="Q2520" i="1"/>
  <c r="P2520" i="1"/>
  <c r="M2520" i="1"/>
  <c r="W2519" i="1"/>
  <c r="V2519" i="1"/>
  <c r="T2519" i="1"/>
  <c r="Q2519" i="1"/>
  <c r="AA2519" i="1" s="1"/>
  <c r="P2519" i="1"/>
  <c r="M2519" i="1"/>
  <c r="W2518" i="1"/>
  <c r="V2518" i="1"/>
  <c r="T2518" i="1"/>
  <c r="Q2518" i="1"/>
  <c r="P2518" i="1"/>
  <c r="M2518" i="1"/>
  <c r="W2517" i="1"/>
  <c r="V2517" i="1"/>
  <c r="T2517" i="1"/>
  <c r="Q2517" i="1"/>
  <c r="AA2517" i="1" s="1"/>
  <c r="P2517" i="1"/>
  <c r="O2517" i="1" s="1"/>
  <c r="M2517" i="1"/>
  <c r="W2516" i="1"/>
  <c r="V2516" i="1"/>
  <c r="T2516" i="1"/>
  <c r="Q2516" i="1"/>
  <c r="P2516" i="1"/>
  <c r="M2516" i="1"/>
  <c r="W2515" i="1"/>
  <c r="V2515" i="1"/>
  <c r="T2515" i="1"/>
  <c r="Q2515" i="1"/>
  <c r="P2515" i="1"/>
  <c r="M2515" i="1"/>
  <c r="W2514" i="1"/>
  <c r="V2514" i="1"/>
  <c r="T2514" i="1"/>
  <c r="Q2514" i="1"/>
  <c r="P2514" i="1"/>
  <c r="M2514" i="1"/>
  <c r="W2513" i="1"/>
  <c r="V2513" i="1"/>
  <c r="T2513" i="1"/>
  <c r="Q2513" i="1"/>
  <c r="P2513" i="1"/>
  <c r="M2513" i="1"/>
  <c r="W2512" i="1"/>
  <c r="V2512" i="1"/>
  <c r="T2512" i="1"/>
  <c r="Q2512" i="1"/>
  <c r="P2512" i="1"/>
  <c r="M2512" i="1"/>
  <c r="W2511" i="1"/>
  <c r="V2511" i="1"/>
  <c r="T2511" i="1"/>
  <c r="Q2511" i="1"/>
  <c r="P2511" i="1"/>
  <c r="M2511" i="1"/>
  <c r="W2510" i="1"/>
  <c r="V2510" i="1"/>
  <c r="T2510" i="1"/>
  <c r="Q2510" i="1"/>
  <c r="AA2510" i="1" s="1"/>
  <c r="P2510" i="1"/>
  <c r="M2510" i="1"/>
  <c r="W2509" i="1"/>
  <c r="V2509" i="1"/>
  <c r="T2509" i="1"/>
  <c r="Q2509" i="1"/>
  <c r="P2509" i="1"/>
  <c r="M2509" i="1"/>
  <c r="W2508" i="1"/>
  <c r="V2508" i="1"/>
  <c r="T2508" i="1"/>
  <c r="Q2508" i="1"/>
  <c r="AA2508" i="1" s="1"/>
  <c r="P2508" i="1"/>
  <c r="M2508" i="1"/>
  <c r="W2507" i="1"/>
  <c r="V2507" i="1"/>
  <c r="T2507" i="1"/>
  <c r="Q2507" i="1"/>
  <c r="AA2507" i="1" s="1"/>
  <c r="P2507" i="1"/>
  <c r="O2507" i="1" s="1"/>
  <c r="M2507" i="1"/>
  <c r="W2506" i="1"/>
  <c r="V2506" i="1"/>
  <c r="T2506" i="1"/>
  <c r="Q2506" i="1"/>
  <c r="AA2506" i="1" s="1"/>
  <c r="P2506" i="1"/>
  <c r="O2506" i="1" s="1"/>
  <c r="M2506" i="1"/>
  <c r="W2523" i="1"/>
  <c r="V2523" i="1"/>
  <c r="T2523" i="1"/>
  <c r="Q2523" i="1"/>
  <c r="AA2523" i="1" s="1"/>
  <c r="P2523" i="1"/>
  <c r="M2523" i="1"/>
  <c r="W2505" i="1"/>
  <c r="V2505" i="1"/>
  <c r="T2505" i="1"/>
  <c r="Q2505" i="1"/>
  <c r="AA2505" i="1" s="1"/>
  <c r="P2505" i="1"/>
  <c r="M2505" i="1"/>
  <c r="W2504" i="1"/>
  <c r="V2504" i="1"/>
  <c r="T2504" i="1"/>
  <c r="Q2504" i="1"/>
  <c r="P2504" i="1"/>
  <c r="M2504" i="1"/>
  <c r="W2503" i="1"/>
  <c r="V2503" i="1"/>
  <c r="T2503" i="1"/>
  <c r="Q2503" i="1"/>
  <c r="P2503" i="1"/>
  <c r="M2503" i="1"/>
  <c r="W2502" i="1"/>
  <c r="V2502" i="1"/>
  <c r="T2502" i="1"/>
  <c r="Q2502" i="1"/>
  <c r="P2502" i="1"/>
  <c r="M2502" i="1"/>
  <c r="W2501" i="1"/>
  <c r="V2501" i="1"/>
  <c r="T2501" i="1"/>
  <c r="Q2501" i="1"/>
  <c r="P2501" i="1"/>
  <c r="M2501" i="1"/>
  <c r="W2500" i="1"/>
  <c r="V2500" i="1"/>
  <c r="T2500" i="1"/>
  <c r="Q2500" i="1"/>
  <c r="P2500" i="1"/>
  <c r="M2500" i="1"/>
  <c r="W2499" i="1"/>
  <c r="V2499" i="1"/>
  <c r="T2499" i="1"/>
  <c r="Q2499" i="1"/>
  <c r="P2499" i="1"/>
  <c r="M2499" i="1"/>
  <c r="W2498" i="1"/>
  <c r="V2498" i="1"/>
  <c r="T2498" i="1"/>
  <c r="Q2498" i="1"/>
  <c r="P2498" i="1"/>
  <c r="M2498" i="1"/>
  <c r="W2524" i="1"/>
  <c r="V2524" i="1"/>
  <c r="T2524" i="1"/>
  <c r="Q2524" i="1"/>
  <c r="P2524" i="1"/>
  <c r="M2524" i="1"/>
  <c r="W2497" i="1"/>
  <c r="V2497" i="1"/>
  <c r="T2497" i="1"/>
  <c r="Q2497" i="1"/>
  <c r="AA2497" i="1" s="1"/>
  <c r="P2497" i="1"/>
  <c r="M2497" i="1"/>
  <c r="W2496" i="1"/>
  <c r="V2496" i="1"/>
  <c r="T2496" i="1"/>
  <c r="Q2496" i="1"/>
  <c r="P2496" i="1"/>
  <c r="O2496" i="1" s="1"/>
  <c r="M2496" i="1"/>
  <c r="W2495" i="1"/>
  <c r="V2495" i="1"/>
  <c r="T2495" i="1"/>
  <c r="Q2495" i="1"/>
  <c r="AA2495" i="1" s="1"/>
  <c r="P2495" i="1"/>
  <c r="M2495" i="1"/>
  <c r="W2494" i="1"/>
  <c r="V2494" i="1"/>
  <c r="T2494" i="1"/>
  <c r="Q2494" i="1"/>
  <c r="P2494" i="1"/>
  <c r="M2494" i="1"/>
  <c r="AB2573" i="1" l="1"/>
  <c r="X2584" i="1"/>
  <c r="Y2584" i="1"/>
  <c r="AA2601" i="1"/>
  <c r="AA2587" i="1"/>
  <c r="AA2579" i="1"/>
  <c r="AA2580" i="1"/>
  <c r="AA2610" i="1"/>
  <c r="AA2598" i="1"/>
  <c r="AA2606" i="1"/>
  <c r="AA2597" i="1"/>
  <c r="AA2590" i="1"/>
  <c r="X2573" i="1"/>
  <c r="Y2573" i="1"/>
  <c r="X2603" i="1"/>
  <c r="AA2496" i="1"/>
  <c r="AC2630" i="1"/>
  <c r="AD2630" i="1" s="1"/>
  <c r="Z2590" i="1"/>
  <c r="AA2570" i="1"/>
  <c r="AA2607" i="1"/>
  <c r="AC2631" i="1"/>
  <c r="AD2631" i="1" s="1"/>
  <c r="Y2611" i="1"/>
  <c r="X2611" i="1"/>
  <c r="AC2637" i="1"/>
  <c r="AD2637" i="1" s="1"/>
  <c r="AC2646" i="1"/>
  <c r="AD2646" i="1" s="1"/>
  <c r="Z2603" i="1"/>
  <c r="X2597" i="1"/>
  <c r="X2589" i="1"/>
  <c r="Y2595" i="1"/>
  <c r="Y2600" i="1"/>
  <c r="Y2580" i="1"/>
  <c r="X2621" i="1"/>
  <c r="X2595" i="1"/>
  <c r="X2580" i="1"/>
  <c r="Y2589" i="1"/>
  <c r="X2602" i="1"/>
  <c r="X2606" i="1"/>
  <c r="Y2621" i="1"/>
  <c r="Y2579" i="1"/>
  <c r="AC2629" i="1"/>
  <c r="AD2629" i="1" s="1"/>
  <c r="X2579" i="1"/>
  <c r="AC2624" i="1"/>
  <c r="AD2624" i="1" s="1"/>
  <c r="AC2641" i="1"/>
  <c r="AD2641" i="1" s="1"/>
  <c r="Y2602" i="1"/>
  <c r="AC2623" i="1"/>
  <c r="AD2623" i="1" s="1"/>
  <c r="AC2635" i="1"/>
  <c r="AD2635" i="1" s="1"/>
  <c r="AC2627" i="1"/>
  <c r="AD2627" i="1" s="1"/>
  <c r="X2581" i="1"/>
  <c r="Y2593" i="1"/>
  <c r="Z2615" i="1"/>
  <c r="X2601" i="1"/>
  <c r="AC2628" i="1"/>
  <c r="AD2628" i="1" s="1"/>
  <c r="Y2581" i="1"/>
  <c r="Y2590" i="1"/>
  <c r="Y2604" i="1"/>
  <c r="Y2622" i="1"/>
  <c r="X2577" i="1"/>
  <c r="X2604" i="1"/>
  <c r="X2576" i="1"/>
  <c r="AC2633" i="1"/>
  <c r="AD2633" i="1" s="1"/>
  <c r="AC2626" i="1"/>
  <c r="AD2626" i="1" s="1"/>
  <c r="O2556" i="1"/>
  <c r="Z2556" i="1" s="1"/>
  <c r="Y2615" i="1"/>
  <c r="X2607" i="1"/>
  <c r="X2605" i="1"/>
  <c r="Y2586" i="1"/>
  <c r="X2586" i="1"/>
  <c r="X2588" i="1"/>
  <c r="AC2643" i="1"/>
  <c r="AD2643" i="1" s="1"/>
  <c r="O2565" i="1"/>
  <c r="X2565" i="1" s="1"/>
  <c r="Y2588" i="1"/>
  <c r="Y2594" i="1"/>
  <c r="AC2640" i="1"/>
  <c r="AD2640" i="1" s="1"/>
  <c r="X2587" i="1"/>
  <c r="Y2592" i="1"/>
  <c r="Y2587" i="1"/>
  <c r="X2600" i="1"/>
  <c r="Y2605" i="1"/>
  <c r="AC2625" i="1"/>
  <c r="AD2625" i="1" s="1"/>
  <c r="X2593" i="1"/>
  <c r="Y2578" i="1"/>
  <c r="Y2598" i="1"/>
  <c r="O2566" i="1"/>
  <c r="X2566" i="1" s="1"/>
  <c r="X2578" i="1"/>
  <c r="Y2575" i="1"/>
  <c r="Y2610" i="1"/>
  <c r="X2610" i="1"/>
  <c r="Y2574" i="1"/>
  <c r="X2574" i="1"/>
  <c r="AC2644" i="1"/>
  <c r="AD2644" i="1" s="1"/>
  <c r="Y2606" i="1"/>
  <c r="AC2648" i="1"/>
  <c r="AD2648" i="1" s="1"/>
  <c r="Y2576" i="1"/>
  <c r="Y2597" i="1"/>
  <c r="Z2622" i="1"/>
  <c r="Y2577" i="1"/>
  <c r="Y2601" i="1"/>
  <c r="X2575" i="1"/>
  <c r="X2598" i="1"/>
  <c r="X2592" i="1"/>
  <c r="Y2613" i="1"/>
  <c r="U2622" i="1"/>
  <c r="AB2622" i="1" s="1"/>
  <c r="U2621" i="1"/>
  <c r="AB2621" i="1" s="1"/>
  <c r="AC2621" i="1" s="1"/>
  <c r="AD2621" i="1" s="1"/>
  <c r="U2620" i="1"/>
  <c r="AB2620" i="1" s="1"/>
  <c r="X2620" i="1"/>
  <c r="Z2620" i="1"/>
  <c r="U2619" i="1"/>
  <c r="AB2619" i="1" s="1"/>
  <c r="AC2619" i="1" s="1"/>
  <c r="AD2619" i="1" s="1"/>
  <c r="U2618" i="1"/>
  <c r="AB2618" i="1" s="1"/>
  <c r="AC2618" i="1" s="1"/>
  <c r="AD2618" i="1" s="1"/>
  <c r="U2617" i="1"/>
  <c r="AB2617" i="1" s="1"/>
  <c r="AC2617" i="1" s="1"/>
  <c r="AD2617" i="1" s="1"/>
  <c r="U2616" i="1"/>
  <c r="AB2616" i="1" s="1"/>
  <c r="AC2616" i="1" s="1"/>
  <c r="AD2616" i="1" s="1"/>
  <c r="U2615" i="1"/>
  <c r="AB2615" i="1" s="1"/>
  <c r="U2614" i="1"/>
  <c r="AB2614" i="1" s="1"/>
  <c r="AC2614" i="1" s="1"/>
  <c r="AD2614" i="1" s="1"/>
  <c r="X2614" i="1"/>
  <c r="Y2614" i="1"/>
  <c r="U2613" i="1"/>
  <c r="AB2613" i="1" s="1"/>
  <c r="AC2613" i="1" s="1"/>
  <c r="AD2613" i="1" s="1"/>
  <c r="X2613" i="1"/>
  <c r="U2612" i="1"/>
  <c r="AB2612" i="1" s="1"/>
  <c r="Z2612" i="1"/>
  <c r="Y2612" i="1"/>
  <c r="U2611" i="1"/>
  <c r="AB2611" i="1" s="1"/>
  <c r="AC2611" i="1" s="1"/>
  <c r="AD2611" i="1" s="1"/>
  <c r="U2610" i="1"/>
  <c r="AB2610" i="1" s="1"/>
  <c r="U2609" i="1"/>
  <c r="AB2609" i="1" s="1"/>
  <c r="AC2609" i="1" s="1"/>
  <c r="AD2609" i="1" s="1"/>
  <c r="Y2609" i="1"/>
  <c r="X2609" i="1"/>
  <c r="U2608" i="1"/>
  <c r="AB2608" i="1" s="1"/>
  <c r="AC2608" i="1" s="1"/>
  <c r="AD2608" i="1" s="1"/>
  <c r="U2607" i="1"/>
  <c r="AB2607" i="1" s="1"/>
  <c r="Y2607" i="1"/>
  <c r="U2606" i="1"/>
  <c r="AB2606" i="1" s="1"/>
  <c r="U2605" i="1"/>
  <c r="AB2605" i="1" s="1"/>
  <c r="AC2605" i="1" s="1"/>
  <c r="AD2605" i="1" s="1"/>
  <c r="U2604" i="1"/>
  <c r="AB2604" i="1" s="1"/>
  <c r="AC2604" i="1" s="1"/>
  <c r="AD2604" i="1" s="1"/>
  <c r="U2603" i="1"/>
  <c r="AB2603" i="1" s="1"/>
  <c r="U2602" i="1"/>
  <c r="AB2602" i="1" s="1"/>
  <c r="AC2602" i="1" s="1"/>
  <c r="AD2602" i="1" s="1"/>
  <c r="U2601" i="1"/>
  <c r="AB2601" i="1" s="1"/>
  <c r="AC2601" i="1" s="1"/>
  <c r="AD2601" i="1" s="1"/>
  <c r="U2600" i="1"/>
  <c r="AB2600" i="1" s="1"/>
  <c r="AC2600" i="1" s="1"/>
  <c r="AD2600" i="1" s="1"/>
  <c r="U2599" i="1"/>
  <c r="AB2599" i="1" s="1"/>
  <c r="AC2599" i="1" s="1"/>
  <c r="AD2599" i="1" s="1"/>
  <c r="U2598" i="1"/>
  <c r="AB2598" i="1" s="1"/>
  <c r="U2597" i="1"/>
  <c r="AB2597" i="1" s="1"/>
  <c r="U2596" i="1"/>
  <c r="AB2596" i="1" s="1"/>
  <c r="AC2596" i="1" s="1"/>
  <c r="AD2596" i="1" s="1"/>
  <c r="U2595" i="1"/>
  <c r="AB2595" i="1" s="1"/>
  <c r="AC2595" i="1" s="1"/>
  <c r="AD2595" i="1" s="1"/>
  <c r="U2594" i="1"/>
  <c r="AB2594" i="1" s="1"/>
  <c r="AC2594" i="1" s="1"/>
  <c r="AD2594" i="1" s="1"/>
  <c r="X2594" i="1"/>
  <c r="U2593" i="1"/>
  <c r="AB2593" i="1" s="1"/>
  <c r="AC2593" i="1" s="1"/>
  <c r="AD2593" i="1" s="1"/>
  <c r="U2592" i="1"/>
  <c r="AB2592" i="1" s="1"/>
  <c r="AC2592" i="1" s="1"/>
  <c r="AD2592" i="1" s="1"/>
  <c r="U2591" i="1"/>
  <c r="AB2591" i="1" s="1"/>
  <c r="AC2591" i="1" s="1"/>
  <c r="AD2591" i="1" s="1"/>
  <c r="U2590" i="1"/>
  <c r="AB2590" i="1" s="1"/>
  <c r="U2589" i="1"/>
  <c r="AB2589" i="1" s="1"/>
  <c r="AC2589" i="1" s="1"/>
  <c r="AD2589" i="1" s="1"/>
  <c r="U2588" i="1"/>
  <c r="AB2588" i="1" s="1"/>
  <c r="AC2588" i="1" s="1"/>
  <c r="AD2588" i="1" s="1"/>
  <c r="U2587" i="1"/>
  <c r="AB2587" i="1" s="1"/>
  <c r="U2586" i="1"/>
  <c r="AB2586" i="1" s="1"/>
  <c r="AC2586" i="1" s="1"/>
  <c r="AD2586" i="1" s="1"/>
  <c r="U2585" i="1"/>
  <c r="AB2585" i="1" s="1"/>
  <c r="AC2585" i="1" s="1"/>
  <c r="AD2585" i="1" s="1"/>
  <c r="U2583" i="1"/>
  <c r="AB2583" i="1" s="1"/>
  <c r="AC2583" i="1" s="1"/>
  <c r="AD2583" i="1" s="1"/>
  <c r="U2584" i="1"/>
  <c r="AB2584" i="1" s="1"/>
  <c r="AC2584" i="1" s="1"/>
  <c r="AD2584" i="1" s="1"/>
  <c r="U2579" i="1"/>
  <c r="AB2579" i="1" s="1"/>
  <c r="AC2579" i="1" s="1"/>
  <c r="AD2579" i="1" s="1"/>
  <c r="U2582" i="1"/>
  <c r="AB2582" i="1" s="1"/>
  <c r="AC2582" i="1" s="1"/>
  <c r="AD2582" i="1" s="1"/>
  <c r="U2580" i="1"/>
  <c r="AB2580" i="1" s="1"/>
  <c r="AC2580" i="1" s="1"/>
  <c r="AD2580" i="1" s="1"/>
  <c r="U2581" i="1"/>
  <c r="AB2581" i="1" s="1"/>
  <c r="AC2581" i="1" s="1"/>
  <c r="AD2581" i="1" s="1"/>
  <c r="U2578" i="1"/>
  <c r="AB2578" i="1" s="1"/>
  <c r="AC2578" i="1" s="1"/>
  <c r="AD2578" i="1" s="1"/>
  <c r="U2577" i="1"/>
  <c r="AB2577" i="1" s="1"/>
  <c r="AC2577" i="1" s="1"/>
  <c r="AD2577" i="1" s="1"/>
  <c r="U2576" i="1"/>
  <c r="AB2576" i="1" s="1"/>
  <c r="AC2576" i="1" s="1"/>
  <c r="AD2576" i="1" s="1"/>
  <c r="U2575" i="1"/>
  <c r="AB2575" i="1" s="1"/>
  <c r="AC2575" i="1" s="1"/>
  <c r="AD2575" i="1" s="1"/>
  <c r="U2574" i="1"/>
  <c r="AB2574" i="1" s="1"/>
  <c r="AC2574" i="1" s="1"/>
  <c r="AD2574" i="1" s="1"/>
  <c r="O2572" i="1"/>
  <c r="Y2572" i="1" s="1"/>
  <c r="O2571" i="1"/>
  <c r="X2571" i="1" s="1"/>
  <c r="AC2647" i="1"/>
  <c r="AD2647" i="1" s="1"/>
  <c r="AC2645" i="1"/>
  <c r="AD2645" i="1" s="1"/>
  <c r="AC2634" i="1"/>
  <c r="AD2634" i="1" s="1"/>
  <c r="AC2639" i="1"/>
  <c r="AD2639" i="1" s="1"/>
  <c r="AC2638" i="1"/>
  <c r="AD2638" i="1" s="1"/>
  <c r="AC2636" i="1"/>
  <c r="AD2636" i="1" s="1"/>
  <c r="AC2642" i="1"/>
  <c r="AD2642" i="1" s="1"/>
  <c r="AC2632" i="1"/>
  <c r="AD2632" i="1" s="1"/>
  <c r="O2568" i="1"/>
  <c r="Y2568" i="1" s="1"/>
  <c r="AC2573" i="1"/>
  <c r="AD2573" i="1" s="1"/>
  <c r="O2563" i="1"/>
  <c r="X2563" i="1" s="1"/>
  <c r="O2545" i="1"/>
  <c r="Y2545" i="1" s="1"/>
  <c r="O2541" i="1"/>
  <c r="X2541" i="1" s="1"/>
  <c r="O2540" i="1"/>
  <c r="Z2540" i="1" s="1"/>
  <c r="O2552" i="1"/>
  <c r="Z2552" i="1" s="1"/>
  <c r="O2560" i="1"/>
  <c r="Z2560" i="1" s="1"/>
  <c r="Z2555" i="1"/>
  <c r="Z2570" i="1"/>
  <c r="O2544" i="1"/>
  <c r="X2544" i="1" s="1"/>
  <c r="O2539" i="1"/>
  <c r="Z2539" i="1" s="1"/>
  <c r="O2559" i="1"/>
  <c r="Y2559" i="1" s="1"/>
  <c r="O2546" i="1"/>
  <c r="Z2546" i="1" s="1"/>
  <c r="U2571" i="1"/>
  <c r="O2537" i="1"/>
  <c r="X2537" i="1" s="1"/>
  <c r="O2557" i="1"/>
  <c r="Z2557" i="1" s="1"/>
  <c r="O2561" i="1"/>
  <c r="X2561" i="1" s="1"/>
  <c r="O2569" i="1"/>
  <c r="Z2569" i="1" s="1"/>
  <c r="Y2570" i="1"/>
  <c r="X2570" i="1"/>
  <c r="U2567" i="1"/>
  <c r="O2567" i="1"/>
  <c r="Z2567" i="1" s="1"/>
  <c r="U2566" i="1"/>
  <c r="U2565" i="1"/>
  <c r="U2564" i="1"/>
  <c r="O2564" i="1"/>
  <c r="Y2564" i="1" s="1"/>
  <c r="U2563" i="1"/>
  <c r="U2562" i="1"/>
  <c r="O2562" i="1"/>
  <c r="X2562" i="1" s="1"/>
  <c r="U2560" i="1"/>
  <c r="U2561" i="1"/>
  <c r="O2558" i="1"/>
  <c r="Z2558" i="1" s="1"/>
  <c r="U2556" i="1"/>
  <c r="U2555" i="1"/>
  <c r="AB2555" i="1" s="1"/>
  <c r="Y2555" i="1"/>
  <c r="X2555" i="1"/>
  <c r="O2554" i="1"/>
  <c r="Z2554" i="1" s="1"/>
  <c r="O2553" i="1"/>
  <c r="Z2553" i="1" s="1"/>
  <c r="O2551" i="1"/>
  <c r="Y2551" i="1" s="1"/>
  <c r="O2550" i="1"/>
  <c r="Z2550" i="1" s="1"/>
  <c r="U2549" i="1"/>
  <c r="O2549" i="1"/>
  <c r="Z2549" i="1" s="1"/>
  <c r="U2548" i="1"/>
  <c r="O2548" i="1"/>
  <c r="Z2548" i="1" s="1"/>
  <c r="U2547" i="1"/>
  <c r="O2547" i="1"/>
  <c r="Z2547" i="1" s="1"/>
  <c r="U2546" i="1"/>
  <c r="U2545" i="1"/>
  <c r="O2543" i="1"/>
  <c r="Y2543" i="1" s="1"/>
  <c r="O2542" i="1"/>
  <c r="Y2542" i="1" s="1"/>
  <c r="U2540" i="1"/>
  <c r="U2541" i="1"/>
  <c r="U2539" i="1"/>
  <c r="U2537" i="1"/>
  <c r="U2538" i="1"/>
  <c r="O2538" i="1"/>
  <c r="Y2538" i="1" s="1"/>
  <c r="O2536" i="1"/>
  <c r="X2536" i="1" s="1"/>
  <c r="U2559" i="1"/>
  <c r="U2558" i="1"/>
  <c r="U2557" i="1"/>
  <c r="U2569" i="1"/>
  <c r="U2568" i="1"/>
  <c r="O2534" i="1"/>
  <c r="Z2534" i="1" s="1"/>
  <c r="U2570" i="1"/>
  <c r="AB2570" i="1" s="1"/>
  <c r="AA2546" i="1"/>
  <c r="U2554" i="1"/>
  <c r="O2530" i="1"/>
  <c r="Y2530" i="1" s="1"/>
  <c r="AA2548" i="1"/>
  <c r="U2553" i="1"/>
  <c r="U2552" i="1"/>
  <c r="U2551" i="1"/>
  <c r="U2550" i="1"/>
  <c r="U2535" i="1"/>
  <c r="AB2535" i="1" s="1"/>
  <c r="O2533" i="1"/>
  <c r="X2533" i="1" s="1"/>
  <c r="O2532" i="1"/>
  <c r="Z2532" i="1" s="1"/>
  <c r="O2531" i="1"/>
  <c r="Y2531" i="1" s="1"/>
  <c r="U2529" i="1"/>
  <c r="O2529" i="1"/>
  <c r="X2529" i="1" s="1"/>
  <c r="U2528" i="1"/>
  <c r="O2528" i="1"/>
  <c r="Y2528" i="1" s="1"/>
  <c r="O2527" i="1"/>
  <c r="Z2527" i="1" s="1"/>
  <c r="U2530" i="1"/>
  <c r="Y2535" i="1"/>
  <c r="U2536" i="1"/>
  <c r="O2522" i="1"/>
  <c r="X2522" i="1" s="1"/>
  <c r="AA2529" i="1"/>
  <c r="U2542" i="1"/>
  <c r="Z2535" i="1"/>
  <c r="AA2535" i="1"/>
  <c r="U2543" i="1"/>
  <c r="U2534" i="1"/>
  <c r="AA2537" i="1"/>
  <c r="AA2539" i="1"/>
  <c r="O2524" i="1"/>
  <c r="Z2524" i="1" s="1"/>
  <c r="U2532" i="1"/>
  <c r="AA2538" i="1"/>
  <c r="X2535" i="1"/>
  <c r="O2525" i="1"/>
  <c r="Z2525" i="1" s="1"/>
  <c r="O2523" i="1"/>
  <c r="X2523" i="1" s="1"/>
  <c r="Z2526" i="1"/>
  <c r="U2572" i="1"/>
  <c r="U2544" i="1"/>
  <c r="AA2528" i="1"/>
  <c r="O2510" i="1"/>
  <c r="X2510" i="1" s="1"/>
  <c r="U2527" i="1"/>
  <c r="U2533" i="1"/>
  <c r="U2531" i="1"/>
  <c r="U2526" i="1"/>
  <c r="AB2526" i="1" s="1"/>
  <c r="X2526" i="1"/>
  <c r="Y2526" i="1"/>
  <c r="O2512" i="1"/>
  <c r="Z2512" i="1" s="1"/>
  <c r="Z2506" i="1"/>
  <c r="O2505" i="1"/>
  <c r="X2505" i="1" s="1"/>
  <c r="O2501" i="1"/>
  <c r="Y2501" i="1" s="1"/>
  <c r="O2514" i="1"/>
  <c r="X2514" i="1" s="1"/>
  <c r="O2499" i="1"/>
  <c r="Z2499" i="1" s="1"/>
  <c r="O2516" i="1"/>
  <c r="X2516" i="1" s="1"/>
  <c r="O2515" i="1"/>
  <c r="X2515" i="1" s="1"/>
  <c r="O2503" i="1"/>
  <c r="Y2503" i="1" s="1"/>
  <c r="O2498" i="1"/>
  <c r="Z2498" i="1" s="1"/>
  <c r="O2513" i="1"/>
  <c r="X2513" i="1" s="1"/>
  <c r="O2508" i="1"/>
  <c r="Z2508" i="1" s="1"/>
  <c r="O2504" i="1"/>
  <c r="Z2504" i="1" s="1"/>
  <c r="O2497" i="1"/>
  <c r="Z2497" i="1" s="1"/>
  <c r="O2495" i="1"/>
  <c r="Z2495" i="1" s="1"/>
  <c r="O2502" i="1"/>
  <c r="X2502" i="1" s="1"/>
  <c r="O2509" i="1"/>
  <c r="Z2509" i="1" s="1"/>
  <c r="O2521" i="1"/>
  <c r="Z2521" i="1" s="1"/>
  <c r="O2520" i="1"/>
  <c r="Z2520" i="1" s="1"/>
  <c r="O2519" i="1"/>
  <c r="Z2519" i="1" s="1"/>
  <c r="O2518" i="1"/>
  <c r="Z2518" i="1" s="1"/>
  <c r="O2511" i="1"/>
  <c r="Y2511" i="1" s="1"/>
  <c r="Y2506" i="1"/>
  <c r="AA2500" i="1"/>
  <c r="O2500" i="1"/>
  <c r="Z2500" i="1" s="1"/>
  <c r="AA2498" i="1"/>
  <c r="O2494" i="1"/>
  <c r="Z2494" i="1" s="1"/>
  <c r="Y2517" i="1"/>
  <c r="X2517" i="1"/>
  <c r="Z2517" i="1"/>
  <c r="X2507" i="1"/>
  <c r="Z2507" i="1"/>
  <c r="Y2507" i="1"/>
  <c r="Z2496" i="1"/>
  <c r="X2506" i="1"/>
  <c r="AA2499" i="1"/>
  <c r="X2496" i="1"/>
  <c r="Y2496" i="1"/>
  <c r="W2488" i="1"/>
  <c r="V2488" i="1"/>
  <c r="T2488" i="1"/>
  <c r="Q2488" i="1"/>
  <c r="P2488" i="1"/>
  <c r="M2488" i="1"/>
  <c r="W2487" i="1"/>
  <c r="V2487" i="1"/>
  <c r="T2487" i="1"/>
  <c r="Q2487" i="1"/>
  <c r="P2487" i="1"/>
  <c r="M2487" i="1"/>
  <c r="W2486" i="1"/>
  <c r="V2486" i="1"/>
  <c r="T2486" i="1"/>
  <c r="Q2486" i="1"/>
  <c r="P2486" i="1"/>
  <c r="M2486" i="1"/>
  <c r="W2485" i="1"/>
  <c r="V2485" i="1"/>
  <c r="T2485" i="1"/>
  <c r="Q2485" i="1"/>
  <c r="AA2485" i="1" s="1"/>
  <c r="P2485" i="1"/>
  <c r="M2485" i="1"/>
  <c r="W2484" i="1"/>
  <c r="V2484" i="1"/>
  <c r="T2484" i="1"/>
  <c r="Q2484" i="1"/>
  <c r="P2484" i="1"/>
  <c r="M2484" i="1"/>
  <c r="W2483" i="1"/>
  <c r="V2483" i="1"/>
  <c r="T2483" i="1"/>
  <c r="Q2483" i="1"/>
  <c r="P2483" i="1"/>
  <c r="M2483" i="1"/>
  <c r="W2482" i="1"/>
  <c r="V2482" i="1"/>
  <c r="T2482" i="1"/>
  <c r="Q2482" i="1"/>
  <c r="P2482" i="1"/>
  <c r="O2482" i="1" s="1"/>
  <c r="M2482" i="1"/>
  <c r="W2491" i="1"/>
  <c r="V2491" i="1"/>
  <c r="T2491" i="1"/>
  <c r="Q2491" i="1"/>
  <c r="AA2491" i="1" s="1"/>
  <c r="P2491" i="1"/>
  <c r="M2491" i="1"/>
  <c r="W2490" i="1"/>
  <c r="V2490" i="1"/>
  <c r="T2490" i="1"/>
  <c r="Q2490" i="1"/>
  <c r="AA2490" i="1" s="1"/>
  <c r="P2490" i="1"/>
  <c r="M2490" i="1"/>
  <c r="W2489" i="1"/>
  <c r="V2489" i="1"/>
  <c r="T2489" i="1"/>
  <c r="Q2489" i="1"/>
  <c r="AA2489" i="1" s="1"/>
  <c r="P2489" i="1"/>
  <c r="M2489" i="1"/>
  <c r="W2481" i="1"/>
  <c r="V2481" i="1"/>
  <c r="T2481" i="1"/>
  <c r="Q2481" i="1"/>
  <c r="AA2481" i="1" s="1"/>
  <c r="P2481" i="1"/>
  <c r="M2481" i="1"/>
  <c r="W2480" i="1"/>
  <c r="V2480" i="1"/>
  <c r="T2480" i="1"/>
  <c r="Q2480" i="1"/>
  <c r="AA2480" i="1" s="1"/>
  <c r="P2480" i="1"/>
  <c r="M2480" i="1"/>
  <c r="W2492" i="1"/>
  <c r="V2492" i="1"/>
  <c r="T2492" i="1"/>
  <c r="Q2492" i="1"/>
  <c r="AA2492" i="1" s="1"/>
  <c r="P2492" i="1"/>
  <c r="M2492" i="1"/>
  <c r="W2479" i="1"/>
  <c r="V2479" i="1"/>
  <c r="T2479" i="1"/>
  <c r="Q2479" i="1"/>
  <c r="P2479" i="1"/>
  <c r="M2479" i="1"/>
  <c r="W2478" i="1"/>
  <c r="V2478" i="1"/>
  <c r="T2478" i="1"/>
  <c r="Q2478" i="1"/>
  <c r="AA2478" i="1" s="1"/>
  <c r="P2478" i="1"/>
  <c r="M2478" i="1"/>
  <c r="W2477" i="1"/>
  <c r="V2477" i="1"/>
  <c r="T2477" i="1"/>
  <c r="Q2477" i="1"/>
  <c r="P2477" i="1"/>
  <c r="M2477" i="1"/>
  <c r="W2476" i="1"/>
  <c r="V2476" i="1"/>
  <c r="T2476" i="1"/>
  <c r="Q2476" i="1"/>
  <c r="P2476" i="1"/>
  <c r="M2476" i="1"/>
  <c r="W2475" i="1"/>
  <c r="V2475" i="1"/>
  <c r="T2475" i="1"/>
  <c r="Q2475" i="1"/>
  <c r="P2475" i="1"/>
  <c r="M2475" i="1"/>
  <c r="W2474" i="1"/>
  <c r="V2474" i="1"/>
  <c r="T2474" i="1"/>
  <c r="Q2474" i="1"/>
  <c r="P2474" i="1"/>
  <c r="M2474" i="1"/>
  <c r="W2473" i="1"/>
  <c r="V2473" i="1"/>
  <c r="T2473" i="1"/>
  <c r="Q2473" i="1"/>
  <c r="P2473" i="1"/>
  <c r="M2473" i="1"/>
  <c r="W2472" i="1"/>
  <c r="V2472" i="1"/>
  <c r="T2472" i="1"/>
  <c r="Q2472" i="1"/>
  <c r="AA2472" i="1" s="1"/>
  <c r="P2472" i="1"/>
  <c r="M2472" i="1"/>
  <c r="W2468" i="1"/>
  <c r="V2468" i="1"/>
  <c r="T2468" i="1"/>
  <c r="Q2468" i="1"/>
  <c r="AA2468" i="1" s="1"/>
  <c r="P2468" i="1"/>
  <c r="M2468" i="1"/>
  <c r="W2467" i="1"/>
  <c r="V2467" i="1"/>
  <c r="T2467" i="1"/>
  <c r="Q2467" i="1"/>
  <c r="P2467" i="1"/>
  <c r="M2467" i="1"/>
  <c r="W2466" i="1"/>
  <c r="V2466" i="1"/>
  <c r="T2466" i="1"/>
  <c r="Q2466" i="1"/>
  <c r="P2466" i="1"/>
  <c r="M2466" i="1"/>
  <c r="W2465" i="1"/>
  <c r="V2465" i="1"/>
  <c r="T2465" i="1"/>
  <c r="Q2465" i="1"/>
  <c r="P2465" i="1"/>
  <c r="M2465" i="1"/>
  <c r="W2464" i="1"/>
  <c r="V2464" i="1"/>
  <c r="T2464" i="1"/>
  <c r="Q2464" i="1"/>
  <c r="P2464" i="1"/>
  <c r="M2464" i="1"/>
  <c r="W2470" i="1"/>
  <c r="V2470" i="1"/>
  <c r="T2470" i="1"/>
  <c r="Q2470" i="1"/>
  <c r="P2470" i="1"/>
  <c r="M2470" i="1"/>
  <c r="W2469" i="1"/>
  <c r="V2469" i="1"/>
  <c r="T2469" i="1"/>
  <c r="Q2469" i="1"/>
  <c r="AA2469" i="1" s="1"/>
  <c r="P2469" i="1"/>
  <c r="M2469" i="1"/>
  <c r="W2463" i="1"/>
  <c r="V2463" i="1"/>
  <c r="T2463" i="1"/>
  <c r="Q2463" i="1"/>
  <c r="P2463" i="1"/>
  <c r="M2463" i="1"/>
  <c r="W2462" i="1"/>
  <c r="V2462" i="1"/>
  <c r="T2462" i="1"/>
  <c r="Q2462" i="1"/>
  <c r="AA2462" i="1" s="1"/>
  <c r="P2462" i="1"/>
  <c r="M2462" i="1"/>
  <c r="W2461" i="1"/>
  <c r="V2461" i="1"/>
  <c r="T2461" i="1"/>
  <c r="Q2461" i="1"/>
  <c r="P2461" i="1"/>
  <c r="M2461" i="1"/>
  <c r="W2460" i="1"/>
  <c r="V2460" i="1"/>
  <c r="T2460" i="1"/>
  <c r="Q2460" i="1"/>
  <c r="AA2460" i="1" s="1"/>
  <c r="P2460" i="1"/>
  <c r="O2460" i="1" s="1"/>
  <c r="M2460" i="1"/>
  <c r="W2459" i="1"/>
  <c r="V2459" i="1"/>
  <c r="T2459" i="1"/>
  <c r="Q2459" i="1"/>
  <c r="AA2459" i="1" s="1"/>
  <c r="P2459" i="1"/>
  <c r="M2459" i="1"/>
  <c r="W2458" i="1"/>
  <c r="V2458" i="1"/>
  <c r="T2458" i="1"/>
  <c r="Q2458" i="1"/>
  <c r="P2458" i="1"/>
  <c r="O2458" i="1" s="1"/>
  <c r="M2458" i="1"/>
  <c r="W2457" i="1"/>
  <c r="V2457" i="1"/>
  <c r="T2457" i="1"/>
  <c r="Q2457" i="1"/>
  <c r="P2457" i="1"/>
  <c r="M2457" i="1"/>
  <c r="W2456" i="1"/>
  <c r="V2456" i="1"/>
  <c r="T2456" i="1"/>
  <c r="Q2456" i="1"/>
  <c r="P2456" i="1"/>
  <c r="M2456" i="1"/>
  <c r="W2455" i="1"/>
  <c r="V2455" i="1"/>
  <c r="T2455" i="1"/>
  <c r="Q2455" i="1"/>
  <c r="P2455" i="1"/>
  <c r="M2455" i="1"/>
  <c r="W2454" i="1"/>
  <c r="V2454" i="1"/>
  <c r="T2454" i="1"/>
  <c r="Q2454" i="1"/>
  <c r="P2454" i="1"/>
  <c r="M2454" i="1"/>
  <c r="W2453" i="1"/>
  <c r="V2453" i="1"/>
  <c r="T2453" i="1"/>
  <c r="Q2453" i="1"/>
  <c r="P2453" i="1"/>
  <c r="O2453" i="1" s="1"/>
  <c r="M2453" i="1"/>
  <c r="W2452" i="1"/>
  <c r="V2452" i="1"/>
  <c r="T2452" i="1"/>
  <c r="Q2452" i="1"/>
  <c r="P2452" i="1"/>
  <c r="M2452" i="1"/>
  <c r="W2451" i="1"/>
  <c r="V2451" i="1"/>
  <c r="T2451" i="1"/>
  <c r="Q2451" i="1"/>
  <c r="P2451" i="1"/>
  <c r="M2451" i="1"/>
  <c r="W2449" i="1"/>
  <c r="V2449" i="1"/>
  <c r="T2449" i="1"/>
  <c r="Q2449" i="1"/>
  <c r="P2449" i="1"/>
  <c r="O2449" i="1" s="1"/>
  <c r="M2449" i="1"/>
  <c r="W2448" i="1"/>
  <c r="V2448" i="1"/>
  <c r="T2448" i="1"/>
  <c r="Q2448" i="1"/>
  <c r="P2448" i="1"/>
  <c r="M2448" i="1"/>
  <c r="W2447" i="1"/>
  <c r="V2447" i="1"/>
  <c r="T2447" i="1"/>
  <c r="Q2447" i="1"/>
  <c r="P2447" i="1"/>
  <c r="M2447" i="1"/>
  <c r="W2446" i="1"/>
  <c r="V2446" i="1"/>
  <c r="T2446" i="1"/>
  <c r="Q2446" i="1"/>
  <c r="P2446" i="1"/>
  <c r="M2446" i="1"/>
  <c r="W2445" i="1"/>
  <c r="V2445" i="1"/>
  <c r="T2445" i="1"/>
  <c r="Q2445" i="1"/>
  <c r="P2445" i="1"/>
  <c r="O2445" i="1" s="1"/>
  <c r="M2445" i="1"/>
  <c r="W2444" i="1"/>
  <c r="V2444" i="1"/>
  <c r="T2444" i="1"/>
  <c r="Q2444" i="1"/>
  <c r="P2444" i="1"/>
  <c r="M2444" i="1"/>
  <c r="W2443" i="1"/>
  <c r="V2443" i="1"/>
  <c r="T2443" i="1"/>
  <c r="Q2443" i="1"/>
  <c r="P2443" i="1"/>
  <c r="M2443" i="1"/>
  <c r="H187" i="3"/>
  <c r="I188" i="3" s="1"/>
  <c r="W2493" i="1"/>
  <c r="V2493" i="1"/>
  <c r="T2493" i="1"/>
  <c r="Q2493" i="1"/>
  <c r="AA2493" i="1" s="1"/>
  <c r="P2493" i="1"/>
  <c r="M2493" i="1"/>
  <c r="W2471" i="1"/>
  <c r="V2471" i="1"/>
  <c r="T2471" i="1"/>
  <c r="Q2471" i="1"/>
  <c r="AA2471" i="1" s="1"/>
  <c r="P2471" i="1"/>
  <c r="M2471" i="1"/>
  <c r="W2450" i="1"/>
  <c r="V2450" i="1"/>
  <c r="T2450" i="1"/>
  <c r="Q2450" i="1"/>
  <c r="P2450" i="1"/>
  <c r="M2450" i="1"/>
  <c r="W2442" i="1"/>
  <c r="V2442" i="1"/>
  <c r="T2442" i="1"/>
  <c r="Q2442" i="1"/>
  <c r="P2442" i="1"/>
  <c r="O2442" i="1" s="1"/>
  <c r="M2442" i="1"/>
  <c r="W2441" i="1"/>
  <c r="V2441" i="1"/>
  <c r="T2441" i="1"/>
  <c r="Q2441" i="1"/>
  <c r="P2441" i="1"/>
  <c r="M2441" i="1"/>
  <c r="W2440" i="1"/>
  <c r="V2440" i="1"/>
  <c r="T2440" i="1"/>
  <c r="Q2440" i="1"/>
  <c r="P2440" i="1"/>
  <c r="M2440" i="1"/>
  <c r="W2439" i="1"/>
  <c r="V2439" i="1"/>
  <c r="T2439" i="1"/>
  <c r="Q2439" i="1"/>
  <c r="P2439" i="1"/>
  <c r="M2439" i="1"/>
  <c r="W2438" i="1"/>
  <c r="V2438" i="1"/>
  <c r="T2438" i="1"/>
  <c r="Q2438" i="1"/>
  <c r="P2438" i="1"/>
  <c r="M2438" i="1"/>
  <c r="W2437" i="1"/>
  <c r="V2437" i="1"/>
  <c r="T2437" i="1"/>
  <c r="Q2437" i="1"/>
  <c r="P2437" i="1"/>
  <c r="M2437" i="1"/>
  <c r="W2436" i="1"/>
  <c r="V2436" i="1"/>
  <c r="T2436" i="1"/>
  <c r="Q2436" i="1"/>
  <c r="P2436" i="1"/>
  <c r="M2436" i="1"/>
  <c r="W2435" i="1"/>
  <c r="V2435" i="1"/>
  <c r="T2435" i="1"/>
  <c r="Q2435" i="1"/>
  <c r="P2435" i="1"/>
  <c r="M2435" i="1"/>
  <c r="W2434" i="1"/>
  <c r="V2434" i="1"/>
  <c r="T2434" i="1"/>
  <c r="Q2434" i="1"/>
  <c r="AA2434" i="1" s="1"/>
  <c r="P2434" i="1"/>
  <c r="O2434" i="1" s="1"/>
  <c r="M2434" i="1"/>
  <c r="W2433" i="1"/>
  <c r="V2433" i="1"/>
  <c r="T2433" i="1"/>
  <c r="Q2433" i="1"/>
  <c r="AA2433" i="1" s="1"/>
  <c r="P2433" i="1"/>
  <c r="M2433" i="1"/>
  <c r="W2432" i="1"/>
  <c r="V2432" i="1"/>
  <c r="T2432" i="1"/>
  <c r="Q2432" i="1"/>
  <c r="AA2432" i="1" s="1"/>
  <c r="P2432" i="1"/>
  <c r="M2432" i="1"/>
  <c r="W2431" i="1"/>
  <c r="V2431" i="1"/>
  <c r="T2431" i="1"/>
  <c r="Q2431" i="1"/>
  <c r="P2431" i="1"/>
  <c r="M2431" i="1"/>
  <c r="W2430" i="1"/>
  <c r="V2430" i="1"/>
  <c r="T2430" i="1"/>
  <c r="Q2430" i="1"/>
  <c r="P2430" i="1"/>
  <c r="M2430" i="1"/>
  <c r="W2429" i="1"/>
  <c r="V2429" i="1"/>
  <c r="T2429" i="1"/>
  <c r="Q2429" i="1"/>
  <c r="P2429" i="1"/>
  <c r="M2429" i="1"/>
  <c r="W2428" i="1"/>
  <c r="V2428" i="1"/>
  <c r="T2428" i="1"/>
  <c r="Q2428" i="1"/>
  <c r="P2428" i="1"/>
  <c r="M2428" i="1"/>
  <c r="W2427" i="1"/>
  <c r="V2427" i="1"/>
  <c r="T2427" i="1"/>
  <c r="Q2427" i="1"/>
  <c r="P2427" i="1"/>
  <c r="M2427" i="1"/>
  <c r="W2426" i="1"/>
  <c r="V2426" i="1"/>
  <c r="T2426" i="1"/>
  <c r="Q2426" i="1"/>
  <c r="P2426" i="1"/>
  <c r="M2426" i="1"/>
  <c r="W2425" i="1"/>
  <c r="V2425" i="1"/>
  <c r="T2425" i="1"/>
  <c r="Q2425" i="1"/>
  <c r="P2425" i="1"/>
  <c r="M2425" i="1"/>
  <c r="W2424" i="1"/>
  <c r="V2424" i="1"/>
  <c r="T2424" i="1"/>
  <c r="Q2424" i="1"/>
  <c r="P2424" i="1"/>
  <c r="M2424" i="1"/>
  <c r="W2423" i="1"/>
  <c r="V2423" i="1"/>
  <c r="T2423" i="1"/>
  <c r="Q2423" i="1"/>
  <c r="P2423" i="1"/>
  <c r="M2423" i="1"/>
  <c r="W2422" i="1"/>
  <c r="V2422" i="1"/>
  <c r="T2422" i="1"/>
  <c r="Q2422" i="1"/>
  <c r="P2422" i="1"/>
  <c r="M2422" i="1"/>
  <c r="W2421" i="1"/>
  <c r="V2421" i="1"/>
  <c r="T2421" i="1"/>
  <c r="Q2421" i="1"/>
  <c r="P2421" i="1"/>
  <c r="M2421" i="1"/>
  <c r="W2420" i="1"/>
  <c r="V2420" i="1"/>
  <c r="T2420" i="1"/>
  <c r="Q2420" i="1"/>
  <c r="P2420" i="1"/>
  <c r="M2420" i="1"/>
  <c r="W2418" i="1"/>
  <c r="V2418" i="1"/>
  <c r="T2418" i="1"/>
  <c r="Q2418" i="1"/>
  <c r="P2418" i="1"/>
  <c r="M2418" i="1"/>
  <c r="W2417" i="1"/>
  <c r="V2417" i="1"/>
  <c r="T2417" i="1"/>
  <c r="Q2417" i="1"/>
  <c r="P2417" i="1"/>
  <c r="M2417" i="1"/>
  <c r="W2416" i="1"/>
  <c r="V2416" i="1"/>
  <c r="T2416" i="1"/>
  <c r="Q2416" i="1"/>
  <c r="P2416" i="1"/>
  <c r="M2416" i="1"/>
  <c r="W2415" i="1"/>
  <c r="V2415" i="1"/>
  <c r="T2415" i="1"/>
  <c r="Q2415" i="1"/>
  <c r="P2415" i="1"/>
  <c r="M2415" i="1"/>
  <c r="AC2587" i="1" l="1"/>
  <c r="AD2587" i="1" s="1"/>
  <c r="AC2606" i="1"/>
  <c r="AD2606" i="1" s="1"/>
  <c r="AC2610" i="1"/>
  <c r="AD2610" i="1" s="1"/>
  <c r="AA2556" i="1"/>
  <c r="AA2560" i="1"/>
  <c r="AA2559" i="1"/>
  <c r="AC2598" i="1"/>
  <c r="AD2598" i="1" s="1"/>
  <c r="AA2530" i="1"/>
  <c r="AC2597" i="1"/>
  <c r="AD2597" i="1" s="1"/>
  <c r="AA2514" i="1"/>
  <c r="AA2516" i="1"/>
  <c r="AA2515" i="1"/>
  <c r="AA2545" i="1"/>
  <c r="AA2520" i="1"/>
  <c r="AA2540" i="1"/>
  <c r="AC2607" i="1"/>
  <c r="AD2607" i="1" s="1"/>
  <c r="AA2542" i="1"/>
  <c r="AA2541" i="1"/>
  <c r="AA2547" i="1"/>
  <c r="AA2549" i="1"/>
  <c r="AA2521" i="1"/>
  <c r="AA2562" i="1"/>
  <c r="AA2513" i="1"/>
  <c r="AC2590" i="1"/>
  <c r="AD2590" i="1" s="1"/>
  <c r="AA2504" i="1"/>
  <c r="AA2503" i="1"/>
  <c r="AA2558" i="1"/>
  <c r="AA2518" i="1"/>
  <c r="AC2603" i="1"/>
  <c r="AD2603" i="1" s="1"/>
  <c r="AA2569" i="1"/>
  <c r="AA2568" i="1"/>
  <c r="AA2494" i="1"/>
  <c r="AA2557" i="1"/>
  <c r="AA2561" i="1"/>
  <c r="AA2551" i="1"/>
  <c r="AA2565" i="1"/>
  <c r="AA2502" i="1"/>
  <c r="AA2566" i="1"/>
  <c r="AB2556" i="1"/>
  <c r="AA2567" i="1"/>
  <c r="AA2501" i="1"/>
  <c r="AA2449" i="1"/>
  <c r="AA2511" i="1"/>
  <c r="AA2512" i="1"/>
  <c r="AA2509" i="1"/>
  <c r="AA2524" i="1"/>
  <c r="X2556" i="1"/>
  <c r="Y2556" i="1"/>
  <c r="Y2565" i="1"/>
  <c r="Z2565" i="1"/>
  <c r="AB2565" i="1"/>
  <c r="Z2566" i="1"/>
  <c r="Y2566" i="1"/>
  <c r="Z2571" i="1"/>
  <c r="AB2566" i="1"/>
  <c r="AC2615" i="1"/>
  <c r="AD2615" i="1" s="1"/>
  <c r="AB2571" i="1"/>
  <c r="X2572" i="1"/>
  <c r="Z2572" i="1"/>
  <c r="AB2569" i="1"/>
  <c r="AB2572" i="1"/>
  <c r="X2569" i="1"/>
  <c r="X2558" i="1"/>
  <c r="Y2571" i="1"/>
  <c r="AA2525" i="1"/>
  <c r="X2547" i="1"/>
  <c r="Y2567" i="1"/>
  <c r="AC2622" i="1"/>
  <c r="AD2622" i="1" s="1"/>
  <c r="Y2553" i="1"/>
  <c r="AC2620" i="1"/>
  <c r="AD2620" i="1" s="1"/>
  <c r="AC2612" i="1"/>
  <c r="AD2612" i="1" s="1"/>
  <c r="Y2547" i="1"/>
  <c r="Z2568" i="1"/>
  <c r="X2545" i="1"/>
  <c r="Z2538" i="1"/>
  <c r="Z2545" i="1"/>
  <c r="X2553" i="1"/>
  <c r="X2568" i="1"/>
  <c r="Y2548" i="1"/>
  <c r="AB2567" i="1"/>
  <c r="X2549" i="1"/>
  <c r="Z2563" i="1"/>
  <c r="AB2563" i="1"/>
  <c r="Y2558" i="1"/>
  <c r="AB2568" i="1"/>
  <c r="Y2563" i="1"/>
  <c r="Z2537" i="1"/>
  <c r="Y2537" i="1"/>
  <c r="Z2541" i="1"/>
  <c r="Y2549" i="1"/>
  <c r="AB2540" i="1"/>
  <c r="X2567" i="1"/>
  <c r="Y2541" i="1"/>
  <c r="AB2552" i="1"/>
  <c r="AC2552" i="1" s="1"/>
  <c r="AD2552" i="1" s="1"/>
  <c r="AB2558" i="1"/>
  <c r="AB2545" i="1"/>
  <c r="Y2540" i="1"/>
  <c r="X2540" i="1"/>
  <c r="Y2534" i="1"/>
  <c r="Z2562" i="1"/>
  <c r="Z2543" i="1"/>
  <c r="Z2536" i="1"/>
  <c r="Y2539" i="1"/>
  <c r="X2564" i="1"/>
  <c r="Z2564" i="1"/>
  <c r="AB2560" i="1"/>
  <c r="AC2555" i="1"/>
  <c r="AD2555" i="1" s="1"/>
  <c r="X2534" i="1"/>
  <c r="AB2534" i="1"/>
  <c r="AC2534" i="1" s="1"/>
  <c r="AD2534" i="1" s="1"/>
  <c r="AB2550" i="1"/>
  <c r="AC2550" i="1" s="1"/>
  <c r="AD2550" i="1" s="1"/>
  <c r="X2527" i="1"/>
  <c r="Z2528" i="1"/>
  <c r="Y2527" i="1"/>
  <c r="AB2542" i="1"/>
  <c r="Y2552" i="1"/>
  <c r="X2543" i="1"/>
  <c r="AB2543" i="1"/>
  <c r="X2552" i="1"/>
  <c r="Z2559" i="1"/>
  <c r="X2546" i="1"/>
  <c r="Z2529" i="1"/>
  <c r="Z2530" i="1"/>
  <c r="X2542" i="1"/>
  <c r="Z2542" i="1"/>
  <c r="Y2561" i="1"/>
  <c r="AB2544" i="1"/>
  <c r="X2538" i="1"/>
  <c r="Z2544" i="1"/>
  <c r="Y2550" i="1"/>
  <c r="AB2541" i="1"/>
  <c r="Z2561" i="1"/>
  <c r="AB2561" i="1"/>
  <c r="Y2546" i="1"/>
  <c r="Y2529" i="1"/>
  <c r="AB2553" i="1"/>
  <c r="AC2553" i="1" s="1"/>
  <c r="AD2553" i="1" s="1"/>
  <c r="AB2557" i="1"/>
  <c r="AB2546" i="1"/>
  <c r="AC2546" i="1" s="1"/>
  <c r="AD2546" i="1" s="1"/>
  <c r="Y2554" i="1"/>
  <c r="Y2562" i="1"/>
  <c r="AB2538" i="1"/>
  <c r="X2528" i="1"/>
  <c r="AB2536" i="1"/>
  <c r="AB2559" i="1"/>
  <c r="AB2537" i="1"/>
  <c r="AB2554" i="1"/>
  <c r="AC2554" i="1" s="1"/>
  <c r="AD2554" i="1" s="1"/>
  <c r="AB2547" i="1"/>
  <c r="X2539" i="1"/>
  <c r="Y2536" i="1"/>
  <c r="X2548" i="1"/>
  <c r="AB2539" i="1"/>
  <c r="AC2539" i="1" s="1"/>
  <c r="AD2539" i="1" s="1"/>
  <c r="AB2548" i="1"/>
  <c r="AC2548" i="1" s="1"/>
  <c r="AD2548" i="1" s="1"/>
  <c r="Y2557" i="1"/>
  <c r="AB2530" i="1"/>
  <c r="AB2551" i="1"/>
  <c r="AC2570" i="1"/>
  <c r="AD2570" i="1" s="1"/>
  <c r="X2557" i="1"/>
  <c r="AB2549" i="1"/>
  <c r="X2560" i="1"/>
  <c r="AB2564" i="1"/>
  <c r="AB2562" i="1"/>
  <c r="Y2544" i="1"/>
  <c r="X2559" i="1"/>
  <c r="Y2560" i="1"/>
  <c r="Z2551" i="1"/>
  <c r="AB2529" i="1"/>
  <c r="X2551" i="1"/>
  <c r="Y2569" i="1"/>
  <c r="X2554" i="1"/>
  <c r="X2550" i="1"/>
  <c r="AB2533" i="1"/>
  <c r="Y2532" i="1"/>
  <c r="Z2533" i="1"/>
  <c r="X2532" i="1"/>
  <c r="Z2531" i="1"/>
  <c r="AB2531" i="1"/>
  <c r="X2530" i="1"/>
  <c r="Y2533" i="1"/>
  <c r="AB2532" i="1"/>
  <c r="AC2532" i="1" s="1"/>
  <c r="AD2532" i="1" s="1"/>
  <c r="X2531" i="1"/>
  <c r="AB2527" i="1"/>
  <c r="AB2528" i="1"/>
  <c r="AA2527" i="1"/>
  <c r="Z2522" i="1"/>
  <c r="Y2522" i="1"/>
  <c r="Y2498" i="1"/>
  <c r="AC2535" i="1"/>
  <c r="AD2535" i="1" s="1"/>
  <c r="Z2523" i="1"/>
  <c r="Y2523" i="1"/>
  <c r="O2488" i="1"/>
  <c r="Y2488" i="1" s="1"/>
  <c r="X2525" i="1"/>
  <c r="X2512" i="1"/>
  <c r="Z2513" i="1"/>
  <c r="Y2513" i="1"/>
  <c r="X2501" i="1"/>
  <c r="O2486" i="1"/>
  <c r="Z2486" i="1" s="1"/>
  <c r="Y2524" i="1"/>
  <c r="X2524" i="1"/>
  <c r="AC2526" i="1"/>
  <c r="AD2526" i="1" s="1"/>
  <c r="O2487" i="1"/>
  <c r="X2487" i="1" s="1"/>
  <c r="Y2525" i="1"/>
  <c r="Z2501" i="1"/>
  <c r="Z2510" i="1"/>
  <c r="Z2505" i="1"/>
  <c r="Y2499" i="1"/>
  <c r="Y2510" i="1"/>
  <c r="X2504" i="1"/>
  <c r="X2498" i="1"/>
  <c r="Y2514" i="1"/>
  <c r="Z2516" i="1"/>
  <c r="Y2512" i="1"/>
  <c r="Z2514" i="1"/>
  <c r="Y2505" i="1"/>
  <c r="Y2494" i="1"/>
  <c r="X2494" i="1"/>
  <c r="X2499" i="1"/>
  <c r="O2489" i="1"/>
  <c r="Z2489" i="1" s="1"/>
  <c r="X2503" i="1"/>
  <c r="X2509" i="1"/>
  <c r="Y2508" i="1"/>
  <c r="O2490" i="1"/>
  <c r="Y2490" i="1" s="1"/>
  <c r="Y2520" i="1"/>
  <c r="Z2503" i="1"/>
  <c r="Y2509" i="1"/>
  <c r="O2491" i="1"/>
  <c r="X2491" i="1" s="1"/>
  <c r="Y2497" i="1"/>
  <c r="X2495" i="1"/>
  <c r="Z2502" i="1"/>
  <c r="Y2495" i="1"/>
  <c r="X2497" i="1"/>
  <c r="X2520" i="1"/>
  <c r="Y2515" i="1"/>
  <c r="Y2516" i="1"/>
  <c r="Y2504" i="1"/>
  <c r="Z2515" i="1"/>
  <c r="X2508" i="1"/>
  <c r="Y2521" i="1"/>
  <c r="X2511" i="1"/>
  <c r="O2493" i="1"/>
  <c r="Y2493" i="1" s="1"/>
  <c r="Z2511" i="1"/>
  <c r="Y2502" i="1"/>
  <c r="X2521" i="1"/>
  <c r="X2519" i="1"/>
  <c r="Y2519" i="1"/>
  <c r="Y2518" i="1"/>
  <c r="X2518" i="1"/>
  <c r="Y2500" i="1"/>
  <c r="X2500" i="1"/>
  <c r="O2492" i="1"/>
  <c r="Z2492" i="1" s="1"/>
  <c r="AA2458" i="1"/>
  <c r="AA2442" i="1"/>
  <c r="AA2453" i="1"/>
  <c r="O2484" i="1"/>
  <c r="Z2484" i="1" s="1"/>
  <c r="U2486" i="1"/>
  <c r="O2475" i="1"/>
  <c r="Y2475" i="1" s="1"/>
  <c r="O2478" i="1"/>
  <c r="Y2478" i="1" s="1"/>
  <c r="Z2482" i="1"/>
  <c r="O2480" i="1"/>
  <c r="X2480" i="1" s="1"/>
  <c r="O2476" i="1"/>
  <c r="Z2476" i="1" s="1"/>
  <c r="U2487" i="1"/>
  <c r="O2477" i="1"/>
  <c r="Z2477" i="1" s="1"/>
  <c r="O2471" i="1"/>
  <c r="Y2471" i="1" s="1"/>
  <c r="O2485" i="1"/>
  <c r="Z2485" i="1" s="1"/>
  <c r="AA2483" i="1"/>
  <c r="O2483" i="1"/>
  <c r="Z2483" i="1" s="1"/>
  <c r="X2482" i="1"/>
  <c r="Y2482" i="1"/>
  <c r="O2481" i="1"/>
  <c r="Z2481" i="1" s="1"/>
  <c r="O2479" i="1"/>
  <c r="Z2479" i="1" s="1"/>
  <c r="AA2482" i="1"/>
  <c r="U2488" i="1"/>
  <c r="O2473" i="1"/>
  <c r="Z2473" i="1" s="1"/>
  <c r="AA2476" i="1"/>
  <c r="O2464" i="1"/>
  <c r="X2464" i="1" s="1"/>
  <c r="O2474" i="1"/>
  <c r="Y2474" i="1" s="1"/>
  <c r="O2472" i="1"/>
  <c r="Y2472" i="1" s="1"/>
  <c r="O2470" i="1"/>
  <c r="Z2470" i="1" s="1"/>
  <c r="O2469" i="1"/>
  <c r="Z2469" i="1" s="1"/>
  <c r="O2465" i="1"/>
  <c r="Z2465" i="1" s="1"/>
  <c r="O2463" i="1"/>
  <c r="X2463" i="1" s="1"/>
  <c r="O2436" i="1"/>
  <c r="Y2436" i="1" s="1"/>
  <c r="O2461" i="1"/>
  <c r="Z2461" i="1" s="1"/>
  <c r="O2437" i="1"/>
  <c r="Z2437" i="1" s="1"/>
  <c r="O2468" i="1"/>
  <c r="Z2468" i="1" s="1"/>
  <c r="O2467" i="1"/>
  <c r="Z2467" i="1" s="1"/>
  <c r="O2466" i="1"/>
  <c r="Z2466" i="1" s="1"/>
  <c r="O2462" i="1"/>
  <c r="Z2462" i="1" s="1"/>
  <c r="AA2461" i="1"/>
  <c r="O2459" i="1"/>
  <c r="Z2459" i="1" s="1"/>
  <c r="Z2449" i="1"/>
  <c r="Z2458" i="1"/>
  <c r="O2457" i="1"/>
  <c r="Z2457" i="1" s="1"/>
  <c r="O2456" i="1"/>
  <c r="Z2456" i="1" s="1"/>
  <c r="O2450" i="1"/>
  <c r="X2450" i="1" s="1"/>
  <c r="O2452" i="1"/>
  <c r="Z2452" i="1" s="1"/>
  <c r="Y2458" i="1"/>
  <c r="O2444" i="1"/>
  <c r="X2444" i="1" s="1"/>
  <c r="Z2453" i="1"/>
  <c r="O2455" i="1"/>
  <c r="Z2455" i="1" s="1"/>
  <c r="O2454" i="1"/>
  <c r="Z2454" i="1" s="1"/>
  <c r="O2451" i="1"/>
  <c r="Z2451" i="1" s="1"/>
  <c r="O2448" i="1"/>
  <c r="Z2448" i="1" s="1"/>
  <c r="O2447" i="1"/>
  <c r="Y2447" i="1" s="1"/>
  <c r="O2446" i="1"/>
  <c r="Z2446" i="1" s="1"/>
  <c r="Z2460" i="1"/>
  <c r="Y2460" i="1"/>
  <c r="X2460" i="1"/>
  <c r="O2438" i="1"/>
  <c r="Z2438" i="1" s="1"/>
  <c r="X2453" i="1"/>
  <c r="Y2453" i="1"/>
  <c r="X2458" i="1"/>
  <c r="Z2445" i="1"/>
  <c r="O2443" i="1"/>
  <c r="Z2443" i="1" s="1"/>
  <c r="X2445" i="1"/>
  <c r="Y2445" i="1"/>
  <c r="O2441" i="1"/>
  <c r="Z2441" i="1" s="1"/>
  <c r="O2440" i="1"/>
  <c r="X2440" i="1" s="1"/>
  <c r="O2439" i="1"/>
  <c r="X2439" i="1" s="1"/>
  <c r="X2449" i="1"/>
  <c r="Y2449" i="1"/>
  <c r="O2430" i="1"/>
  <c r="X2430" i="1" s="1"/>
  <c r="AA2445" i="1"/>
  <c r="O2431" i="1"/>
  <c r="Z2431" i="1" s="1"/>
  <c r="O2424" i="1"/>
  <c r="Z2424" i="1" s="1"/>
  <c r="O2421" i="1"/>
  <c r="X2421" i="1" s="1"/>
  <c r="O2425" i="1"/>
  <c r="Z2425" i="1" s="1"/>
  <c r="O2435" i="1"/>
  <c r="AA2435" i="1" s="1"/>
  <c r="O2433" i="1"/>
  <c r="Z2433" i="1" s="1"/>
  <c r="O2432" i="1"/>
  <c r="Z2432" i="1" s="1"/>
  <c r="O2429" i="1"/>
  <c r="Y2429" i="1" s="1"/>
  <c r="O2428" i="1"/>
  <c r="Z2428" i="1" s="1"/>
  <c r="O2427" i="1"/>
  <c r="Y2427" i="1" s="1"/>
  <c r="O2426" i="1"/>
  <c r="Z2426" i="1" s="1"/>
  <c r="O2423" i="1"/>
  <c r="Y2423" i="1" s="1"/>
  <c r="O2422" i="1"/>
  <c r="Z2422" i="1" s="1"/>
  <c r="O2420" i="1"/>
  <c r="Z2420" i="1" s="1"/>
  <c r="O2418" i="1"/>
  <c r="Z2418" i="1" s="1"/>
  <c r="O2417" i="1"/>
  <c r="Y2417" i="1" s="1"/>
  <c r="O2416" i="1"/>
  <c r="X2416" i="1" s="1"/>
  <c r="O2415" i="1"/>
  <c r="AA2415" i="1" s="1"/>
  <c r="AA2424" i="1"/>
  <c r="Z2434" i="1"/>
  <c r="Y2434" i="1"/>
  <c r="Y2442" i="1"/>
  <c r="X2434" i="1"/>
  <c r="Z2442" i="1"/>
  <c r="X2442" i="1"/>
  <c r="AA2420" i="1"/>
  <c r="AA2422" i="1"/>
  <c r="AA2421" i="1"/>
  <c r="AA2423" i="1"/>
  <c r="U2418" i="1"/>
  <c r="U2417" i="1"/>
  <c r="AC2556" i="1" l="1"/>
  <c r="AD2556" i="1" s="1"/>
  <c r="AA2477" i="1"/>
  <c r="AC2560" i="1"/>
  <c r="AD2560" i="1" s="1"/>
  <c r="AA2465" i="1"/>
  <c r="AC2549" i="1"/>
  <c r="AD2549" i="1" s="1"/>
  <c r="AC2540" i="1"/>
  <c r="AD2540" i="1" s="1"/>
  <c r="AC2558" i="1"/>
  <c r="AD2558" i="1" s="1"/>
  <c r="AC2547" i="1"/>
  <c r="AD2547" i="1" s="1"/>
  <c r="AA2464" i="1"/>
  <c r="AA2463" i="1"/>
  <c r="AA2451" i="1"/>
  <c r="AC2557" i="1"/>
  <c r="AD2557" i="1" s="1"/>
  <c r="AA2456" i="1"/>
  <c r="AC2569" i="1"/>
  <c r="AD2569" i="1" s="1"/>
  <c r="AC2567" i="1"/>
  <c r="AD2567" i="1" s="1"/>
  <c r="AA2475" i="1"/>
  <c r="AA2479" i="1"/>
  <c r="AA2467" i="1"/>
  <c r="AC2565" i="1"/>
  <c r="AD2565" i="1" s="1"/>
  <c r="AA2448" i="1"/>
  <c r="AA2447" i="1"/>
  <c r="AA2446" i="1"/>
  <c r="AC2571" i="1"/>
  <c r="AD2571" i="1" s="1"/>
  <c r="AA2474" i="1"/>
  <c r="AC2566" i="1"/>
  <c r="AD2566" i="1" s="1"/>
  <c r="AC2572" i="1"/>
  <c r="AD2572" i="1" s="1"/>
  <c r="AA2425" i="1"/>
  <c r="AC2537" i="1"/>
  <c r="AD2537" i="1" s="1"/>
  <c r="AC2545" i="1"/>
  <c r="AD2545" i="1" s="1"/>
  <c r="AC2538" i="1"/>
  <c r="AD2538" i="1" s="1"/>
  <c r="AC2568" i="1"/>
  <c r="AD2568" i="1" s="1"/>
  <c r="AC2563" i="1"/>
  <c r="AD2563" i="1" s="1"/>
  <c r="AC2544" i="1"/>
  <c r="AD2544" i="1" s="1"/>
  <c r="AC2543" i="1"/>
  <c r="AD2543" i="1" s="1"/>
  <c r="AC2541" i="1"/>
  <c r="AD2541" i="1" s="1"/>
  <c r="AC2564" i="1"/>
  <c r="AD2564" i="1" s="1"/>
  <c r="AC2530" i="1"/>
  <c r="AD2530" i="1" s="1"/>
  <c r="AC2529" i="1"/>
  <c r="AD2529" i="1" s="1"/>
  <c r="AC2536" i="1"/>
  <c r="AD2536" i="1" s="1"/>
  <c r="AC2562" i="1"/>
  <c r="AD2562" i="1" s="1"/>
  <c r="AC2542" i="1"/>
  <c r="AD2542" i="1" s="1"/>
  <c r="AC2528" i="1"/>
  <c r="AD2528" i="1" s="1"/>
  <c r="AC2561" i="1"/>
  <c r="AD2561" i="1" s="1"/>
  <c r="AC2531" i="1"/>
  <c r="AD2531" i="1" s="1"/>
  <c r="AC2533" i="1"/>
  <c r="AD2533" i="1" s="1"/>
  <c r="AC2559" i="1"/>
  <c r="AD2559" i="1" s="1"/>
  <c r="AC2551" i="1"/>
  <c r="AD2551" i="1" s="1"/>
  <c r="AC2527" i="1"/>
  <c r="AD2527" i="1" s="1"/>
  <c r="AA2488" i="1"/>
  <c r="X2488" i="1"/>
  <c r="AB2488" i="1"/>
  <c r="Z2488" i="1"/>
  <c r="AB2486" i="1"/>
  <c r="Y2486" i="1"/>
  <c r="X2486" i="1"/>
  <c r="AA2486" i="1"/>
  <c r="Z2487" i="1"/>
  <c r="Z2491" i="1"/>
  <c r="Y2487" i="1"/>
  <c r="AA2487" i="1"/>
  <c r="AB2487" i="1"/>
  <c r="X2493" i="1"/>
  <c r="Z2493" i="1"/>
  <c r="Y2491" i="1"/>
  <c r="Y2489" i="1"/>
  <c r="Z2490" i="1"/>
  <c r="X2490" i="1"/>
  <c r="X2489" i="1"/>
  <c r="X2492" i="1"/>
  <c r="AA2438" i="1"/>
  <c r="Y2492" i="1"/>
  <c r="AA2457" i="1"/>
  <c r="AA2470" i="1"/>
  <c r="AA2429" i="1"/>
  <c r="AA2484" i="1"/>
  <c r="AA2436" i="1"/>
  <c r="Z2471" i="1"/>
  <c r="AA2444" i="1"/>
  <c r="AA2443" i="1"/>
  <c r="AA2466" i="1"/>
  <c r="AA2440" i="1"/>
  <c r="AA2441" i="1"/>
  <c r="AA2473" i="1"/>
  <c r="Z2475" i="1"/>
  <c r="AA2439" i="1"/>
  <c r="AA2452" i="1"/>
  <c r="AA2437" i="1"/>
  <c r="X2471" i="1"/>
  <c r="AA2450" i="1"/>
  <c r="AA2430" i="1"/>
  <c r="AA2427" i="1"/>
  <c r="AA2426" i="1"/>
  <c r="AA2428" i="1"/>
  <c r="AA2431" i="1"/>
  <c r="Z2464" i="1"/>
  <c r="X2478" i="1"/>
  <c r="X2475" i="1"/>
  <c r="Y2437" i="1"/>
  <c r="Y2484" i="1"/>
  <c r="Z2478" i="1"/>
  <c r="X2484" i="1"/>
  <c r="Y2464" i="1"/>
  <c r="X2436" i="1"/>
  <c r="Z2436" i="1"/>
  <c r="X2476" i="1"/>
  <c r="Z2480" i="1"/>
  <c r="AA2454" i="1"/>
  <c r="Y2476" i="1"/>
  <c r="AA2455" i="1"/>
  <c r="Y2465" i="1"/>
  <c r="Y2477" i="1"/>
  <c r="X2477" i="1"/>
  <c r="Y2480" i="1"/>
  <c r="Y2479" i="1"/>
  <c r="X2485" i="1"/>
  <c r="Y2485" i="1"/>
  <c r="X2483" i="1"/>
  <c r="Y2483" i="1"/>
  <c r="Y2481" i="1"/>
  <c r="X2481" i="1"/>
  <c r="X2479" i="1"/>
  <c r="Y2473" i="1"/>
  <c r="X2473" i="1"/>
  <c r="Y2461" i="1"/>
  <c r="X2461" i="1"/>
  <c r="Z2474" i="1"/>
  <c r="X2474" i="1"/>
  <c r="Z2472" i="1"/>
  <c r="X2472" i="1"/>
  <c r="Y2470" i="1"/>
  <c r="X2470" i="1"/>
  <c r="Y2469" i="1"/>
  <c r="X2469" i="1"/>
  <c r="Y2438" i="1"/>
  <c r="Y2463" i="1"/>
  <c r="Z2463" i="1"/>
  <c r="Y2452" i="1"/>
  <c r="Y2468" i="1"/>
  <c r="X2465" i="1"/>
  <c r="Z2444" i="1"/>
  <c r="Z2439" i="1"/>
  <c r="X2468" i="1"/>
  <c r="X2437" i="1"/>
  <c r="Y2467" i="1"/>
  <c r="X2467" i="1"/>
  <c r="Y2466" i="1"/>
  <c r="X2466" i="1"/>
  <c r="Y2462" i="1"/>
  <c r="X2462" i="1"/>
  <c r="Y2459" i="1"/>
  <c r="X2459" i="1"/>
  <c r="X2457" i="1"/>
  <c r="Y2457" i="1"/>
  <c r="Y2444" i="1"/>
  <c r="X2456" i="1"/>
  <c r="Y2456" i="1"/>
  <c r="Y2431" i="1"/>
  <c r="Y2446" i="1"/>
  <c r="X2448" i="1"/>
  <c r="X2452" i="1"/>
  <c r="Z2450" i="1"/>
  <c r="X2446" i="1"/>
  <c r="Y2448" i="1"/>
  <c r="Y2450" i="1"/>
  <c r="X2455" i="1"/>
  <c r="Y2455" i="1"/>
  <c r="Y2454" i="1"/>
  <c r="X2454" i="1"/>
  <c r="Y2451" i="1"/>
  <c r="X2451" i="1"/>
  <c r="X2447" i="1"/>
  <c r="Z2447" i="1"/>
  <c r="X2441" i="1"/>
  <c r="X2438" i="1"/>
  <c r="Y2441" i="1"/>
  <c r="Y2443" i="1"/>
  <c r="Y2433" i="1"/>
  <c r="X2443" i="1"/>
  <c r="Y2421" i="1"/>
  <c r="Z2440" i="1"/>
  <c r="Y2440" i="1"/>
  <c r="Y2439" i="1"/>
  <c r="Z2430" i="1"/>
  <c r="Y2430" i="1"/>
  <c r="Z2421" i="1"/>
  <c r="X2433" i="1"/>
  <c r="Y2425" i="1"/>
  <c r="Y2424" i="1"/>
  <c r="X2424" i="1"/>
  <c r="X2431" i="1"/>
  <c r="AB2418" i="1"/>
  <c r="X2418" i="1"/>
  <c r="X2425" i="1"/>
  <c r="Y2415" i="1"/>
  <c r="Y2418" i="1"/>
  <c r="X2426" i="1"/>
  <c r="Z2427" i="1"/>
  <c r="Z2429" i="1"/>
  <c r="X2415" i="1"/>
  <c r="Z2435" i="1"/>
  <c r="Y2435" i="1"/>
  <c r="X2435" i="1"/>
  <c r="Y2432" i="1"/>
  <c r="X2432" i="1"/>
  <c r="X2429" i="1"/>
  <c r="X2428" i="1"/>
  <c r="Y2428" i="1"/>
  <c r="X2427" i="1"/>
  <c r="Y2426" i="1"/>
  <c r="X2423" i="1"/>
  <c r="Z2423" i="1"/>
  <c r="X2422" i="1"/>
  <c r="Y2422" i="1"/>
  <c r="X2420" i="1"/>
  <c r="Y2420" i="1"/>
  <c r="AA2416" i="1"/>
  <c r="AA2418" i="1"/>
  <c r="AA2417" i="1"/>
  <c r="X2417" i="1"/>
  <c r="Z2417" i="1"/>
  <c r="AB2417" i="1"/>
  <c r="Z2416" i="1"/>
  <c r="Y2416" i="1"/>
  <c r="Z2415" i="1"/>
  <c r="AC2486" i="1" l="1"/>
  <c r="AD2486" i="1" s="1"/>
  <c r="AC2487" i="1"/>
  <c r="AD2487" i="1" s="1"/>
  <c r="AC2488" i="1"/>
  <c r="AD2488" i="1" s="1"/>
  <c r="AC2418" i="1"/>
  <c r="AC2417" i="1"/>
  <c r="AD2417" i="1" l="1"/>
  <c r="AD2418" i="1"/>
  <c r="W2414" i="1"/>
  <c r="V2414" i="1"/>
  <c r="T2414" i="1"/>
  <c r="Q2414" i="1"/>
  <c r="P2414" i="1"/>
  <c r="M2414" i="1"/>
  <c r="W2413" i="1"/>
  <c r="V2413" i="1"/>
  <c r="T2413" i="1"/>
  <c r="Q2413" i="1"/>
  <c r="P2413" i="1"/>
  <c r="M2413" i="1"/>
  <c r="W2412" i="1"/>
  <c r="V2412" i="1"/>
  <c r="T2412" i="1"/>
  <c r="Q2412" i="1"/>
  <c r="P2412" i="1"/>
  <c r="M2412" i="1"/>
  <c r="W2411" i="1"/>
  <c r="V2411" i="1"/>
  <c r="T2411" i="1"/>
  <c r="Q2411" i="1"/>
  <c r="P2411" i="1"/>
  <c r="M2411" i="1"/>
  <c r="W2410" i="1"/>
  <c r="V2410" i="1"/>
  <c r="T2410" i="1"/>
  <c r="Q2410" i="1"/>
  <c r="AA2410" i="1" s="1"/>
  <c r="P2410" i="1"/>
  <c r="M2410" i="1"/>
  <c r="W2409" i="1"/>
  <c r="V2409" i="1"/>
  <c r="T2409" i="1"/>
  <c r="Q2409" i="1"/>
  <c r="P2409" i="1"/>
  <c r="O2409" i="1" s="1"/>
  <c r="M2409" i="1"/>
  <c r="W2408" i="1"/>
  <c r="V2408" i="1"/>
  <c r="T2408" i="1"/>
  <c r="Q2408" i="1"/>
  <c r="P2408" i="1"/>
  <c r="M2408" i="1"/>
  <c r="W2407" i="1"/>
  <c r="V2407" i="1"/>
  <c r="T2407" i="1"/>
  <c r="Q2407" i="1"/>
  <c r="P2407" i="1"/>
  <c r="M2407" i="1"/>
  <c r="W2406" i="1"/>
  <c r="V2406" i="1"/>
  <c r="T2406" i="1"/>
  <c r="Q2406" i="1"/>
  <c r="P2406" i="1"/>
  <c r="M2406" i="1"/>
  <c r="W2405" i="1"/>
  <c r="V2405" i="1"/>
  <c r="T2405" i="1"/>
  <c r="Q2405" i="1"/>
  <c r="P2405" i="1"/>
  <c r="M2405" i="1"/>
  <c r="W2404" i="1"/>
  <c r="V2404" i="1"/>
  <c r="T2404" i="1"/>
  <c r="Q2404" i="1"/>
  <c r="P2404" i="1"/>
  <c r="M2404" i="1"/>
  <c r="W2403" i="1"/>
  <c r="V2403" i="1"/>
  <c r="T2403" i="1"/>
  <c r="Q2403" i="1"/>
  <c r="P2403" i="1"/>
  <c r="M2403" i="1"/>
  <c r="W2402" i="1"/>
  <c r="V2402" i="1"/>
  <c r="T2402" i="1"/>
  <c r="Q2402" i="1"/>
  <c r="AA2402" i="1" s="1"/>
  <c r="P2402" i="1"/>
  <c r="M2402" i="1"/>
  <c r="W2401" i="1"/>
  <c r="V2401" i="1"/>
  <c r="T2401" i="1"/>
  <c r="Q2401" i="1"/>
  <c r="AA2401" i="1" s="1"/>
  <c r="P2401" i="1"/>
  <c r="M2401" i="1"/>
  <c r="W2400" i="1"/>
  <c r="V2400" i="1"/>
  <c r="T2400" i="1"/>
  <c r="Q2400" i="1"/>
  <c r="AA2400" i="1" s="1"/>
  <c r="P2400" i="1"/>
  <c r="M2400" i="1"/>
  <c r="W2399" i="1"/>
  <c r="V2399" i="1"/>
  <c r="T2399" i="1"/>
  <c r="Q2399" i="1"/>
  <c r="P2399" i="1"/>
  <c r="M2399" i="1"/>
  <c r="W2398" i="1"/>
  <c r="V2398" i="1"/>
  <c r="T2398" i="1"/>
  <c r="Q2398" i="1"/>
  <c r="P2398" i="1"/>
  <c r="M2398" i="1"/>
  <c r="W2396" i="1"/>
  <c r="V2396" i="1"/>
  <c r="T2396" i="1"/>
  <c r="Q2396" i="1"/>
  <c r="P2396" i="1"/>
  <c r="M2396" i="1"/>
  <c r="W2395" i="1"/>
  <c r="V2395" i="1"/>
  <c r="T2395" i="1"/>
  <c r="Q2395" i="1"/>
  <c r="P2395" i="1"/>
  <c r="M2395" i="1"/>
  <c r="W2394" i="1"/>
  <c r="V2394" i="1"/>
  <c r="T2394" i="1"/>
  <c r="Q2394" i="1"/>
  <c r="P2394" i="1"/>
  <c r="M2394" i="1"/>
  <c r="W2393" i="1"/>
  <c r="V2393" i="1"/>
  <c r="T2393" i="1"/>
  <c r="Q2393" i="1"/>
  <c r="P2393" i="1"/>
  <c r="M2393" i="1"/>
  <c r="W2392" i="1"/>
  <c r="V2392" i="1"/>
  <c r="T2392" i="1"/>
  <c r="Q2392" i="1"/>
  <c r="P2392" i="1"/>
  <c r="M2392" i="1"/>
  <c r="W2391" i="1"/>
  <c r="V2391" i="1"/>
  <c r="T2391" i="1"/>
  <c r="Q2391" i="1"/>
  <c r="P2391" i="1"/>
  <c r="M2391" i="1"/>
  <c r="W2390" i="1"/>
  <c r="V2390" i="1"/>
  <c r="T2390" i="1"/>
  <c r="Q2390" i="1"/>
  <c r="P2390" i="1"/>
  <c r="M2390" i="1"/>
  <c r="W2389" i="1"/>
  <c r="V2389" i="1"/>
  <c r="T2389" i="1"/>
  <c r="Q2389" i="1"/>
  <c r="P2389" i="1"/>
  <c r="M2389" i="1"/>
  <c r="W2397" i="1"/>
  <c r="V2397" i="1"/>
  <c r="T2397" i="1"/>
  <c r="Q2397" i="1"/>
  <c r="P2397" i="1"/>
  <c r="M2397" i="1"/>
  <c r="W2388" i="1"/>
  <c r="V2388" i="1"/>
  <c r="T2388" i="1"/>
  <c r="Q2388" i="1"/>
  <c r="P2388" i="1"/>
  <c r="M2388" i="1"/>
  <c r="W2387" i="1"/>
  <c r="V2387" i="1"/>
  <c r="T2387" i="1"/>
  <c r="Q2387" i="1"/>
  <c r="P2387" i="1"/>
  <c r="M2387" i="1"/>
  <c r="W2386" i="1"/>
  <c r="V2386" i="1"/>
  <c r="T2386" i="1"/>
  <c r="Q2386" i="1"/>
  <c r="P2386" i="1"/>
  <c r="M2386" i="1"/>
  <c r="W2385" i="1"/>
  <c r="V2385" i="1"/>
  <c r="T2385" i="1"/>
  <c r="Q2385" i="1"/>
  <c r="P2385" i="1"/>
  <c r="M2385" i="1"/>
  <c r="W2384" i="1"/>
  <c r="V2384" i="1"/>
  <c r="T2384" i="1"/>
  <c r="Q2384" i="1"/>
  <c r="P2384" i="1"/>
  <c r="M2384" i="1"/>
  <c r="W2383" i="1"/>
  <c r="V2383" i="1"/>
  <c r="T2383" i="1"/>
  <c r="Q2383" i="1"/>
  <c r="P2383" i="1"/>
  <c r="M2383" i="1"/>
  <c r="W2382" i="1"/>
  <c r="V2382" i="1"/>
  <c r="T2382" i="1"/>
  <c r="Q2382" i="1"/>
  <c r="P2382" i="1"/>
  <c r="M2382" i="1"/>
  <c r="W2381" i="1"/>
  <c r="V2381" i="1"/>
  <c r="T2381" i="1"/>
  <c r="Q2381" i="1"/>
  <c r="P2381" i="1"/>
  <c r="M2381" i="1"/>
  <c r="W2380" i="1"/>
  <c r="V2380" i="1"/>
  <c r="T2380" i="1"/>
  <c r="Q2380" i="1"/>
  <c r="P2380" i="1"/>
  <c r="M2380" i="1"/>
  <c r="W2379" i="1"/>
  <c r="V2379" i="1"/>
  <c r="T2379" i="1"/>
  <c r="Q2379" i="1"/>
  <c r="P2379" i="1"/>
  <c r="O2379" i="1" s="1"/>
  <c r="M2379" i="1"/>
  <c r="W2378" i="1"/>
  <c r="V2378" i="1"/>
  <c r="T2378" i="1"/>
  <c r="Q2378" i="1"/>
  <c r="P2378" i="1"/>
  <c r="O2378" i="1" s="1"/>
  <c r="M2378" i="1"/>
  <c r="W2377" i="1"/>
  <c r="V2377" i="1"/>
  <c r="T2377" i="1"/>
  <c r="Q2377" i="1"/>
  <c r="P2377" i="1"/>
  <c r="M2377" i="1"/>
  <c r="W2376" i="1"/>
  <c r="V2376" i="1"/>
  <c r="T2376" i="1"/>
  <c r="Q2376" i="1"/>
  <c r="P2376" i="1"/>
  <c r="O2376" i="1" s="1"/>
  <c r="M2376" i="1"/>
  <c r="W2375" i="1"/>
  <c r="V2375" i="1"/>
  <c r="T2375" i="1"/>
  <c r="Q2375" i="1"/>
  <c r="P2375" i="1"/>
  <c r="M2375" i="1"/>
  <c r="W2374" i="1"/>
  <c r="V2374" i="1"/>
  <c r="T2374" i="1"/>
  <c r="Q2374" i="1"/>
  <c r="P2374" i="1"/>
  <c r="M2374" i="1"/>
  <c r="W2373" i="1"/>
  <c r="V2373" i="1"/>
  <c r="T2373" i="1"/>
  <c r="Q2373" i="1"/>
  <c r="AA2373" i="1" s="1"/>
  <c r="P2373" i="1"/>
  <c r="M2373" i="1"/>
  <c r="W2372" i="1"/>
  <c r="V2372" i="1"/>
  <c r="T2372" i="1"/>
  <c r="Q2372" i="1"/>
  <c r="P2372" i="1"/>
  <c r="M2372" i="1"/>
  <c r="W2371" i="1"/>
  <c r="V2371" i="1"/>
  <c r="T2371" i="1"/>
  <c r="Q2371" i="1"/>
  <c r="P2371" i="1"/>
  <c r="M2371" i="1"/>
  <c r="W2370" i="1"/>
  <c r="V2370" i="1"/>
  <c r="T2370" i="1"/>
  <c r="Q2370" i="1"/>
  <c r="P2370" i="1"/>
  <c r="M2370" i="1"/>
  <c r="W2369" i="1"/>
  <c r="V2369" i="1"/>
  <c r="T2369" i="1"/>
  <c r="Q2369" i="1"/>
  <c r="P2369" i="1"/>
  <c r="M2369" i="1"/>
  <c r="W2368" i="1"/>
  <c r="V2368" i="1"/>
  <c r="T2368" i="1"/>
  <c r="Q2368" i="1"/>
  <c r="P2368" i="1"/>
  <c r="M2368" i="1"/>
  <c r="W2367" i="1"/>
  <c r="V2367" i="1"/>
  <c r="T2367" i="1"/>
  <c r="Q2367" i="1"/>
  <c r="P2367" i="1"/>
  <c r="M2367" i="1"/>
  <c r="W2366" i="1"/>
  <c r="V2366" i="1"/>
  <c r="T2366" i="1"/>
  <c r="Q2366" i="1"/>
  <c r="P2366" i="1"/>
  <c r="M2366" i="1"/>
  <c r="W2365" i="1"/>
  <c r="V2365" i="1"/>
  <c r="T2365" i="1"/>
  <c r="Q2365" i="1"/>
  <c r="AA2365" i="1" s="1"/>
  <c r="P2365" i="1"/>
  <c r="O2365" i="1" s="1"/>
  <c r="M2365" i="1"/>
  <c r="W2364" i="1"/>
  <c r="V2364" i="1"/>
  <c r="T2364" i="1"/>
  <c r="Q2364" i="1"/>
  <c r="P2364" i="1"/>
  <c r="M2364" i="1"/>
  <c r="W2363" i="1"/>
  <c r="V2363" i="1"/>
  <c r="T2363" i="1"/>
  <c r="Q2363" i="1"/>
  <c r="P2363" i="1"/>
  <c r="M2363" i="1"/>
  <c r="W2362" i="1"/>
  <c r="V2362" i="1"/>
  <c r="T2362" i="1"/>
  <c r="Q2362" i="1"/>
  <c r="P2362" i="1"/>
  <c r="M2362" i="1"/>
  <c r="W2361" i="1"/>
  <c r="V2361" i="1"/>
  <c r="T2361" i="1"/>
  <c r="Q2361" i="1"/>
  <c r="AA2361" i="1" s="1"/>
  <c r="P2361" i="1"/>
  <c r="M2361" i="1"/>
  <c r="W2360" i="1"/>
  <c r="V2360" i="1"/>
  <c r="T2360" i="1"/>
  <c r="Q2360" i="1"/>
  <c r="P2360" i="1"/>
  <c r="M2360" i="1"/>
  <c r="W2359" i="1"/>
  <c r="V2359" i="1"/>
  <c r="T2359" i="1"/>
  <c r="Q2359" i="1"/>
  <c r="P2359" i="1"/>
  <c r="M2359" i="1"/>
  <c r="W2358" i="1"/>
  <c r="V2358" i="1"/>
  <c r="T2358" i="1"/>
  <c r="Q2358" i="1"/>
  <c r="P2358" i="1"/>
  <c r="M2358" i="1"/>
  <c r="W2357" i="1"/>
  <c r="V2357" i="1"/>
  <c r="T2357" i="1"/>
  <c r="Q2357" i="1"/>
  <c r="AA2357" i="1" s="1"/>
  <c r="P2357" i="1"/>
  <c r="M2357" i="1"/>
  <c r="W2356" i="1"/>
  <c r="V2356" i="1"/>
  <c r="T2356" i="1"/>
  <c r="Q2356" i="1"/>
  <c r="P2356" i="1"/>
  <c r="M2356" i="1"/>
  <c r="W2355" i="1"/>
  <c r="V2355" i="1"/>
  <c r="T2355" i="1"/>
  <c r="Q2355" i="1"/>
  <c r="P2355" i="1"/>
  <c r="M2355" i="1"/>
  <c r="W2354" i="1"/>
  <c r="V2354" i="1"/>
  <c r="T2354" i="1"/>
  <c r="Q2354" i="1"/>
  <c r="AA2354" i="1" s="1"/>
  <c r="P2354" i="1"/>
  <c r="O2354" i="1" s="1"/>
  <c r="M2354" i="1"/>
  <c r="W2353" i="1"/>
  <c r="V2353" i="1"/>
  <c r="T2353" i="1"/>
  <c r="Q2353" i="1"/>
  <c r="P2353" i="1"/>
  <c r="M2353" i="1"/>
  <c r="W2352" i="1"/>
  <c r="V2352" i="1"/>
  <c r="T2352" i="1"/>
  <c r="Q2352" i="1"/>
  <c r="AA2352" i="1" s="1"/>
  <c r="P2352" i="1"/>
  <c r="M2352" i="1"/>
  <c r="W2351" i="1"/>
  <c r="V2351" i="1"/>
  <c r="T2351" i="1"/>
  <c r="Q2351" i="1"/>
  <c r="P2351" i="1"/>
  <c r="M2351" i="1"/>
  <c r="W2350" i="1"/>
  <c r="V2350" i="1"/>
  <c r="T2350" i="1"/>
  <c r="Q2350" i="1"/>
  <c r="P2350" i="1"/>
  <c r="M2350" i="1"/>
  <c r="W2349" i="1"/>
  <c r="V2349" i="1"/>
  <c r="T2349" i="1"/>
  <c r="Q2349" i="1"/>
  <c r="AA2349" i="1" s="1"/>
  <c r="P2349" i="1"/>
  <c r="M2349" i="1"/>
  <c r="W2348" i="1"/>
  <c r="V2348" i="1"/>
  <c r="T2348" i="1"/>
  <c r="Q2348" i="1"/>
  <c r="P2348" i="1"/>
  <c r="M2348" i="1"/>
  <c r="W2347" i="1"/>
  <c r="V2347" i="1"/>
  <c r="T2347" i="1"/>
  <c r="Q2347" i="1"/>
  <c r="P2347" i="1"/>
  <c r="M2347" i="1"/>
  <c r="W2346" i="1"/>
  <c r="V2346" i="1"/>
  <c r="T2346" i="1"/>
  <c r="Q2346" i="1"/>
  <c r="P2346" i="1"/>
  <c r="M2346" i="1"/>
  <c r="W2345" i="1"/>
  <c r="V2345" i="1"/>
  <c r="T2345" i="1"/>
  <c r="Q2345" i="1"/>
  <c r="P2345" i="1"/>
  <c r="M2345" i="1"/>
  <c r="W2344" i="1"/>
  <c r="V2344" i="1"/>
  <c r="T2344" i="1"/>
  <c r="Q2344" i="1"/>
  <c r="P2344" i="1"/>
  <c r="M2344" i="1"/>
  <c r="W2343" i="1"/>
  <c r="V2343" i="1"/>
  <c r="T2343" i="1"/>
  <c r="Q2343" i="1"/>
  <c r="AA2343" i="1" s="1"/>
  <c r="P2343" i="1"/>
  <c r="M2343" i="1"/>
  <c r="W2342" i="1"/>
  <c r="V2342" i="1"/>
  <c r="T2342" i="1"/>
  <c r="Q2342" i="1"/>
  <c r="AA2342" i="1" s="1"/>
  <c r="P2342" i="1"/>
  <c r="M2342" i="1"/>
  <c r="W2341" i="1"/>
  <c r="V2341" i="1"/>
  <c r="T2341" i="1"/>
  <c r="Q2341" i="1"/>
  <c r="AA2341" i="1" s="1"/>
  <c r="P2341" i="1"/>
  <c r="M2341" i="1"/>
  <c r="W2340" i="1"/>
  <c r="V2340" i="1"/>
  <c r="T2340" i="1"/>
  <c r="Q2340" i="1"/>
  <c r="P2340" i="1"/>
  <c r="O2340" i="1" s="1"/>
  <c r="M2340" i="1"/>
  <c r="W2339" i="1"/>
  <c r="V2339" i="1"/>
  <c r="T2339" i="1"/>
  <c r="Q2339" i="1"/>
  <c r="P2339" i="1"/>
  <c r="M2339" i="1"/>
  <c r="W2338" i="1"/>
  <c r="V2338" i="1"/>
  <c r="T2338" i="1"/>
  <c r="Q2338" i="1"/>
  <c r="AA2338" i="1" s="1"/>
  <c r="P2338" i="1"/>
  <c r="M2338" i="1"/>
  <c r="W2337" i="1"/>
  <c r="V2337" i="1"/>
  <c r="T2337" i="1"/>
  <c r="Q2337" i="1"/>
  <c r="P2337" i="1"/>
  <c r="M2337" i="1"/>
  <c r="W2419" i="1"/>
  <c r="V2419" i="1"/>
  <c r="T2419" i="1"/>
  <c r="Q2419" i="1"/>
  <c r="P2419" i="1"/>
  <c r="M2419" i="1"/>
  <c r="W2336" i="1"/>
  <c r="V2336" i="1"/>
  <c r="T2336" i="1"/>
  <c r="Q2336" i="1"/>
  <c r="P2336" i="1"/>
  <c r="M2336" i="1"/>
  <c r="W2335" i="1"/>
  <c r="V2335" i="1"/>
  <c r="T2335" i="1"/>
  <c r="Q2335" i="1"/>
  <c r="P2335" i="1"/>
  <c r="M2335" i="1"/>
  <c r="W2334" i="1"/>
  <c r="V2334" i="1"/>
  <c r="T2334" i="1"/>
  <c r="Q2334" i="1"/>
  <c r="P2334" i="1"/>
  <c r="M2334" i="1"/>
  <c r="W2333" i="1"/>
  <c r="V2333" i="1"/>
  <c r="T2333" i="1"/>
  <c r="Q2333" i="1"/>
  <c r="P2333" i="1"/>
  <c r="M2333" i="1"/>
  <c r="W2332" i="1"/>
  <c r="V2332" i="1"/>
  <c r="T2332" i="1"/>
  <c r="Q2332" i="1"/>
  <c r="P2332" i="1"/>
  <c r="M2332" i="1"/>
  <c r="T750" i="1"/>
  <c r="Q750" i="1"/>
  <c r="M750" i="1"/>
  <c r="O750" i="1" s="1"/>
  <c r="T749" i="1"/>
  <c r="Q749" i="1"/>
  <c r="U749" i="1" s="1"/>
  <c r="M749" i="1"/>
  <c r="O749" i="1" s="1"/>
  <c r="W2330" i="1"/>
  <c r="V2330" i="1"/>
  <c r="T2330" i="1"/>
  <c r="Q2330" i="1"/>
  <c r="P2330" i="1"/>
  <c r="M2330" i="1"/>
  <c r="W2329" i="1"/>
  <c r="V2329" i="1"/>
  <c r="T2329" i="1"/>
  <c r="Q2329" i="1"/>
  <c r="P2329" i="1"/>
  <c r="M2329" i="1"/>
  <c r="W2328" i="1"/>
  <c r="V2328" i="1"/>
  <c r="T2328" i="1"/>
  <c r="Q2328" i="1"/>
  <c r="P2328" i="1"/>
  <c r="M2328" i="1"/>
  <c r="W2327" i="1"/>
  <c r="V2327" i="1"/>
  <c r="T2327" i="1"/>
  <c r="Q2327" i="1"/>
  <c r="P2327" i="1"/>
  <c r="M2327" i="1"/>
  <c r="W2326" i="1"/>
  <c r="V2326" i="1"/>
  <c r="T2326" i="1"/>
  <c r="Q2326" i="1"/>
  <c r="P2326" i="1"/>
  <c r="M2326" i="1"/>
  <c r="W2325" i="1"/>
  <c r="V2325" i="1"/>
  <c r="T2325" i="1"/>
  <c r="Q2325" i="1"/>
  <c r="U2325" i="1" s="1"/>
  <c r="P2325" i="1"/>
  <c r="O2325" i="1" s="1"/>
  <c r="M2325" i="1"/>
  <c r="W2324" i="1"/>
  <c r="V2324" i="1"/>
  <c r="T2324" i="1"/>
  <c r="Q2324" i="1"/>
  <c r="U2324" i="1" s="1"/>
  <c r="P2324" i="1"/>
  <c r="O2324" i="1" s="1"/>
  <c r="M2324" i="1"/>
  <c r="W2331" i="1"/>
  <c r="V2331" i="1"/>
  <c r="T2331" i="1"/>
  <c r="Q2331" i="1"/>
  <c r="P2331" i="1"/>
  <c r="M2331" i="1"/>
  <c r="W2323" i="1"/>
  <c r="V2323" i="1"/>
  <c r="T2323" i="1"/>
  <c r="Q2323" i="1"/>
  <c r="P2323" i="1"/>
  <c r="M2323" i="1"/>
  <c r="W2322" i="1"/>
  <c r="V2322" i="1"/>
  <c r="T2322" i="1"/>
  <c r="Q2322" i="1"/>
  <c r="P2322" i="1"/>
  <c r="M2322" i="1"/>
  <c r="W2321" i="1"/>
  <c r="V2321" i="1"/>
  <c r="T2321" i="1"/>
  <c r="Q2321" i="1"/>
  <c r="P2321" i="1"/>
  <c r="M2321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T2299" i="1"/>
  <c r="V2299" i="1"/>
  <c r="W2299" i="1"/>
  <c r="T2300" i="1"/>
  <c r="V2300" i="1"/>
  <c r="W2300" i="1"/>
  <c r="T2301" i="1"/>
  <c r="V2301" i="1"/>
  <c r="W2301" i="1"/>
  <c r="T2302" i="1"/>
  <c r="V2302" i="1"/>
  <c r="W2302" i="1"/>
  <c r="T2303" i="1"/>
  <c r="V2303" i="1"/>
  <c r="W2303" i="1"/>
  <c r="T2304" i="1"/>
  <c r="V2304" i="1"/>
  <c r="W2304" i="1"/>
  <c r="T2305" i="1"/>
  <c r="V2305" i="1"/>
  <c r="W2305" i="1"/>
  <c r="T2306" i="1"/>
  <c r="V2306" i="1"/>
  <c r="W2306" i="1"/>
  <c r="T2307" i="1"/>
  <c r="V2307" i="1"/>
  <c r="W2307" i="1"/>
  <c r="T2308" i="1"/>
  <c r="V2308" i="1"/>
  <c r="W2308" i="1"/>
  <c r="T2309" i="1"/>
  <c r="V2309" i="1"/>
  <c r="W2309" i="1"/>
  <c r="T2310" i="1"/>
  <c r="V2310" i="1"/>
  <c r="W2310" i="1"/>
  <c r="T2311" i="1"/>
  <c r="V2311" i="1"/>
  <c r="W2311" i="1"/>
  <c r="T2312" i="1"/>
  <c r="V2312" i="1"/>
  <c r="W2312" i="1"/>
  <c r="Q2299" i="1"/>
  <c r="Q2300" i="1"/>
  <c r="Q2301" i="1"/>
  <c r="Q2302" i="1"/>
  <c r="Q2303" i="1"/>
  <c r="AA2303" i="1" s="1"/>
  <c r="Q2304" i="1"/>
  <c r="Q2305" i="1"/>
  <c r="Q2306" i="1"/>
  <c r="Q2307" i="1"/>
  <c r="Q2308" i="1"/>
  <c r="Q2309" i="1"/>
  <c r="Q2310" i="1"/>
  <c r="Q2311" i="1"/>
  <c r="AA2311" i="1" s="1"/>
  <c r="Q2312" i="1"/>
  <c r="P2299" i="1"/>
  <c r="P2300" i="1"/>
  <c r="P2301" i="1"/>
  <c r="P2302" i="1"/>
  <c r="P2303" i="1"/>
  <c r="P2304" i="1"/>
  <c r="P2305" i="1"/>
  <c r="P2306" i="1"/>
  <c r="P2307" i="1"/>
  <c r="O2307" i="1" s="1"/>
  <c r="P2308" i="1"/>
  <c r="P2309" i="1"/>
  <c r="P2310" i="1"/>
  <c r="P2311" i="1"/>
  <c r="P2312" i="1"/>
  <c r="M2299" i="1"/>
  <c r="E128" i="3"/>
  <c r="W2320" i="1"/>
  <c r="V2320" i="1"/>
  <c r="T2320" i="1"/>
  <c r="Q2320" i="1"/>
  <c r="P2320" i="1"/>
  <c r="M2320" i="1"/>
  <c r="W2319" i="1"/>
  <c r="V2319" i="1"/>
  <c r="T2319" i="1"/>
  <c r="Q2319" i="1"/>
  <c r="AA2319" i="1" s="1"/>
  <c r="P2319" i="1"/>
  <c r="M2319" i="1"/>
  <c r="W2318" i="1"/>
  <c r="V2318" i="1"/>
  <c r="T2318" i="1"/>
  <c r="Q2318" i="1"/>
  <c r="AA2318" i="1" s="1"/>
  <c r="P2318" i="1"/>
  <c r="M2318" i="1"/>
  <c r="W2317" i="1"/>
  <c r="V2317" i="1"/>
  <c r="T2317" i="1"/>
  <c r="Q2317" i="1"/>
  <c r="AA2317" i="1" s="1"/>
  <c r="P2317" i="1"/>
  <c r="M2317" i="1"/>
  <c r="W2316" i="1"/>
  <c r="V2316" i="1"/>
  <c r="T2316" i="1"/>
  <c r="Q2316" i="1"/>
  <c r="P2316" i="1"/>
  <c r="M2316" i="1"/>
  <c r="W2315" i="1"/>
  <c r="V2315" i="1"/>
  <c r="T2315" i="1"/>
  <c r="Q2315" i="1"/>
  <c r="P2315" i="1"/>
  <c r="M2315" i="1"/>
  <c r="W2314" i="1"/>
  <c r="V2314" i="1"/>
  <c r="T2314" i="1"/>
  <c r="Q2314" i="1"/>
  <c r="P2314" i="1"/>
  <c r="M2314" i="1"/>
  <c r="W2313" i="1"/>
  <c r="V2313" i="1"/>
  <c r="T2313" i="1"/>
  <c r="Q2313" i="1"/>
  <c r="P2313" i="1"/>
  <c r="M2313" i="1"/>
  <c r="W2298" i="1"/>
  <c r="V2298" i="1"/>
  <c r="T2298" i="1"/>
  <c r="Q2298" i="1"/>
  <c r="P2298" i="1"/>
  <c r="M2298" i="1"/>
  <c r="W2297" i="1"/>
  <c r="V2297" i="1"/>
  <c r="T2297" i="1"/>
  <c r="Q2297" i="1"/>
  <c r="P2297" i="1"/>
  <c r="M2297" i="1"/>
  <c r="W2296" i="1"/>
  <c r="V2296" i="1"/>
  <c r="T2296" i="1"/>
  <c r="Q2296" i="1"/>
  <c r="P2296" i="1"/>
  <c r="M2296" i="1"/>
  <c r="W2295" i="1"/>
  <c r="V2295" i="1"/>
  <c r="T2295" i="1"/>
  <c r="Q2295" i="1"/>
  <c r="P2295" i="1"/>
  <c r="M2295" i="1"/>
  <c r="W2294" i="1"/>
  <c r="V2294" i="1"/>
  <c r="T2294" i="1"/>
  <c r="Q2294" i="1"/>
  <c r="P2294" i="1"/>
  <c r="M2294" i="1"/>
  <c r="W2293" i="1"/>
  <c r="V2293" i="1"/>
  <c r="T2293" i="1"/>
  <c r="Q2293" i="1"/>
  <c r="P2293" i="1"/>
  <c r="M2293" i="1"/>
  <c r="W2292" i="1"/>
  <c r="V2292" i="1"/>
  <c r="T2292" i="1"/>
  <c r="Q2292" i="1"/>
  <c r="AA2292" i="1" s="1"/>
  <c r="P2292" i="1"/>
  <c r="M2292" i="1"/>
  <c r="W2291" i="1"/>
  <c r="V2291" i="1"/>
  <c r="T2291" i="1"/>
  <c r="Q2291" i="1"/>
  <c r="P2291" i="1"/>
  <c r="M2291" i="1"/>
  <c r="W2290" i="1"/>
  <c r="V2290" i="1"/>
  <c r="T2290" i="1"/>
  <c r="Q2290" i="1"/>
  <c r="P2290" i="1"/>
  <c r="M2290" i="1"/>
  <c r="W2289" i="1"/>
  <c r="V2289" i="1"/>
  <c r="T2289" i="1"/>
  <c r="Q2289" i="1"/>
  <c r="P2289" i="1"/>
  <c r="M2289" i="1"/>
  <c r="W2288" i="1"/>
  <c r="V2288" i="1"/>
  <c r="T2288" i="1"/>
  <c r="Q2288" i="1"/>
  <c r="P2288" i="1"/>
  <c r="M2288" i="1"/>
  <c r="W2287" i="1"/>
  <c r="V2287" i="1"/>
  <c r="T2287" i="1"/>
  <c r="Q2287" i="1"/>
  <c r="P2287" i="1"/>
  <c r="M2287" i="1"/>
  <c r="W2286" i="1"/>
  <c r="V2286" i="1"/>
  <c r="T2286" i="1"/>
  <c r="Q2286" i="1"/>
  <c r="P2286" i="1"/>
  <c r="M2286" i="1"/>
  <c r="W2285" i="1"/>
  <c r="V2285" i="1"/>
  <c r="T2285" i="1"/>
  <c r="Q2285" i="1"/>
  <c r="P2285" i="1"/>
  <c r="M2285" i="1"/>
  <c r="W2284" i="1"/>
  <c r="V2284" i="1"/>
  <c r="T2284" i="1"/>
  <c r="Q2284" i="1"/>
  <c r="P2284" i="1"/>
  <c r="M2284" i="1"/>
  <c r="W2283" i="1"/>
  <c r="V2283" i="1"/>
  <c r="T2283" i="1"/>
  <c r="Q2283" i="1"/>
  <c r="P2283" i="1"/>
  <c r="M2283" i="1"/>
  <c r="W2282" i="1"/>
  <c r="V2282" i="1"/>
  <c r="T2282" i="1"/>
  <c r="Q2282" i="1"/>
  <c r="AA2282" i="1" s="1"/>
  <c r="P2282" i="1"/>
  <c r="M2282" i="1"/>
  <c r="W2281" i="1"/>
  <c r="V2281" i="1"/>
  <c r="T2281" i="1"/>
  <c r="Q2281" i="1"/>
  <c r="AA2281" i="1" s="1"/>
  <c r="P2281" i="1"/>
  <c r="M2281" i="1"/>
  <c r="W2280" i="1"/>
  <c r="V2280" i="1"/>
  <c r="T2280" i="1"/>
  <c r="Q2280" i="1"/>
  <c r="AA2280" i="1" s="1"/>
  <c r="P2280" i="1"/>
  <c r="M2280" i="1"/>
  <c r="W2279" i="1"/>
  <c r="V2279" i="1"/>
  <c r="T2279" i="1"/>
  <c r="Q2279" i="1"/>
  <c r="P2279" i="1"/>
  <c r="M2279" i="1"/>
  <c r="W2278" i="1"/>
  <c r="V2278" i="1"/>
  <c r="T2278" i="1"/>
  <c r="Q2278" i="1"/>
  <c r="P2278" i="1"/>
  <c r="M2278" i="1"/>
  <c r="W2277" i="1"/>
  <c r="V2277" i="1"/>
  <c r="T2277" i="1"/>
  <c r="Q2277" i="1"/>
  <c r="P2277" i="1"/>
  <c r="M2277" i="1"/>
  <c r="W2276" i="1"/>
  <c r="V2276" i="1"/>
  <c r="T2276" i="1"/>
  <c r="Q2276" i="1"/>
  <c r="P2276" i="1"/>
  <c r="M2276" i="1"/>
  <c r="W2275" i="1"/>
  <c r="V2275" i="1"/>
  <c r="T2275" i="1"/>
  <c r="Q2275" i="1"/>
  <c r="P2275" i="1"/>
  <c r="M2275" i="1"/>
  <c r="W2274" i="1"/>
  <c r="V2274" i="1"/>
  <c r="T2274" i="1"/>
  <c r="Q2274" i="1"/>
  <c r="P2274" i="1"/>
  <c r="M2274" i="1"/>
  <c r="W2273" i="1"/>
  <c r="V2273" i="1"/>
  <c r="T2273" i="1"/>
  <c r="Q2273" i="1"/>
  <c r="P2273" i="1"/>
  <c r="M2273" i="1"/>
  <c r="W2272" i="1"/>
  <c r="V2272" i="1"/>
  <c r="T2272" i="1"/>
  <c r="Q2272" i="1"/>
  <c r="P2272" i="1"/>
  <c r="M2272" i="1"/>
  <c r="W2271" i="1"/>
  <c r="V2271" i="1"/>
  <c r="T2271" i="1"/>
  <c r="Q2271" i="1"/>
  <c r="AA2271" i="1" s="1"/>
  <c r="P2271" i="1"/>
  <c r="O2271" i="1" s="1"/>
  <c r="M2271" i="1"/>
  <c r="W2270" i="1"/>
  <c r="V2270" i="1"/>
  <c r="T2270" i="1"/>
  <c r="Q2270" i="1"/>
  <c r="AA2270" i="1" s="1"/>
  <c r="P2270" i="1"/>
  <c r="M2270" i="1"/>
  <c r="W2269" i="1"/>
  <c r="V2269" i="1"/>
  <c r="T2269" i="1"/>
  <c r="Q2269" i="1"/>
  <c r="P2269" i="1"/>
  <c r="O2269" i="1" s="1"/>
  <c r="M2269" i="1"/>
  <c r="W2268" i="1"/>
  <c r="V2268" i="1"/>
  <c r="T2268" i="1"/>
  <c r="Q2268" i="1"/>
  <c r="P2268" i="1"/>
  <c r="M2268" i="1"/>
  <c r="W2267" i="1"/>
  <c r="V2267" i="1"/>
  <c r="T2267" i="1"/>
  <c r="Q2267" i="1"/>
  <c r="AA2267" i="1" s="1"/>
  <c r="P2267" i="1"/>
  <c r="M2267" i="1"/>
  <c r="W2266" i="1"/>
  <c r="V2266" i="1"/>
  <c r="T2266" i="1"/>
  <c r="Q2266" i="1"/>
  <c r="P2266" i="1"/>
  <c r="M2266" i="1"/>
  <c r="W2265" i="1"/>
  <c r="V2265" i="1"/>
  <c r="T2265" i="1"/>
  <c r="Q2265" i="1"/>
  <c r="P2265" i="1"/>
  <c r="M2265" i="1"/>
  <c r="W2264" i="1"/>
  <c r="V2264" i="1"/>
  <c r="T2264" i="1"/>
  <c r="Q2264" i="1"/>
  <c r="AA2264" i="1" s="1"/>
  <c r="P2264" i="1"/>
  <c r="O2264" i="1" s="1"/>
  <c r="M2264" i="1"/>
  <c r="W2263" i="1"/>
  <c r="V2263" i="1"/>
  <c r="T2263" i="1"/>
  <c r="Q2263" i="1"/>
  <c r="P2263" i="1"/>
  <c r="M2263" i="1"/>
  <c r="W2262" i="1"/>
  <c r="V2262" i="1"/>
  <c r="T2262" i="1"/>
  <c r="Q2262" i="1"/>
  <c r="P2262" i="1"/>
  <c r="M2262" i="1"/>
  <c r="W2649" i="1"/>
  <c r="V2649" i="1"/>
  <c r="T2649" i="1"/>
  <c r="Q2649" i="1"/>
  <c r="AA2649" i="1" s="1"/>
  <c r="P2649" i="1"/>
  <c r="O2649" i="1" s="1"/>
  <c r="M2649" i="1"/>
  <c r="W2261" i="1"/>
  <c r="V2261" i="1"/>
  <c r="T2261" i="1"/>
  <c r="Q2261" i="1"/>
  <c r="P2261" i="1"/>
  <c r="M2261" i="1"/>
  <c r="W2260" i="1"/>
  <c r="V2260" i="1"/>
  <c r="T2260" i="1"/>
  <c r="Q2260" i="1"/>
  <c r="P2260" i="1"/>
  <c r="M2260" i="1"/>
  <c r="AA2269" i="1" l="1"/>
  <c r="AA2376" i="1"/>
  <c r="AA2378" i="1"/>
  <c r="AA2379" i="1"/>
  <c r="O2419" i="1"/>
  <c r="Z2419" i="1" s="1"/>
  <c r="AA2340" i="1"/>
  <c r="O2414" i="1"/>
  <c r="Z2414" i="1" s="1"/>
  <c r="O2404" i="1"/>
  <c r="X2404" i="1" s="1"/>
  <c r="O2413" i="1"/>
  <c r="Z2413" i="1" s="1"/>
  <c r="O2412" i="1"/>
  <c r="AA2412" i="1" s="1"/>
  <c r="O2411" i="1"/>
  <c r="Y2411" i="1" s="1"/>
  <c r="O2333" i="1"/>
  <c r="X2333" i="1" s="1"/>
  <c r="AA2307" i="1"/>
  <c r="O2344" i="1"/>
  <c r="X2344" i="1" s="1"/>
  <c r="O2338" i="1"/>
  <c r="Y2338" i="1" s="1"/>
  <c r="O2346" i="1"/>
  <c r="Z2346" i="1" s="1"/>
  <c r="O2357" i="1"/>
  <c r="Y2357" i="1" s="1"/>
  <c r="Z2376" i="1"/>
  <c r="O2399" i="1"/>
  <c r="Z2399" i="1" s="1"/>
  <c r="O2407" i="1"/>
  <c r="Y2407" i="1" s="1"/>
  <c r="O2406" i="1"/>
  <c r="X2406" i="1" s="1"/>
  <c r="O2402" i="1"/>
  <c r="X2402" i="1" s="1"/>
  <c r="O2410" i="1"/>
  <c r="Y2410" i="1" s="1"/>
  <c r="O2391" i="1"/>
  <c r="Z2391" i="1" s="1"/>
  <c r="O2400" i="1"/>
  <c r="X2400" i="1" s="1"/>
  <c r="O2394" i="1"/>
  <c r="Y2394" i="1" s="1"/>
  <c r="O2382" i="1"/>
  <c r="X2382" i="1" s="1"/>
  <c r="O2364" i="1"/>
  <c r="Z2364" i="1" s="1"/>
  <c r="O2385" i="1"/>
  <c r="Z2385" i="1" s="1"/>
  <c r="O2408" i="1"/>
  <c r="Y2408" i="1" s="1"/>
  <c r="O2388" i="1"/>
  <c r="Y2388" i="1" s="1"/>
  <c r="O2392" i="1"/>
  <c r="Z2392" i="1" s="1"/>
  <c r="O2383" i="1"/>
  <c r="X2383" i="1" s="1"/>
  <c r="O2395" i="1"/>
  <c r="Z2395" i="1" s="1"/>
  <c r="Z2409" i="1"/>
  <c r="O2396" i="1"/>
  <c r="X2396" i="1" s="1"/>
  <c r="O2332" i="1"/>
  <c r="X2332" i="1" s="1"/>
  <c r="O2339" i="1"/>
  <c r="X2339" i="1" s="1"/>
  <c r="O2405" i="1"/>
  <c r="X2405" i="1" s="1"/>
  <c r="X2409" i="1"/>
  <c r="Y2409" i="1"/>
  <c r="AA2408" i="1"/>
  <c r="O2403" i="1"/>
  <c r="Z2403" i="1" s="1"/>
  <c r="O2401" i="1"/>
  <c r="X2401" i="1" s="1"/>
  <c r="O2398" i="1"/>
  <c r="Z2398" i="1" s="1"/>
  <c r="O2397" i="1"/>
  <c r="Y2397" i="1" s="1"/>
  <c r="O2393" i="1"/>
  <c r="Z2393" i="1" s="1"/>
  <c r="O2390" i="1"/>
  <c r="Z2390" i="1" s="1"/>
  <c r="O2389" i="1"/>
  <c r="Y2389" i="1" s="1"/>
  <c r="O2387" i="1"/>
  <c r="X2387" i="1" s="1"/>
  <c r="O2386" i="1"/>
  <c r="Z2386" i="1" s="1"/>
  <c r="O2384" i="1"/>
  <c r="Z2384" i="1" s="1"/>
  <c r="O2381" i="1"/>
  <c r="Z2381" i="1" s="1"/>
  <c r="O2335" i="1"/>
  <c r="Z2335" i="1" s="1"/>
  <c r="O2342" i="1"/>
  <c r="Z2342" i="1" s="1"/>
  <c r="O2363" i="1"/>
  <c r="Y2363" i="1" s="1"/>
  <c r="AA2409" i="1"/>
  <c r="AA2381" i="1"/>
  <c r="O2377" i="1"/>
  <c r="Y2377" i="1" s="1"/>
  <c r="AA2383" i="1"/>
  <c r="O2380" i="1"/>
  <c r="Y2380" i="1" s="1"/>
  <c r="O2359" i="1"/>
  <c r="Z2359" i="1" s="1"/>
  <c r="O2327" i="1"/>
  <c r="Y2327" i="1" s="1"/>
  <c r="O2331" i="1"/>
  <c r="Z2331" i="1" s="1"/>
  <c r="O2326" i="1"/>
  <c r="X2326" i="1" s="1"/>
  <c r="AA2382" i="1"/>
  <c r="O2330" i="1"/>
  <c r="X2330" i="1" s="1"/>
  <c r="O2353" i="1"/>
  <c r="Z2353" i="1" s="1"/>
  <c r="O2361" i="1"/>
  <c r="Z2361" i="1" s="1"/>
  <c r="O2366" i="1"/>
  <c r="Z2366" i="1" s="1"/>
  <c r="O2371" i="1"/>
  <c r="Z2371" i="1" s="1"/>
  <c r="O2348" i="1"/>
  <c r="Z2348" i="1" s="1"/>
  <c r="O2328" i="1"/>
  <c r="Z2328" i="1" s="1"/>
  <c r="O2336" i="1"/>
  <c r="Z2336" i="1" s="1"/>
  <c r="O2343" i="1"/>
  <c r="X2343" i="1" s="1"/>
  <c r="O2356" i="1"/>
  <c r="Z2356" i="1" s="1"/>
  <c r="O2367" i="1"/>
  <c r="Z2367" i="1" s="1"/>
  <c r="Z2365" i="1"/>
  <c r="O2347" i="1"/>
  <c r="X2347" i="1" s="1"/>
  <c r="O2352" i="1"/>
  <c r="X2352" i="1" s="1"/>
  <c r="O2360" i="1"/>
  <c r="Z2360" i="1" s="1"/>
  <c r="O2370" i="1"/>
  <c r="Z2370" i="1" s="1"/>
  <c r="O2373" i="1"/>
  <c r="X2373" i="1" s="1"/>
  <c r="AA2380" i="1"/>
  <c r="Z2379" i="1"/>
  <c r="Y2379" i="1"/>
  <c r="Z2378" i="1"/>
  <c r="Y2378" i="1"/>
  <c r="O2375" i="1"/>
  <c r="Z2375" i="1" s="1"/>
  <c r="O2374" i="1"/>
  <c r="Z2374" i="1" s="1"/>
  <c r="O2372" i="1"/>
  <c r="Z2372" i="1" s="1"/>
  <c r="O2369" i="1"/>
  <c r="Z2369" i="1" s="1"/>
  <c r="O2368" i="1"/>
  <c r="Z2368" i="1" s="1"/>
  <c r="X2365" i="1"/>
  <c r="Y2365" i="1"/>
  <c r="AA2364" i="1"/>
  <c r="O2362" i="1"/>
  <c r="Z2362" i="1" s="1"/>
  <c r="O2358" i="1"/>
  <c r="Z2358" i="1" s="1"/>
  <c r="O2355" i="1"/>
  <c r="Z2355" i="1" s="1"/>
  <c r="O2351" i="1"/>
  <c r="Z2351" i="1" s="1"/>
  <c r="O2350" i="1"/>
  <c r="Y2350" i="1" s="1"/>
  <c r="O2349" i="1"/>
  <c r="Y2349" i="1" s="1"/>
  <c r="O2345" i="1"/>
  <c r="Z2345" i="1" s="1"/>
  <c r="O2341" i="1"/>
  <c r="X2341" i="1" s="1"/>
  <c r="O2337" i="1"/>
  <c r="Y2337" i="1" s="1"/>
  <c r="O2334" i="1"/>
  <c r="Z2334" i="1" s="1"/>
  <c r="O2329" i="1"/>
  <c r="Y2329" i="1" s="1"/>
  <c r="X2376" i="1"/>
  <c r="Y2376" i="1"/>
  <c r="X2379" i="1"/>
  <c r="AA2353" i="1"/>
  <c r="X2378" i="1"/>
  <c r="Z2354" i="1"/>
  <c r="AA2337" i="1"/>
  <c r="X2354" i="1"/>
  <c r="Y2354" i="1"/>
  <c r="Z2340" i="1"/>
  <c r="X2340" i="1"/>
  <c r="Y2340" i="1"/>
  <c r="AB749" i="1"/>
  <c r="O2323" i="1"/>
  <c r="Z2323" i="1" s="1"/>
  <c r="O2322" i="1"/>
  <c r="Y2322" i="1" s="1"/>
  <c r="Y749" i="1"/>
  <c r="X749" i="1"/>
  <c r="U750" i="1"/>
  <c r="X750" i="1"/>
  <c r="Y750" i="1"/>
  <c r="O2301" i="1"/>
  <c r="Y2301" i="1" s="1"/>
  <c r="Z2324" i="1"/>
  <c r="Z2325" i="1"/>
  <c r="O2320" i="1"/>
  <c r="Z2320" i="1" s="1"/>
  <c r="O2299" i="1"/>
  <c r="X2299" i="1" s="1"/>
  <c r="O2312" i="1"/>
  <c r="Y2312" i="1" s="1"/>
  <c r="O2318" i="1"/>
  <c r="Z2318" i="1" s="1"/>
  <c r="O2319" i="1"/>
  <c r="X2319" i="1" s="1"/>
  <c r="O2309" i="1"/>
  <c r="X2309" i="1" s="1"/>
  <c r="Y2324" i="1"/>
  <c r="O2317" i="1"/>
  <c r="Y2317" i="1" s="1"/>
  <c r="AA2325" i="1"/>
  <c r="AB2324" i="1"/>
  <c r="X2324" i="1"/>
  <c r="O2321" i="1"/>
  <c r="Z2321" i="1" s="1"/>
  <c r="AB2325" i="1"/>
  <c r="X2325" i="1"/>
  <c r="Y2325" i="1"/>
  <c r="AA2324" i="1"/>
  <c r="O2313" i="1"/>
  <c r="Z2313" i="1" s="1"/>
  <c r="O2308" i="1"/>
  <c r="Y2308" i="1" s="1"/>
  <c r="O2305" i="1"/>
  <c r="Z2305" i="1" s="1"/>
  <c r="O2298" i="1"/>
  <c r="Y2298" i="1" s="1"/>
  <c r="O2303" i="1"/>
  <c r="Z2303" i="1" s="1"/>
  <c r="O2302" i="1"/>
  <c r="X2302" i="1" s="1"/>
  <c r="O2300" i="1"/>
  <c r="Z2300" i="1" s="1"/>
  <c r="O2310" i="1"/>
  <c r="Y2310" i="1" s="1"/>
  <c r="O2304" i="1"/>
  <c r="Y2304" i="1" s="1"/>
  <c r="O2316" i="1"/>
  <c r="Z2316" i="1" s="1"/>
  <c r="O2315" i="1"/>
  <c r="X2315" i="1" s="1"/>
  <c r="O2314" i="1"/>
  <c r="Y2314" i="1" s="1"/>
  <c r="AA2312" i="1"/>
  <c r="O2311" i="1"/>
  <c r="X2311" i="1" s="1"/>
  <c r="X2307" i="1"/>
  <c r="O2306" i="1"/>
  <c r="Z2306" i="1" s="1"/>
  <c r="AA2300" i="1"/>
  <c r="Y2307" i="1"/>
  <c r="Z2307" i="1"/>
  <c r="O2289" i="1"/>
  <c r="Y2289" i="1" s="1"/>
  <c r="O2296" i="1"/>
  <c r="X2296" i="1" s="1"/>
  <c r="O2297" i="1"/>
  <c r="X2297" i="1" s="1"/>
  <c r="O2295" i="1"/>
  <c r="Z2295" i="1" s="1"/>
  <c r="O2294" i="1"/>
  <c r="Z2294" i="1" s="1"/>
  <c r="O2293" i="1"/>
  <c r="Z2293" i="1" s="1"/>
  <c r="O2292" i="1"/>
  <c r="Z2292" i="1" s="1"/>
  <c r="O2291" i="1"/>
  <c r="Y2291" i="1" s="1"/>
  <c r="O2290" i="1"/>
  <c r="X2290" i="1" s="1"/>
  <c r="O2288" i="1"/>
  <c r="Z2288" i="1" s="1"/>
  <c r="O2285" i="1"/>
  <c r="Z2285" i="1" s="1"/>
  <c r="O2283" i="1"/>
  <c r="X2283" i="1" s="1"/>
  <c r="O2284" i="1"/>
  <c r="X2284" i="1" s="1"/>
  <c r="O2280" i="1"/>
  <c r="Z2280" i="1" s="1"/>
  <c r="O2287" i="1"/>
  <c r="X2287" i="1" s="1"/>
  <c r="O2286" i="1"/>
  <c r="X2286" i="1" s="1"/>
  <c r="O2282" i="1"/>
  <c r="Y2282" i="1" s="1"/>
  <c r="O2281" i="1"/>
  <c r="Y2281" i="1" s="1"/>
  <c r="Z2264" i="1"/>
  <c r="O2266" i="1"/>
  <c r="X2266" i="1" s="1"/>
  <c r="O2274" i="1"/>
  <c r="X2274" i="1" s="1"/>
  <c r="O2262" i="1"/>
  <c r="Z2262" i="1" s="1"/>
  <c r="O2277" i="1"/>
  <c r="Z2277" i="1" s="1"/>
  <c r="AA2314" i="1"/>
  <c r="O2267" i="1"/>
  <c r="Y2267" i="1" s="1"/>
  <c r="AA2315" i="1"/>
  <c r="O2268" i="1"/>
  <c r="Z2268" i="1" s="1"/>
  <c r="O2275" i="1"/>
  <c r="X2275" i="1" s="1"/>
  <c r="O2279" i="1"/>
  <c r="X2279" i="1" s="1"/>
  <c r="O2278" i="1"/>
  <c r="Z2278" i="1" s="1"/>
  <c r="O2276" i="1"/>
  <c r="Z2276" i="1" s="1"/>
  <c r="O2273" i="1"/>
  <c r="Y2273" i="1" s="1"/>
  <c r="O2272" i="1"/>
  <c r="Z2272" i="1" s="1"/>
  <c r="O2270" i="1"/>
  <c r="Z2270" i="1" s="1"/>
  <c r="O2265" i="1"/>
  <c r="Z2265" i="1" s="1"/>
  <c r="O2263" i="1"/>
  <c r="Z2263" i="1" s="1"/>
  <c r="O2261" i="1"/>
  <c r="Z2261" i="1" s="1"/>
  <c r="O2260" i="1"/>
  <c r="Z2260" i="1" s="1"/>
  <c r="Z2269" i="1"/>
  <c r="AA2278" i="1"/>
  <c r="AA2266" i="1"/>
  <c r="Y2271" i="1"/>
  <c r="Z2271" i="1"/>
  <c r="X2271" i="1"/>
  <c r="X2269" i="1"/>
  <c r="Y2269" i="1"/>
  <c r="X2264" i="1"/>
  <c r="Y2264" i="1"/>
  <c r="Z2649" i="1"/>
  <c r="X2649" i="1"/>
  <c r="Y2649" i="1"/>
  <c r="U2649" i="1"/>
  <c r="AB2649" i="1" s="1"/>
  <c r="W2258" i="1"/>
  <c r="V2258" i="1"/>
  <c r="T2258" i="1"/>
  <c r="Q2258" i="1"/>
  <c r="P2258" i="1"/>
  <c r="M2258" i="1"/>
  <c r="W2257" i="1"/>
  <c r="V2257" i="1"/>
  <c r="T2257" i="1"/>
  <c r="Q2257" i="1"/>
  <c r="P2257" i="1"/>
  <c r="M2257" i="1"/>
  <c r="W2256" i="1"/>
  <c r="V2256" i="1"/>
  <c r="T2256" i="1"/>
  <c r="Q2256" i="1"/>
  <c r="P2256" i="1"/>
  <c r="M2256" i="1"/>
  <c r="W2255" i="1"/>
  <c r="V2255" i="1"/>
  <c r="T2255" i="1"/>
  <c r="Q2255" i="1"/>
  <c r="P2255" i="1"/>
  <c r="M2255" i="1"/>
  <c r="W2254" i="1"/>
  <c r="V2254" i="1"/>
  <c r="T2254" i="1"/>
  <c r="Q2254" i="1"/>
  <c r="P2254" i="1"/>
  <c r="M2254" i="1"/>
  <c r="W2253" i="1"/>
  <c r="V2253" i="1"/>
  <c r="T2253" i="1"/>
  <c r="Q2253" i="1"/>
  <c r="P2253" i="1"/>
  <c r="M2253" i="1"/>
  <c r="W2252" i="1"/>
  <c r="V2252" i="1"/>
  <c r="T2252" i="1"/>
  <c r="Q2252" i="1"/>
  <c r="P2252" i="1"/>
  <c r="M2252" i="1"/>
  <c r="W2251" i="1"/>
  <c r="V2251" i="1"/>
  <c r="T2251" i="1"/>
  <c r="Q2251" i="1"/>
  <c r="P2251" i="1"/>
  <c r="M2251" i="1"/>
  <c r="W2250" i="1"/>
  <c r="V2250" i="1"/>
  <c r="T2250" i="1"/>
  <c r="Q2250" i="1"/>
  <c r="P2250" i="1"/>
  <c r="M2250" i="1"/>
  <c r="W2249" i="1"/>
  <c r="V2249" i="1"/>
  <c r="T2249" i="1"/>
  <c r="Q2249" i="1"/>
  <c r="P2249" i="1"/>
  <c r="M2249" i="1"/>
  <c r="W2248" i="1"/>
  <c r="V2248" i="1"/>
  <c r="T2248" i="1"/>
  <c r="Q2248" i="1"/>
  <c r="AA2248" i="1" s="1"/>
  <c r="P2248" i="1"/>
  <c r="O2248" i="1" s="1"/>
  <c r="M2248" i="1"/>
  <c r="W2247" i="1"/>
  <c r="V2247" i="1"/>
  <c r="T2247" i="1"/>
  <c r="Q2247" i="1"/>
  <c r="AA2247" i="1" s="1"/>
  <c r="P2247" i="1"/>
  <c r="O2247" i="1" s="1"/>
  <c r="M2247" i="1"/>
  <c r="W2246" i="1"/>
  <c r="V2246" i="1"/>
  <c r="T2246" i="1"/>
  <c r="Q2246" i="1"/>
  <c r="AA2246" i="1" s="1"/>
  <c r="P2246" i="1"/>
  <c r="M2246" i="1"/>
  <c r="W2245" i="1"/>
  <c r="V2245" i="1"/>
  <c r="T2245" i="1"/>
  <c r="Q2245" i="1"/>
  <c r="AA2245" i="1" s="1"/>
  <c r="M2245" i="1"/>
  <c r="W2244" i="1"/>
  <c r="V2244" i="1"/>
  <c r="T2244" i="1"/>
  <c r="Q2244" i="1"/>
  <c r="AA2244" i="1" s="1"/>
  <c r="P2244" i="1"/>
  <c r="O2244" i="1" s="1"/>
  <c r="M2244" i="1"/>
  <c r="W2243" i="1"/>
  <c r="V2243" i="1"/>
  <c r="T2243" i="1"/>
  <c r="Q2243" i="1"/>
  <c r="AA2243" i="1" s="1"/>
  <c r="P2243" i="1"/>
  <c r="O2243" i="1" s="1"/>
  <c r="M2243" i="1"/>
  <c r="W2242" i="1"/>
  <c r="V2242" i="1"/>
  <c r="T2242" i="1"/>
  <c r="Q2242" i="1"/>
  <c r="AA2242" i="1" s="1"/>
  <c r="P2242" i="1"/>
  <c r="M2242" i="1"/>
  <c r="W2241" i="1"/>
  <c r="V2241" i="1"/>
  <c r="T2241" i="1"/>
  <c r="Q2241" i="1"/>
  <c r="AA2241" i="1" s="1"/>
  <c r="P2241" i="1"/>
  <c r="M2241" i="1"/>
  <c r="W2240" i="1"/>
  <c r="V2240" i="1"/>
  <c r="T2240" i="1"/>
  <c r="Q2240" i="1"/>
  <c r="AA2240" i="1" s="1"/>
  <c r="P2240" i="1"/>
  <c r="M2240" i="1"/>
  <c r="W2239" i="1"/>
  <c r="V2239" i="1"/>
  <c r="T2239" i="1"/>
  <c r="Q2239" i="1"/>
  <c r="AA2239" i="1" s="1"/>
  <c r="P2239" i="1"/>
  <c r="M2239" i="1"/>
  <c r="W2238" i="1"/>
  <c r="V2238" i="1"/>
  <c r="T2238" i="1"/>
  <c r="Q2238" i="1"/>
  <c r="AA2238" i="1" s="1"/>
  <c r="P2238" i="1"/>
  <c r="M2238" i="1"/>
  <c r="W2237" i="1"/>
  <c r="V2237" i="1"/>
  <c r="T2237" i="1"/>
  <c r="Q2237" i="1"/>
  <c r="P2237" i="1"/>
  <c r="M2237" i="1"/>
  <c r="W2236" i="1"/>
  <c r="V2236" i="1"/>
  <c r="T2236" i="1"/>
  <c r="Q2236" i="1"/>
  <c r="P2236" i="1"/>
  <c r="O2236" i="1" s="1"/>
  <c r="M2236" i="1"/>
  <c r="W2235" i="1"/>
  <c r="V2235" i="1"/>
  <c r="T2235" i="1"/>
  <c r="Q2235" i="1"/>
  <c r="P2235" i="1"/>
  <c r="M2235" i="1"/>
  <c r="W2219" i="1"/>
  <c r="V2219" i="1"/>
  <c r="T2219" i="1"/>
  <c r="Q2219" i="1"/>
  <c r="P2219" i="1"/>
  <c r="M2219" i="1"/>
  <c r="W2218" i="1"/>
  <c r="V2218" i="1"/>
  <c r="T2218" i="1"/>
  <c r="Q2218" i="1"/>
  <c r="P2218" i="1"/>
  <c r="M2218" i="1"/>
  <c r="W2217" i="1"/>
  <c r="V2217" i="1"/>
  <c r="T2217" i="1"/>
  <c r="Q2217" i="1"/>
  <c r="P2217" i="1"/>
  <c r="M2217" i="1"/>
  <c r="W2216" i="1"/>
  <c r="V2216" i="1"/>
  <c r="T2216" i="1"/>
  <c r="Q2216" i="1"/>
  <c r="P2216" i="1"/>
  <c r="M2216" i="1"/>
  <c r="W2215" i="1"/>
  <c r="V2215" i="1"/>
  <c r="T2215" i="1"/>
  <c r="Q2215" i="1"/>
  <c r="P2215" i="1"/>
  <c r="M2215" i="1"/>
  <c r="W2214" i="1"/>
  <c r="V2214" i="1"/>
  <c r="T2214" i="1"/>
  <c r="Q2214" i="1"/>
  <c r="P2214" i="1"/>
  <c r="M2214" i="1"/>
  <c r="W2213" i="1"/>
  <c r="V2213" i="1"/>
  <c r="T2213" i="1"/>
  <c r="Q2213" i="1"/>
  <c r="P2213" i="1"/>
  <c r="M2213" i="1"/>
  <c r="W2212" i="1"/>
  <c r="V2212" i="1"/>
  <c r="T2212" i="1"/>
  <c r="Q2212" i="1"/>
  <c r="P2212" i="1"/>
  <c r="M2212" i="1"/>
  <c r="W2211" i="1"/>
  <c r="V2211" i="1"/>
  <c r="T2211" i="1"/>
  <c r="Q2211" i="1"/>
  <c r="P2211" i="1"/>
  <c r="M2211" i="1"/>
  <c r="W2210" i="1"/>
  <c r="V2210" i="1"/>
  <c r="T2210" i="1"/>
  <c r="Q2210" i="1"/>
  <c r="AA2210" i="1" s="1"/>
  <c r="P2210" i="1"/>
  <c r="M2210" i="1"/>
  <c r="W2226" i="1"/>
  <c r="V2226" i="1"/>
  <c r="T2226" i="1"/>
  <c r="Q2226" i="1"/>
  <c r="P2226" i="1"/>
  <c r="M2226" i="1"/>
  <c r="W2225" i="1"/>
  <c r="V2225" i="1"/>
  <c r="T2225" i="1"/>
  <c r="Q2225" i="1"/>
  <c r="P2225" i="1"/>
  <c r="M2225" i="1"/>
  <c r="W2224" i="1"/>
  <c r="V2224" i="1"/>
  <c r="T2224" i="1"/>
  <c r="Q2224" i="1"/>
  <c r="P2224" i="1"/>
  <c r="M2224" i="1"/>
  <c r="W2223" i="1"/>
  <c r="V2223" i="1"/>
  <c r="T2223" i="1"/>
  <c r="Q2223" i="1"/>
  <c r="P2223" i="1"/>
  <c r="M2223" i="1"/>
  <c r="W2222" i="1"/>
  <c r="V2222" i="1"/>
  <c r="T2222" i="1"/>
  <c r="Q2222" i="1"/>
  <c r="P2222" i="1"/>
  <c r="M2222" i="1"/>
  <c r="W2221" i="1"/>
  <c r="V2221" i="1"/>
  <c r="T2221" i="1"/>
  <c r="Q2221" i="1"/>
  <c r="P2221" i="1"/>
  <c r="M2221" i="1"/>
  <c r="W2220" i="1"/>
  <c r="V2220" i="1"/>
  <c r="T2220" i="1"/>
  <c r="Q2220" i="1"/>
  <c r="P2220" i="1"/>
  <c r="M2220" i="1"/>
  <c r="E187" i="3"/>
  <c r="F188" i="3" s="1"/>
  <c r="AA2385" i="1" l="1"/>
  <c r="AA2393" i="1"/>
  <c r="AA2419" i="1"/>
  <c r="AA2335" i="1"/>
  <c r="AA2359" i="1"/>
  <c r="AA2263" i="1"/>
  <c r="AA2293" i="1"/>
  <c r="AA2403" i="1"/>
  <c r="AA2301" i="1"/>
  <c r="AA2302" i="1"/>
  <c r="AA2273" i="1"/>
  <c r="AA2268" i="1"/>
  <c r="AA2294" i="1"/>
  <c r="AA2287" i="1"/>
  <c r="AA2388" i="1"/>
  <c r="AA2387" i="1"/>
  <c r="AA2326" i="1"/>
  <c r="AA2362" i="1"/>
  <c r="AA2334" i="1"/>
  <c r="AA2398" i="1"/>
  <c r="AA2304" i="1"/>
  <c r="AA2372" i="1"/>
  <c r="AA2310" i="1"/>
  <c r="AA2360" i="1"/>
  <c r="AA2347" i="1"/>
  <c r="AA2332" i="1"/>
  <c r="X2419" i="1"/>
  <c r="AA2406" i="1"/>
  <c r="AA2375" i="1"/>
  <c r="AA2299" i="1"/>
  <c r="AA2309" i="1"/>
  <c r="AA2392" i="1"/>
  <c r="AA2296" i="1"/>
  <c r="AA2276" i="1"/>
  <c r="AA2290" i="1"/>
  <c r="AA2363" i="1"/>
  <c r="AA2297" i="1"/>
  <c r="AA2298" i="1"/>
  <c r="AA2333" i="1"/>
  <c r="AA2396" i="1"/>
  <c r="AA2377" i="1"/>
  <c r="AA2358" i="1"/>
  <c r="AA2279" i="1"/>
  <c r="AA2369" i="1"/>
  <c r="AA2368" i="1"/>
  <c r="AA2366" i="1"/>
  <c r="AA2397" i="1"/>
  <c r="AA2308" i="1"/>
  <c r="Y2419" i="1"/>
  <c r="AA2390" i="1"/>
  <c r="AA2288" i="1"/>
  <c r="AA2321" i="1"/>
  <c r="AA2320" i="1"/>
  <c r="AA2374" i="1"/>
  <c r="AA2371" i="1"/>
  <c r="AA2370" i="1"/>
  <c r="AA2367" i="1"/>
  <c r="AA2384" i="1"/>
  <c r="AA2350" i="1"/>
  <c r="AA2344" i="1"/>
  <c r="AA2316" i="1"/>
  <c r="AA2348" i="1"/>
  <c r="AA2391" i="1"/>
  <c r="AA2394" i="1"/>
  <c r="AA2395" i="1"/>
  <c r="AA2345" i="1"/>
  <c r="AA2405" i="1"/>
  <c r="AA2328" i="1"/>
  <c r="AA2327" i="1"/>
  <c r="AA2386" i="1"/>
  <c r="AA2407" i="1"/>
  <c r="AA2404" i="1"/>
  <c r="AA2351" i="1"/>
  <c r="AA2346" i="1"/>
  <c r="AA2389" i="1"/>
  <c r="AA2329" i="1"/>
  <c r="AA2399" i="1"/>
  <c r="AA2313" i="1"/>
  <c r="AA2336" i="1"/>
  <c r="Z2333" i="1"/>
  <c r="AA2331" i="1"/>
  <c r="AA2330" i="1"/>
  <c r="AA2339" i="1"/>
  <c r="X2414" i="1"/>
  <c r="Y2414" i="1"/>
  <c r="AA2272" i="1"/>
  <c r="AA2356" i="1"/>
  <c r="AA2355" i="1"/>
  <c r="AA2414" i="1"/>
  <c r="AA2291" i="1"/>
  <c r="Y2333" i="1"/>
  <c r="Y2404" i="1"/>
  <c r="Y2412" i="1"/>
  <c r="X2412" i="1"/>
  <c r="Z2404" i="1"/>
  <c r="Z2412" i="1"/>
  <c r="Z2411" i="1"/>
  <c r="X2411" i="1"/>
  <c r="AA2411" i="1"/>
  <c r="X2413" i="1"/>
  <c r="AA2413" i="1"/>
  <c r="Y2413" i="1"/>
  <c r="AA2305" i="1"/>
  <c r="AA2295" i="1"/>
  <c r="X2338" i="1"/>
  <c r="X2357" i="1"/>
  <c r="AA2306" i="1"/>
  <c r="Y2344" i="1"/>
  <c r="X2346" i="1"/>
  <c r="Z2344" i="1"/>
  <c r="Z2357" i="1"/>
  <c r="Y2406" i="1"/>
  <c r="Y2353" i="1"/>
  <c r="Z2407" i="1"/>
  <c r="Y2346" i="1"/>
  <c r="Z2338" i="1"/>
  <c r="X2399" i="1"/>
  <c r="Y2399" i="1"/>
  <c r="Z2406" i="1"/>
  <c r="X2397" i="1"/>
  <c r="Y2339" i="1"/>
  <c r="Y2402" i="1"/>
  <c r="Z2402" i="1"/>
  <c r="Z2339" i="1"/>
  <c r="Y2391" i="1"/>
  <c r="X2394" i="1"/>
  <c r="Z2327" i="1"/>
  <c r="Y2366" i="1"/>
  <c r="X2407" i="1"/>
  <c r="X2391" i="1"/>
  <c r="X2327" i="1"/>
  <c r="X2348" i="1"/>
  <c r="Y2361" i="1"/>
  <c r="Z2394" i="1"/>
  <c r="X2410" i="1"/>
  <c r="X2377" i="1"/>
  <c r="Y2352" i="1"/>
  <c r="Z2330" i="1"/>
  <c r="X2364" i="1"/>
  <c r="Y2364" i="1"/>
  <c r="Z2380" i="1"/>
  <c r="Y2382" i="1"/>
  <c r="Y2400" i="1"/>
  <c r="Z2410" i="1"/>
  <c r="Y2401" i="1"/>
  <c r="Y2347" i="1"/>
  <c r="Z2377" i="1"/>
  <c r="Y2398" i="1"/>
  <c r="X2353" i="1"/>
  <c r="X2398" i="1"/>
  <c r="Z2382" i="1"/>
  <c r="X2374" i="1"/>
  <c r="Y2331" i="1"/>
  <c r="X2329" i="1"/>
  <c r="X2328" i="1"/>
  <c r="X2331" i="1"/>
  <c r="Z2329" i="1"/>
  <c r="Y2336" i="1"/>
  <c r="Z2400" i="1"/>
  <c r="Z2405" i="1"/>
  <c r="Z2326" i="1"/>
  <c r="Y2328" i="1"/>
  <c r="X2388" i="1"/>
  <c r="Y2335" i="1"/>
  <c r="X2335" i="1"/>
  <c r="X2385" i="1"/>
  <c r="Y2392" i="1"/>
  <c r="Y2326" i="1"/>
  <c r="Z2347" i="1"/>
  <c r="Z2408" i="1"/>
  <c r="X2361" i="1"/>
  <c r="AA2260" i="1"/>
  <c r="X2362" i="1"/>
  <c r="X2395" i="1"/>
  <c r="Y2343" i="1"/>
  <c r="Z2388" i="1"/>
  <c r="Y2405" i="1"/>
  <c r="Z2343" i="1"/>
  <c r="Y2386" i="1"/>
  <c r="X2380" i="1"/>
  <c r="Y2342" i="1"/>
  <c r="Y2383" i="1"/>
  <c r="Z2383" i="1"/>
  <c r="X2386" i="1"/>
  <c r="Z2396" i="1"/>
  <c r="X2392" i="1"/>
  <c r="Y2395" i="1"/>
  <c r="X2408" i="1"/>
  <c r="X2358" i="1"/>
  <c r="Y2385" i="1"/>
  <c r="X2393" i="1"/>
  <c r="X2336" i="1"/>
  <c r="Y2356" i="1"/>
  <c r="Z2332" i="1"/>
  <c r="X2342" i="1"/>
  <c r="Y2332" i="1"/>
  <c r="Z2401" i="1"/>
  <c r="X2363" i="1"/>
  <c r="Y2359" i="1"/>
  <c r="Y2396" i="1"/>
  <c r="X2356" i="1"/>
  <c r="Z2397" i="1"/>
  <c r="Y2360" i="1"/>
  <c r="Z2337" i="1"/>
  <c r="Z2341" i="1"/>
  <c r="Z2363" i="1"/>
  <c r="Y2403" i="1"/>
  <c r="X2403" i="1"/>
  <c r="Y2393" i="1"/>
  <c r="X2390" i="1"/>
  <c r="Y2390" i="1"/>
  <c r="X2389" i="1"/>
  <c r="Z2389" i="1"/>
  <c r="Z2387" i="1"/>
  <c r="Y2387" i="1"/>
  <c r="X2384" i="1"/>
  <c r="Y2384" i="1"/>
  <c r="Y2381" i="1"/>
  <c r="X2381" i="1"/>
  <c r="X2349" i="1"/>
  <c r="Y2371" i="1"/>
  <c r="Z2299" i="1"/>
  <c r="X2351" i="1"/>
  <c r="X2359" i="1"/>
  <c r="Y2367" i="1"/>
  <c r="X2367" i="1"/>
  <c r="X2366" i="1"/>
  <c r="Y2373" i="1"/>
  <c r="X2350" i="1"/>
  <c r="Z2352" i="1"/>
  <c r="Z2350" i="1"/>
  <c r="Z2373" i="1"/>
  <c r="Y2330" i="1"/>
  <c r="Y2374" i="1"/>
  <c r="X2360" i="1"/>
  <c r="Y2370" i="1"/>
  <c r="X2370" i="1"/>
  <c r="X2345" i="1"/>
  <c r="Y2358" i="1"/>
  <c r="Y2362" i="1"/>
  <c r="Y2348" i="1"/>
  <c r="Y2372" i="1"/>
  <c r="X2371" i="1"/>
  <c r="Y2368" i="1"/>
  <c r="Y2375" i="1"/>
  <c r="X2375" i="1"/>
  <c r="X2372" i="1"/>
  <c r="Y2369" i="1"/>
  <c r="X2369" i="1"/>
  <c r="X2368" i="1"/>
  <c r="Y2355" i="1"/>
  <c r="X2355" i="1"/>
  <c r="Y2351" i="1"/>
  <c r="Z2349" i="1"/>
  <c r="Y2345" i="1"/>
  <c r="Y2341" i="1"/>
  <c r="X2337" i="1"/>
  <c r="Y2334" i="1"/>
  <c r="X2334" i="1"/>
  <c r="Z2322" i="1"/>
  <c r="X2322" i="1"/>
  <c r="AA2322" i="1"/>
  <c r="X2301" i="1"/>
  <c r="AA2323" i="1"/>
  <c r="Z2301" i="1"/>
  <c r="Y2323" i="1"/>
  <c r="X2323" i="1"/>
  <c r="AB750" i="1"/>
  <c r="AC750" i="1" s="1"/>
  <c r="AD750" i="1" s="1"/>
  <c r="AC749" i="1"/>
  <c r="AD749" i="1" s="1"/>
  <c r="AA2277" i="1"/>
  <c r="X2318" i="1"/>
  <c r="Y2318" i="1"/>
  <c r="AA2289" i="1"/>
  <c r="AA2274" i="1"/>
  <c r="Y2299" i="1"/>
  <c r="Z2319" i="1"/>
  <c r="AA2275" i="1"/>
  <c r="Z2298" i="1"/>
  <c r="X2312" i="1"/>
  <c r="Z2290" i="1"/>
  <c r="X2305" i="1"/>
  <c r="Y2320" i="1"/>
  <c r="Z2309" i="1"/>
  <c r="Z2297" i="1"/>
  <c r="X2320" i="1"/>
  <c r="Y2319" i="1"/>
  <c r="X2298" i="1"/>
  <c r="Z2312" i="1"/>
  <c r="X2289" i="1"/>
  <c r="Y2290" i="1"/>
  <c r="Y2309" i="1"/>
  <c r="X2313" i="1"/>
  <c r="Y2313" i="1"/>
  <c r="AC2325" i="1"/>
  <c r="AD2325" i="1" s="1"/>
  <c r="X2317" i="1"/>
  <c r="Z2289" i="1"/>
  <c r="Z2317" i="1"/>
  <c r="Y2302" i="1"/>
  <c r="Z2302" i="1"/>
  <c r="Y2315" i="1"/>
  <c r="Y2305" i="1"/>
  <c r="AC2324" i="1"/>
  <c r="AD2324" i="1" s="1"/>
  <c r="Y2297" i="1"/>
  <c r="X2321" i="1"/>
  <c r="Y2321" i="1"/>
  <c r="Z2308" i="1"/>
  <c r="X2308" i="1"/>
  <c r="AA2283" i="1"/>
  <c r="Y2300" i="1"/>
  <c r="X2306" i="1"/>
  <c r="Y2292" i="1"/>
  <c r="X2304" i="1"/>
  <c r="Y2306" i="1"/>
  <c r="X2316" i="1"/>
  <c r="X2300" i="1"/>
  <c r="Z2304" i="1"/>
  <c r="Z2310" i="1"/>
  <c r="Y2293" i="1"/>
  <c r="Y2296" i="1"/>
  <c r="Z2296" i="1"/>
  <c r="X2310" i="1"/>
  <c r="X2293" i="1"/>
  <c r="X2303" i="1"/>
  <c r="Y2303" i="1"/>
  <c r="Y2294" i="1"/>
  <c r="AA2285" i="1"/>
  <c r="Y2316" i="1"/>
  <c r="Z2315" i="1"/>
  <c r="Z2314" i="1"/>
  <c r="X2314" i="1"/>
  <c r="Y2311" i="1"/>
  <c r="Z2311" i="1"/>
  <c r="Z2284" i="1"/>
  <c r="X2291" i="1"/>
  <c r="Y2285" i="1"/>
  <c r="AA2284" i="1"/>
  <c r="X2292" i="1"/>
  <c r="Z2291" i="1"/>
  <c r="X2285" i="1"/>
  <c r="X2295" i="1"/>
  <c r="Y2295" i="1"/>
  <c r="X2294" i="1"/>
  <c r="Y2288" i="1"/>
  <c r="X2288" i="1"/>
  <c r="AA2262" i="1"/>
  <c r="Y2284" i="1"/>
  <c r="AA2286" i="1"/>
  <c r="AA2265" i="1"/>
  <c r="AA2261" i="1"/>
  <c r="Y2280" i="1"/>
  <c r="Y2283" i="1"/>
  <c r="Z2283" i="1"/>
  <c r="Z2286" i="1"/>
  <c r="X2282" i="1"/>
  <c r="X2281" i="1"/>
  <c r="X2280" i="1"/>
  <c r="Z2287" i="1"/>
  <c r="Z2266" i="1"/>
  <c r="Y2286" i="1"/>
  <c r="Z2281" i="1"/>
  <c r="Z2282" i="1"/>
  <c r="Y2287" i="1"/>
  <c r="X2262" i="1"/>
  <c r="Y2262" i="1"/>
  <c r="Y2266" i="1"/>
  <c r="Y2270" i="1"/>
  <c r="Y2274" i="1"/>
  <c r="X2261" i="1"/>
  <c r="Z2274" i="1"/>
  <c r="X2267" i="1"/>
  <c r="Y2260" i="1"/>
  <c r="X2260" i="1"/>
  <c r="Y2277" i="1"/>
  <c r="Z2267" i="1"/>
  <c r="X2277" i="1"/>
  <c r="Y2261" i="1"/>
  <c r="O2235" i="1"/>
  <c r="Z2235" i="1" s="1"/>
  <c r="X2273" i="1"/>
  <c r="Y2275" i="1"/>
  <c r="Z2275" i="1"/>
  <c r="Y2279" i="1"/>
  <c r="X2263" i="1"/>
  <c r="X2276" i="1"/>
  <c r="X2270" i="1"/>
  <c r="Z2273" i="1"/>
  <c r="Y2268" i="1"/>
  <c r="X2268" i="1"/>
  <c r="Z2279" i="1"/>
  <c r="Y2278" i="1"/>
  <c r="X2278" i="1"/>
  <c r="Y2276" i="1"/>
  <c r="X2272" i="1"/>
  <c r="Y2272" i="1"/>
  <c r="Y2265" i="1"/>
  <c r="X2265" i="1"/>
  <c r="Y2263" i="1"/>
  <c r="O2254" i="1"/>
  <c r="Z2254" i="1" s="1"/>
  <c r="Z2236" i="1"/>
  <c r="Z2244" i="1"/>
  <c r="AC2649" i="1"/>
  <c r="AD2649" i="1" s="1"/>
  <c r="Z2243" i="1"/>
  <c r="O2255" i="1"/>
  <c r="Z2255" i="1" s="1"/>
  <c r="O2252" i="1"/>
  <c r="Z2252" i="1" s="1"/>
  <c r="O2250" i="1"/>
  <c r="X2250" i="1" s="1"/>
  <c r="O2237" i="1"/>
  <c r="Z2237" i="1" s="1"/>
  <c r="O2251" i="1"/>
  <c r="X2251" i="1" s="1"/>
  <c r="O2258" i="1"/>
  <c r="Z2258" i="1" s="1"/>
  <c r="O2257" i="1"/>
  <c r="Z2257" i="1" s="1"/>
  <c r="O2256" i="1"/>
  <c r="Z2256" i="1" s="1"/>
  <c r="O2253" i="1"/>
  <c r="Z2253" i="1" s="1"/>
  <c r="AA2252" i="1"/>
  <c r="O2249" i="1"/>
  <c r="Z2249" i="1" s="1"/>
  <c r="Y2248" i="1"/>
  <c r="Z2248" i="1"/>
  <c r="Z2247" i="1"/>
  <c r="Y2247" i="1"/>
  <c r="O2246" i="1"/>
  <c r="Y2246" i="1" s="1"/>
  <c r="O2245" i="1"/>
  <c r="Z2245" i="1" s="1"/>
  <c r="Y2243" i="1"/>
  <c r="X2243" i="1"/>
  <c r="O2242" i="1"/>
  <c r="Z2242" i="1" s="1"/>
  <c r="O2241" i="1"/>
  <c r="Z2241" i="1" s="1"/>
  <c r="O2240" i="1"/>
  <c r="Y2240" i="1" s="1"/>
  <c r="O2239" i="1"/>
  <c r="Z2239" i="1" s="1"/>
  <c r="O2238" i="1"/>
  <c r="X2238" i="1" s="1"/>
  <c r="Y2244" i="1"/>
  <c r="X2244" i="1"/>
  <c r="X2248" i="1"/>
  <c r="X2247" i="1"/>
  <c r="Y2236" i="1"/>
  <c r="X2236" i="1"/>
  <c r="AA2236" i="1"/>
  <c r="O2224" i="1"/>
  <c r="Y2224" i="1" s="1"/>
  <c r="O2226" i="1"/>
  <c r="Z2226" i="1" s="1"/>
  <c r="O2213" i="1"/>
  <c r="Y2213" i="1" s="1"/>
  <c r="O2210" i="1"/>
  <c r="Z2210" i="1" s="1"/>
  <c r="O2222" i="1"/>
  <c r="Z2222" i="1" s="1"/>
  <c r="O2220" i="1"/>
  <c r="Z2220" i="1" s="1"/>
  <c r="O2211" i="1"/>
  <c r="Z2211" i="1" s="1"/>
  <c r="O2225" i="1"/>
  <c r="Z2225" i="1" s="1"/>
  <c r="O2223" i="1"/>
  <c r="X2223" i="1" s="1"/>
  <c r="O2221" i="1"/>
  <c r="Y2221" i="1" s="1"/>
  <c r="O2219" i="1"/>
  <c r="Z2219" i="1" s="1"/>
  <c r="O2218" i="1"/>
  <c r="Z2218" i="1" s="1"/>
  <c r="O2217" i="1"/>
  <c r="Z2217" i="1" s="1"/>
  <c r="O2216" i="1"/>
  <c r="Z2216" i="1" s="1"/>
  <c r="O2215" i="1"/>
  <c r="Z2215" i="1" s="1"/>
  <c r="O2214" i="1"/>
  <c r="Z2214" i="1" s="1"/>
  <c r="O2212" i="1"/>
  <c r="Z2212" i="1" s="1"/>
  <c r="AA2214" i="1"/>
  <c r="AA2215" i="1"/>
  <c r="W2234" i="1"/>
  <c r="V2234" i="1"/>
  <c r="T2234" i="1"/>
  <c r="Q2234" i="1"/>
  <c r="P2234" i="1"/>
  <c r="M2234" i="1"/>
  <c r="W2233" i="1"/>
  <c r="V2233" i="1"/>
  <c r="T2233" i="1"/>
  <c r="Q2233" i="1"/>
  <c r="P2233" i="1"/>
  <c r="M2233" i="1"/>
  <c r="W2232" i="1"/>
  <c r="V2232" i="1"/>
  <c r="T2232" i="1"/>
  <c r="Q2232" i="1"/>
  <c r="P2232" i="1"/>
  <c r="M2232" i="1"/>
  <c r="W2231" i="1"/>
  <c r="V2231" i="1"/>
  <c r="T2231" i="1"/>
  <c r="Q2231" i="1"/>
  <c r="P2231" i="1"/>
  <c r="M2231" i="1"/>
  <c r="W2230" i="1"/>
  <c r="V2230" i="1"/>
  <c r="T2230" i="1"/>
  <c r="Q2230" i="1"/>
  <c r="P2230" i="1"/>
  <c r="M2230" i="1"/>
  <c r="W2229" i="1"/>
  <c r="V2229" i="1"/>
  <c r="T2229" i="1"/>
  <c r="Q2229" i="1"/>
  <c r="AA2229" i="1" s="1"/>
  <c r="P2229" i="1"/>
  <c r="M2229" i="1"/>
  <c r="W2228" i="1"/>
  <c r="V2228" i="1"/>
  <c r="T2228" i="1"/>
  <c r="Q2228" i="1"/>
  <c r="P2228" i="1"/>
  <c r="M2228" i="1"/>
  <c r="W2227" i="1"/>
  <c r="V2227" i="1"/>
  <c r="T2227" i="1"/>
  <c r="Q2227" i="1"/>
  <c r="P2227" i="1"/>
  <c r="M2227" i="1"/>
  <c r="W2209" i="1"/>
  <c r="V2209" i="1"/>
  <c r="T2209" i="1"/>
  <c r="Q2209" i="1"/>
  <c r="P2209" i="1"/>
  <c r="M2209" i="1"/>
  <c r="W2208" i="1"/>
  <c r="V2208" i="1"/>
  <c r="T2208" i="1"/>
  <c r="Q2208" i="1"/>
  <c r="P2208" i="1"/>
  <c r="M2208" i="1"/>
  <c r="M2192" i="1"/>
  <c r="P2192" i="1"/>
  <c r="Q2192" i="1"/>
  <c r="M2193" i="1"/>
  <c r="P2193" i="1"/>
  <c r="Q2193" i="1"/>
  <c r="M2185" i="1"/>
  <c r="P2185" i="1"/>
  <c r="Q2185" i="1"/>
  <c r="M2186" i="1"/>
  <c r="P2186" i="1"/>
  <c r="Q2186" i="1"/>
  <c r="M2119" i="1"/>
  <c r="P2119" i="1"/>
  <c r="Q2119" i="1"/>
  <c r="W2160" i="1"/>
  <c r="V2160" i="1"/>
  <c r="T2160" i="1"/>
  <c r="Q2160" i="1"/>
  <c r="P2160" i="1"/>
  <c r="M2160" i="1"/>
  <c r="W2159" i="1"/>
  <c r="V2159" i="1"/>
  <c r="T2159" i="1"/>
  <c r="Q2159" i="1"/>
  <c r="P2159" i="1"/>
  <c r="M2159" i="1"/>
  <c r="W2158" i="1"/>
  <c r="V2158" i="1"/>
  <c r="T2158" i="1"/>
  <c r="Q2158" i="1"/>
  <c r="P2158" i="1"/>
  <c r="M2158" i="1"/>
  <c r="W2157" i="1"/>
  <c r="V2157" i="1"/>
  <c r="T2157" i="1"/>
  <c r="Q2157" i="1"/>
  <c r="P2157" i="1"/>
  <c r="M2157" i="1"/>
  <c r="W2156" i="1"/>
  <c r="V2156" i="1"/>
  <c r="T2156" i="1"/>
  <c r="Q2156" i="1"/>
  <c r="P2156" i="1"/>
  <c r="M2156" i="1"/>
  <c r="W2155" i="1"/>
  <c r="V2155" i="1"/>
  <c r="T2155" i="1"/>
  <c r="Q2155" i="1"/>
  <c r="P2155" i="1"/>
  <c r="M2155" i="1"/>
  <c r="W2154" i="1"/>
  <c r="V2154" i="1"/>
  <c r="T2154" i="1"/>
  <c r="Q2154" i="1"/>
  <c r="P2154" i="1"/>
  <c r="M2154" i="1"/>
  <c r="W2153" i="1"/>
  <c r="V2153" i="1"/>
  <c r="T2153" i="1"/>
  <c r="Q2153" i="1"/>
  <c r="P2153" i="1"/>
  <c r="M2153" i="1"/>
  <c r="W2152" i="1"/>
  <c r="V2152" i="1"/>
  <c r="T2152" i="1"/>
  <c r="Q2152" i="1"/>
  <c r="P2152" i="1"/>
  <c r="M2152" i="1"/>
  <c r="W2151" i="1"/>
  <c r="V2151" i="1"/>
  <c r="T2151" i="1"/>
  <c r="Q2151" i="1"/>
  <c r="P2151" i="1"/>
  <c r="M2151" i="1"/>
  <c r="W2150" i="1"/>
  <c r="V2150" i="1"/>
  <c r="T2150" i="1"/>
  <c r="Q2150" i="1"/>
  <c r="AA2150" i="1" s="1"/>
  <c r="P2150" i="1"/>
  <c r="O2150" i="1" s="1"/>
  <c r="M2150" i="1"/>
  <c r="W2149" i="1"/>
  <c r="V2149" i="1"/>
  <c r="T2149" i="1"/>
  <c r="Q2149" i="1"/>
  <c r="P2149" i="1"/>
  <c r="M2149" i="1"/>
  <c r="W2148" i="1"/>
  <c r="V2148" i="1"/>
  <c r="T2148" i="1"/>
  <c r="Q2148" i="1"/>
  <c r="P2148" i="1"/>
  <c r="M2148" i="1"/>
  <c r="W2147" i="1"/>
  <c r="V2147" i="1"/>
  <c r="T2147" i="1"/>
  <c r="Q2147" i="1"/>
  <c r="AA2147" i="1" s="1"/>
  <c r="P2147" i="1"/>
  <c r="M2147" i="1"/>
  <c r="W2146" i="1"/>
  <c r="V2146" i="1"/>
  <c r="T2146" i="1"/>
  <c r="Q2146" i="1"/>
  <c r="P2146" i="1"/>
  <c r="M2146" i="1"/>
  <c r="W2145" i="1"/>
  <c r="V2145" i="1"/>
  <c r="T2145" i="1"/>
  <c r="Q2145" i="1"/>
  <c r="AA2145" i="1" s="1"/>
  <c r="P2145" i="1"/>
  <c r="M2145" i="1"/>
  <c r="W2144" i="1"/>
  <c r="V2144" i="1"/>
  <c r="T2144" i="1"/>
  <c r="Q2144" i="1"/>
  <c r="P2144" i="1"/>
  <c r="M2144" i="1"/>
  <c r="W2143" i="1"/>
  <c r="V2143" i="1"/>
  <c r="T2143" i="1"/>
  <c r="Q2143" i="1"/>
  <c r="AA2143" i="1" s="1"/>
  <c r="P2143" i="1"/>
  <c r="M2143" i="1"/>
  <c r="W2142" i="1"/>
  <c r="V2142" i="1"/>
  <c r="T2142" i="1"/>
  <c r="Q2142" i="1"/>
  <c r="P2142" i="1"/>
  <c r="M2142" i="1"/>
  <c r="W2141" i="1"/>
  <c r="V2141" i="1"/>
  <c r="T2141" i="1"/>
  <c r="Q2141" i="1"/>
  <c r="P2141" i="1"/>
  <c r="M2141" i="1"/>
  <c r="W2140" i="1"/>
  <c r="V2140" i="1"/>
  <c r="T2140" i="1"/>
  <c r="Q2140" i="1"/>
  <c r="P2140" i="1"/>
  <c r="M2140" i="1"/>
  <c r="W2139" i="1"/>
  <c r="V2139" i="1"/>
  <c r="T2139" i="1"/>
  <c r="Q2139" i="1"/>
  <c r="P2139" i="1"/>
  <c r="M2139" i="1"/>
  <c r="W2138" i="1"/>
  <c r="V2138" i="1"/>
  <c r="T2138" i="1"/>
  <c r="Q2138" i="1"/>
  <c r="P2138" i="1"/>
  <c r="M2138" i="1"/>
  <c r="W2137" i="1"/>
  <c r="V2137" i="1"/>
  <c r="T2137" i="1"/>
  <c r="Q2137" i="1"/>
  <c r="P2137" i="1"/>
  <c r="M2137" i="1"/>
  <c r="W2136" i="1"/>
  <c r="V2136" i="1"/>
  <c r="T2136" i="1"/>
  <c r="Q2136" i="1"/>
  <c r="P2136" i="1"/>
  <c r="O2136" i="1" s="1"/>
  <c r="M2136" i="1"/>
  <c r="W2135" i="1"/>
  <c r="V2135" i="1"/>
  <c r="T2135" i="1"/>
  <c r="Q2135" i="1"/>
  <c r="P2135" i="1"/>
  <c r="M2135" i="1"/>
  <c r="W2134" i="1"/>
  <c r="V2134" i="1"/>
  <c r="T2134" i="1"/>
  <c r="Q2134" i="1"/>
  <c r="P2134" i="1"/>
  <c r="M2134" i="1"/>
  <c r="W2133" i="1"/>
  <c r="V2133" i="1"/>
  <c r="T2133" i="1"/>
  <c r="Q2133" i="1"/>
  <c r="P2133" i="1"/>
  <c r="M2133" i="1"/>
  <c r="W2132" i="1"/>
  <c r="V2132" i="1"/>
  <c r="T2132" i="1"/>
  <c r="Q2132" i="1"/>
  <c r="P2132" i="1"/>
  <c r="M2132" i="1"/>
  <c r="W2131" i="1"/>
  <c r="V2131" i="1"/>
  <c r="T2131" i="1"/>
  <c r="Q2131" i="1"/>
  <c r="P2131" i="1"/>
  <c r="M2131" i="1"/>
  <c r="W2130" i="1"/>
  <c r="V2130" i="1"/>
  <c r="T2130" i="1"/>
  <c r="Q2130" i="1"/>
  <c r="P2130" i="1"/>
  <c r="M2130" i="1"/>
  <c r="W2129" i="1"/>
  <c r="V2129" i="1"/>
  <c r="T2129" i="1"/>
  <c r="Q2129" i="1"/>
  <c r="P2129" i="1"/>
  <c r="M2129" i="1"/>
  <c r="W2128" i="1"/>
  <c r="V2128" i="1"/>
  <c r="T2128" i="1"/>
  <c r="Q2128" i="1"/>
  <c r="P2128" i="1"/>
  <c r="M2128" i="1"/>
  <c r="W2127" i="1"/>
  <c r="V2127" i="1"/>
  <c r="T2127" i="1"/>
  <c r="Q2127" i="1"/>
  <c r="P2127" i="1"/>
  <c r="M2127" i="1"/>
  <c r="W2126" i="1"/>
  <c r="V2126" i="1"/>
  <c r="T2126" i="1"/>
  <c r="Q2126" i="1"/>
  <c r="P2126" i="1"/>
  <c r="O2126" i="1" s="1"/>
  <c r="M2126" i="1"/>
  <c r="W2125" i="1"/>
  <c r="V2125" i="1"/>
  <c r="T2125" i="1"/>
  <c r="Q2125" i="1"/>
  <c r="P2125" i="1"/>
  <c r="M2125" i="1"/>
  <c r="W2124" i="1"/>
  <c r="V2124" i="1"/>
  <c r="T2124" i="1"/>
  <c r="Q2124" i="1"/>
  <c r="P2124" i="1"/>
  <c r="M2124" i="1"/>
  <c r="W2123" i="1"/>
  <c r="V2123" i="1"/>
  <c r="T2123" i="1"/>
  <c r="Q2123" i="1"/>
  <c r="P2123" i="1"/>
  <c r="O2123" i="1" s="1"/>
  <c r="M2123" i="1"/>
  <c r="W2122" i="1"/>
  <c r="V2122" i="1"/>
  <c r="T2122" i="1"/>
  <c r="Q2122" i="1"/>
  <c r="P2122" i="1"/>
  <c r="M2122" i="1"/>
  <c r="W2121" i="1"/>
  <c r="V2121" i="1"/>
  <c r="T2121" i="1"/>
  <c r="Q2121" i="1"/>
  <c r="P2121" i="1"/>
  <c r="M2121" i="1"/>
  <c r="W2120" i="1"/>
  <c r="V2120" i="1"/>
  <c r="T2120" i="1"/>
  <c r="Q2120" i="1"/>
  <c r="P2120" i="1"/>
  <c r="M2120" i="1"/>
  <c r="W2119" i="1"/>
  <c r="V2119" i="1"/>
  <c r="T2119" i="1"/>
  <c r="W2118" i="1"/>
  <c r="V2118" i="1"/>
  <c r="T2118" i="1"/>
  <c r="Q2118" i="1"/>
  <c r="P2118" i="1"/>
  <c r="M2118" i="1"/>
  <c r="W2117" i="1"/>
  <c r="V2117" i="1"/>
  <c r="T2117" i="1"/>
  <c r="Q2117" i="1"/>
  <c r="P2117" i="1"/>
  <c r="M2117" i="1"/>
  <c r="W2116" i="1"/>
  <c r="V2116" i="1"/>
  <c r="T2116" i="1"/>
  <c r="Q2116" i="1"/>
  <c r="P2116" i="1"/>
  <c r="O2116" i="1" s="1"/>
  <c r="M2116" i="1"/>
  <c r="W2115" i="1"/>
  <c r="V2115" i="1"/>
  <c r="T2115" i="1"/>
  <c r="Q2115" i="1"/>
  <c r="P2115" i="1"/>
  <c r="M2115" i="1"/>
  <c r="W2114" i="1"/>
  <c r="V2114" i="1"/>
  <c r="T2114" i="1"/>
  <c r="Q2114" i="1"/>
  <c r="P2114" i="1"/>
  <c r="M2114" i="1"/>
  <c r="W2113" i="1"/>
  <c r="V2113" i="1"/>
  <c r="T2113" i="1"/>
  <c r="Q2113" i="1"/>
  <c r="P2113" i="1"/>
  <c r="M2113" i="1"/>
  <c r="W2184" i="1"/>
  <c r="V2184" i="1"/>
  <c r="T2184" i="1"/>
  <c r="Q2184" i="1"/>
  <c r="P2184" i="1"/>
  <c r="M2184" i="1"/>
  <c r="W2183" i="1"/>
  <c r="V2183" i="1"/>
  <c r="T2183" i="1"/>
  <c r="Q2183" i="1"/>
  <c r="P2183" i="1"/>
  <c r="M2183" i="1"/>
  <c r="W2182" i="1"/>
  <c r="V2182" i="1"/>
  <c r="T2182" i="1"/>
  <c r="Q2182" i="1"/>
  <c r="AA2182" i="1" s="1"/>
  <c r="P2182" i="1"/>
  <c r="M2182" i="1"/>
  <c r="W2181" i="1"/>
  <c r="V2181" i="1"/>
  <c r="T2181" i="1"/>
  <c r="Q2181" i="1"/>
  <c r="P2181" i="1"/>
  <c r="M2181" i="1"/>
  <c r="W2180" i="1"/>
  <c r="V2180" i="1"/>
  <c r="T2180" i="1"/>
  <c r="Q2180" i="1"/>
  <c r="P2180" i="1"/>
  <c r="M2180" i="1"/>
  <c r="W2179" i="1"/>
  <c r="V2179" i="1"/>
  <c r="T2179" i="1"/>
  <c r="Q2179" i="1"/>
  <c r="P2179" i="1"/>
  <c r="M2179" i="1"/>
  <c r="W2178" i="1"/>
  <c r="V2178" i="1"/>
  <c r="T2178" i="1"/>
  <c r="Q2178" i="1"/>
  <c r="P2178" i="1"/>
  <c r="M2178" i="1"/>
  <c r="W2177" i="1"/>
  <c r="V2177" i="1"/>
  <c r="T2177" i="1"/>
  <c r="Q2177" i="1"/>
  <c r="P2177" i="1"/>
  <c r="M2177" i="1"/>
  <c r="W2176" i="1"/>
  <c r="V2176" i="1"/>
  <c r="T2176" i="1"/>
  <c r="Q2176" i="1"/>
  <c r="P2176" i="1"/>
  <c r="M2176" i="1"/>
  <c r="W2175" i="1"/>
  <c r="V2175" i="1"/>
  <c r="T2175" i="1"/>
  <c r="Q2175" i="1"/>
  <c r="P2175" i="1"/>
  <c r="M2175" i="1"/>
  <c r="W2174" i="1"/>
  <c r="V2174" i="1"/>
  <c r="T2174" i="1"/>
  <c r="Q2174" i="1"/>
  <c r="P2174" i="1"/>
  <c r="M2174" i="1"/>
  <c r="W2173" i="1"/>
  <c r="V2173" i="1"/>
  <c r="T2173" i="1"/>
  <c r="Q2173" i="1"/>
  <c r="P2173" i="1"/>
  <c r="M2173" i="1"/>
  <c r="W2172" i="1"/>
  <c r="V2172" i="1"/>
  <c r="T2172" i="1"/>
  <c r="Q2172" i="1"/>
  <c r="P2172" i="1"/>
  <c r="M2172" i="1"/>
  <c r="W2171" i="1"/>
  <c r="V2171" i="1"/>
  <c r="T2171" i="1"/>
  <c r="Q2171" i="1"/>
  <c r="P2171" i="1"/>
  <c r="M2171" i="1"/>
  <c r="W2170" i="1"/>
  <c r="V2170" i="1"/>
  <c r="T2170" i="1"/>
  <c r="Q2170" i="1"/>
  <c r="P2170" i="1"/>
  <c r="M2170" i="1"/>
  <c r="W2169" i="1"/>
  <c r="V2169" i="1"/>
  <c r="T2169" i="1"/>
  <c r="Q2169" i="1"/>
  <c r="P2169" i="1"/>
  <c r="M2169" i="1"/>
  <c r="W2168" i="1"/>
  <c r="V2168" i="1"/>
  <c r="T2168" i="1"/>
  <c r="Q2168" i="1"/>
  <c r="P2168" i="1"/>
  <c r="M2168" i="1"/>
  <c r="W2167" i="1"/>
  <c r="V2167" i="1"/>
  <c r="T2167" i="1"/>
  <c r="Q2167" i="1"/>
  <c r="P2167" i="1"/>
  <c r="M2167" i="1"/>
  <c r="W2166" i="1"/>
  <c r="V2166" i="1"/>
  <c r="T2166" i="1"/>
  <c r="Q2166" i="1"/>
  <c r="P2166" i="1"/>
  <c r="M2166" i="1"/>
  <c r="W2165" i="1"/>
  <c r="V2165" i="1"/>
  <c r="T2165" i="1"/>
  <c r="Q2165" i="1"/>
  <c r="P2165" i="1"/>
  <c r="M2165" i="1"/>
  <c r="W2164" i="1"/>
  <c r="V2164" i="1"/>
  <c r="T2164" i="1"/>
  <c r="Q2164" i="1"/>
  <c r="P2164" i="1"/>
  <c r="M2164" i="1"/>
  <c r="W2163" i="1"/>
  <c r="V2163" i="1"/>
  <c r="T2163" i="1"/>
  <c r="Q2163" i="1"/>
  <c r="P2163" i="1"/>
  <c r="M2163" i="1"/>
  <c r="W2162" i="1"/>
  <c r="V2162" i="1"/>
  <c r="T2162" i="1"/>
  <c r="Q2162" i="1"/>
  <c r="P2162" i="1"/>
  <c r="M2162" i="1"/>
  <c r="W2161" i="1"/>
  <c r="V2161" i="1"/>
  <c r="T2161" i="1"/>
  <c r="Q2161" i="1"/>
  <c r="P2161" i="1"/>
  <c r="M2161" i="1"/>
  <c r="W2196" i="1"/>
  <c r="V2196" i="1"/>
  <c r="T2196" i="1"/>
  <c r="Q2196" i="1"/>
  <c r="P2196" i="1"/>
  <c r="M2196" i="1"/>
  <c r="W2195" i="1"/>
  <c r="V2195" i="1"/>
  <c r="T2195" i="1"/>
  <c r="Q2195" i="1"/>
  <c r="P2195" i="1"/>
  <c r="M2195" i="1"/>
  <c r="W2194" i="1"/>
  <c r="V2194" i="1"/>
  <c r="T2194" i="1"/>
  <c r="Q2194" i="1"/>
  <c r="P2194" i="1"/>
  <c r="M2194" i="1"/>
  <c r="W2193" i="1"/>
  <c r="V2193" i="1"/>
  <c r="T2193" i="1"/>
  <c r="W2192" i="1"/>
  <c r="V2192" i="1"/>
  <c r="T2192" i="1"/>
  <c r="W2191" i="1"/>
  <c r="V2191" i="1"/>
  <c r="T2191" i="1"/>
  <c r="Q2191" i="1"/>
  <c r="P2191" i="1"/>
  <c r="M2191" i="1"/>
  <c r="W2190" i="1"/>
  <c r="V2190" i="1"/>
  <c r="T2190" i="1"/>
  <c r="Q2190" i="1"/>
  <c r="P2190" i="1"/>
  <c r="M2190" i="1"/>
  <c r="W2189" i="1"/>
  <c r="V2189" i="1"/>
  <c r="T2189" i="1"/>
  <c r="Q2189" i="1"/>
  <c r="P2189" i="1"/>
  <c r="M2189" i="1"/>
  <c r="W2188" i="1"/>
  <c r="V2188" i="1"/>
  <c r="T2188" i="1"/>
  <c r="Q2188" i="1"/>
  <c r="P2188" i="1"/>
  <c r="M2188" i="1"/>
  <c r="W2187" i="1"/>
  <c r="V2187" i="1"/>
  <c r="T2187" i="1"/>
  <c r="Q2187" i="1"/>
  <c r="P2187" i="1"/>
  <c r="M2187" i="1"/>
  <c r="W2186" i="1"/>
  <c r="V2186" i="1"/>
  <c r="T2186" i="1"/>
  <c r="W2185" i="1"/>
  <c r="V2185" i="1"/>
  <c r="T2185" i="1"/>
  <c r="W2202" i="1"/>
  <c r="V2202" i="1"/>
  <c r="T2202" i="1"/>
  <c r="Q2202" i="1"/>
  <c r="P2202" i="1"/>
  <c r="M2202" i="1"/>
  <c r="W2201" i="1"/>
  <c r="V2201" i="1"/>
  <c r="T2201" i="1"/>
  <c r="Q2201" i="1"/>
  <c r="P2201" i="1"/>
  <c r="M2201" i="1"/>
  <c r="W2200" i="1"/>
  <c r="V2200" i="1"/>
  <c r="T2200" i="1"/>
  <c r="Q2200" i="1"/>
  <c r="P2200" i="1"/>
  <c r="M2200" i="1"/>
  <c r="W2199" i="1"/>
  <c r="V2199" i="1"/>
  <c r="T2199" i="1"/>
  <c r="Q2199" i="1"/>
  <c r="P2199" i="1"/>
  <c r="M2199" i="1"/>
  <c r="W2198" i="1"/>
  <c r="V2198" i="1"/>
  <c r="T2198" i="1"/>
  <c r="Q2198" i="1"/>
  <c r="P2198" i="1"/>
  <c r="M2198" i="1"/>
  <c r="W2197" i="1"/>
  <c r="V2197" i="1"/>
  <c r="T2197" i="1"/>
  <c r="Q2197" i="1"/>
  <c r="P2197" i="1"/>
  <c r="M2197" i="1"/>
  <c r="W2205" i="1"/>
  <c r="V2205" i="1"/>
  <c r="T2205" i="1"/>
  <c r="Q2205" i="1"/>
  <c r="P2205" i="1"/>
  <c r="M2205" i="1"/>
  <c r="W2204" i="1"/>
  <c r="V2204" i="1"/>
  <c r="T2204" i="1"/>
  <c r="Q2204" i="1"/>
  <c r="P2204" i="1"/>
  <c r="M2204" i="1"/>
  <c r="W2203" i="1"/>
  <c r="V2203" i="1"/>
  <c r="T2203" i="1"/>
  <c r="Q2203" i="1"/>
  <c r="P2203" i="1"/>
  <c r="M2203" i="1"/>
  <c r="M1990" i="1"/>
  <c r="P1990" i="1"/>
  <c r="Q1990" i="1"/>
  <c r="T1990" i="1"/>
  <c r="V1990" i="1"/>
  <c r="W1990" i="1"/>
  <c r="M1950" i="1"/>
  <c r="P1950" i="1"/>
  <c r="Q1950" i="1"/>
  <c r="T1950" i="1"/>
  <c r="V1950" i="1"/>
  <c r="W1950" i="1"/>
  <c r="B135" i="3"/>
  <c r="C136" i="3" s="1"/>
  <c r="M2085" i="1"/>
  <c r="P2085" i="1"/>
  <c r="Q2085" i="1"/>
  <c r="T2085" i="1"/>
  <c r="V2085" i="1"/>
  <c r="W2085" i="1"/>
  <c r="W2101" i="1"/>
  <c r="V2101" i="1"/>
  <c r="T2101" i="1"/>
  <c r="Q2101" i="1"/>
  <c r="P2101" i="1"/>
  <c r="M2101" i="1"/>
  <c r="W2100" i="1"/>
  <c r="V2100" i="1"/>
  <c r="T2100" i="1"/>
  <c r="Q2100" i="1"/>
  <c r="P2100" i="1"/>
  <c r="M2100" i="1"/>
  <c r="W2099" i="1"/>
  <c r="V2099" i="1"/>
  <c r="T2099" i="1"/>
  <c r="Q2099" i="1"/>
  <c r="P2099" i="1"/>
  <c r="O2099" i="1" s="1"/>
  <c r="M2099" i="1"/>
  <c r="W2098" i="1"/>
  <c r="V2098" i="1"/>
  <c r="T2098" i="1"/>
  <c r="Q2098" i="1"/>
  <c r="P2098" i="1"/>
  <c r="M2098" i="1"/>
  <c r="W2097" i="1"/>
  <c r="V2097" i="1"/>
  <c r="T2097" i="1"/>
  <c r="Q2097" i="1"/>
  <c r="P2097" i="1"/>
  <c r="M2097" i="1"/>
  <c r="W2096" i="1"/>
  <c r="V2096" i="1"/>
  <c r="T2096" i="1"/>
  <c r="Q2096" i="1"/>
  <c r="P2096" i="1"/>
  <c r="O2096" i="1" s="1"/>
  <c r="M2096" i="1"/>
  <c r="W2095" i="1"/>
  <c r="V2095" i="1"/>
  <c r="T2095" i="1"/>
  <c r="Q2095" i="1"/>
  <c r="P2095" i="1"/>
  <c r="M2095" i="1"/>
  <c r="W2094" i="1"/>
  <c r="V2094" i="1"/>
  <c r="T2094" i="1"/>
  <c r="Q2094" i="1"/>
  <c r="P2094" i="1"/>
  <c r="M2094" i="1"/>
  <c r="W2093" i="1"/>
  <c r="V2093" i="1"/>
  <c r="T2093" i="1"/>
  <c r="Q2093" i="1"/>
  <c r="P2093" i="1"/>
  <c r="M2093" i="1"/>
  <c r="W2092" i="1"/>
  <c r="V2092" i="1"/>
  <c r="T2092" i="1"/>
  <c r="Q2092" i="1"/>
  <c r="P2092" i="1"/>
  <c r="M2092" i="1"/>
  <c r="W2091" i="1"/>
  <c r="V2091" i="1"/>
  <c r="T2091" i="1"/>
  <c r="Q2091" i="1"/>
  <c r="P2091" i="1"/>
  <c r="M2091" i="1"/>
  <c r="W2090" i="1"/>
  <c r="V2090" i="1"/>
  <c r="T2090" i="1"/>
  <c r="Q2090" i="1"/>
  <c r="P2090" i="1"/>
  <c r="M2090" i="1"/>
  <c r="W2089" i="1"/>
  <c r="V2089" i="1"/>
  <c r="T2089" i="1"/>
  <c r="Q2089" i="1"/>
  <c r="P2089" i="1"/>
  <c r="M2089" i="1"/>
  <c r="W2088" i="1"/>
  <c r="V2088" i="1"/>
  <c r="T2088" i="1"/>
  <c r="Q2088" i="1"/>
  <c r="P2088" i="1"/>
  <c r="M2088" i="1"/>
  <c r="W2108" i="1"/>
  <c r="V2108" i="1"/>
  <c r="T2108" i="1"/>
  <c r="Q2108" i="1"/>
  <c r="P2108" i="1"/>
  <c r="M2108" i="1"/>
  <c r="W2107" i="1"/>
  <c r="V2107" i="1"/>
  <c r="T2107" i="1"/>
  <c r="Q2107" i="1"/>
  <c r="P2107" i="1"/>
  <c r="M2107" i="1"/>
  <c r="W2106" i="1"/>
  <c r="V2106" i="1"/>
  <c r="T2106" i="1"/>
  <c r="Q2106" i="1"/>
  <c r="P2106" i="1"/>
  <c r="M2106" i="1"/>
  <c r="W2105" i="1"/>
  <c r="V2105" i="1"/>
  <c r="T2105" i="1"/>
  <c r="Q2105" i="1"/>
  <c r="P2105" i="1"/>
  <c r="M2105" i="1"/>
  <c r="W2104" i="1"/>
  <c r="V2104" i="1"/>
  <c r="T2104" i="1"/>
  <c r="Q2104" i="1"/>
  <c r="P2104" i="1"/>
  <c r="M2104" i="1"/>
  <c r="W2103" i="1"/>
  <c r="V2103" i="1"/>
  <c r="T2103" i="1"/>
  <c r="Q2103" i="1"/>
  <c r="P2103" i="1"/>
  <c r="O2103" i="1" s="1"/>
  <c r="M2103" i="1"/>
  <c r="W2102" i="1"/>
  <c r="V2102" i="1"/>
  <c r="T2102" i="1"/>
  <c r="Q2102" i="1"/>
  <c r="P2102" i="1"/>
  <c r="M2102" i="1"/>
  <c r="AA2237" i="1" l="1"/>
  <c r="AA2213" i="1"/>
  <c r="AA2225" i="1"/>
  <c r="AA2255" i="1"/>
  <c r="AA2211" i="1"/>
  <c r="AA2221" i="1"/>
  <c r="AA2222" i="1"/>
  <c r="AA2223" i="1"/>
  <c r="AA2224" i="1"/>
  <c r="AA2253" i="1"/>
  <c r="AA2216" i="1"/>
  <c r="AA2218" i="1"/>
  <c r="AA2250" i="1"/>
  <c r="AA2217" i="1"/>
  <c r="AA2249" i="1"/>
  <c r="AA2099" i="1"/>
  <c r="AA2254" i="1"/>
  <c r="AA2258" i="1"/>
  <c r="AA2219" i="1"/>
  <c r="AA2235" i="1"/>
  <c r="AA2251" i="1"/>
  <c r="AA2212" i="1"/>
  <c r="AA2256" i="1"/>
  <c r="AA2226" i="1"/>
  <c r="AA2257" i="1"/>
  <c r="AA2220" i="1"/>
  <c r="X2235" i="1"/>
  <c r="Y2235" i="1"/>
  <c r="X2254" i="1"/>
  <c r="Y2255" i="1"/>
  <c r="X2255" i="1"/>
  <c r="Y2254" i="1"/>
  <c r="Y2245" i="1"/>
  <c r="Z2251" i="1"/>
  <c r="Y2251" i="1"/>
  <c r="Y2252" i="1"/>
  <c r="X2237" i="1"/>
  <c r="Y2250" i="1"/>
  <c r="Y2237" i="1"/>
  <c r="Z2250" i="1"/>
  <c r="Y2238" i="1"/>
  <c r="X2252" i="1"/>
  <c r="X2240" i="1"/>
  <c r="O2231" i="1"/>
  <c r="X2231" i="1" s="1"/>
  <c r="Z2246" i="1"/>
  <c r="Y2257" i="1"/>
  <c r="X2253" i="1"/>
  <c r="X2256" i="1"/>
  <c r="X2246" i="1"/>
  <c r="O2227" i="1"/>
  <c r="X2227" i="1" s="1"/>
  <c r="Y2239" i="1"/>
  <c r="Y2241" i="1"/>
  <c r="O2228" i="1"/>
  <c r="Y2228" i="1" s="1"/>
  <c r="X2241" i="1"/>
  <c r="Y2253" i="1"/>
  <c r="Y2242" i="1"/>
  <c r="O2234" i="1"/>
  <c r="Z2234" i="1" s="1"/>
  <c r="X2242" i="1"/>
  <c r="Y2258" i="1"/>
  <c r="X2245" i="1"/>
  <c r="Y2249" i="1"/>
  <c r="Z2240" i="1"/>
  <c r="X2258" i="1"/>
  <c r="X2249" i="1"/>
  <c r="X2257" i="1"/>
  <c r="Y2256" i="1"/>
  <c r="X2239" i="1"/>
  <c r="Z2238" i="1"/>
  <c r="O2233" i="1"/>
  <c r="Z2233" i="1" s="1"/>
  <c r="O2232" i="1"/>
  <c r="Y2232" i="1" s="1"/>
  <c r="O2230" i="1"/>
  <c r="Z2230" i="1" s="1"/>
  <c r="O2229" i="1"/>
  <c r="Z2229" i="1" s="1"/>
  <c r="AA2126" i="1"/>
  <c r="AA2116" i="1"/>
  <c r="X2224" i="1"/>
  <c r="AA2136" i="1"/>
  <c r="Y2222" i="1"/>
  <c r="Y2226" i="1"/>
  <c r="X2226" i="1"/>
  <c r="Y2220" i="1"/>
  <c r="X2211" i="1"/>
  <c r="Z2224" i="1"/>
  <c r="O2132" i="1"/>
  <c r="Z2132" i="1" s="1"/>
  <c r="O2140" i="1"/>
  <c r="Y2140" i="1" s="1"/>
  <c r="O2156" i="1"/>
  <c r="X2156" i="1" s="1"/>
  <c r="Z2213" i="1"/>
  <c r="Y2214" i="1"/>
  <c r="Y2210" i="1"/>
  <c r="X2210" i="1"/>
  <c r="Y2211" i="1"/>
  <c r="X2220" i="1"/>
  <c r="X2213" i="1"/>
  <c r="O2137" i="1"/>
  <c r="Y2137" i="1" s="1"/>
  <c r="Z2221" i="1"/>
  <c r="X2222" i="1"/>
  <c r="Y2217" i="1"/>
  <c r="Y2225" i="1"/>
  <c r="O2131" i="1"/>
  <c r="Z2131" i="1" s="1"/>
  <c r="O2139" i="1"/>
  <c r="Y2139" i="1" s="1"/>
  <c r="O2147" i="1"/>
  <c r="X2147" i="1" s="1"/>
  <c r="Z2223" i="1"/>
  <c r="O2185" i="1"/>
  <c r="Y2216" i="1"/>
  <c r="O2120" i="1"/>
  <c r="X2120" i="1" s="1"/>
  <c r="O2155" i="1"/>
  <c r="X2155" i="1" s="1"/>
  <c r="O2192" i="1"/>
  <c r="X2192" i="1" s="1"/>
  <c r="X2217" i="1"/>
  <c r="X2218" i="1"/>
  <c r="O2145" i="1"/>
  <c r="Z2145" i="1" s="1"/>
  <c r="O2153" i="1"/>
  <c r="Y2153" i="1" s="1"/>
  <c r="X2219" i="1"/>
  <c r="X2215" i="1"/>
  <c r="X2225" i="1"/>
  <c r="Y2223" i="1"/>
  <c r="X2221" i="1"/>
  <c r="Y2219" i="1"/>
  <c r="Y2218" i="1"/>
  <c r="X2216" i="1"/>
  <c r="Y2215" i="1"/>
  <c r="X2214" i="1"/>
  <c r="Y2212" i="1"/>
  <c r="X2212" i="1"/>
  <c r="O2193" i="1"/>
  <c r="Y2193" i="1" s="1"/>
  <c r="O2143" i="1"/>
  <c r="X2143" i="1" s="1"/>
  <c r="O2151" i="1"/>
  <c r="X2151" i="1" s="1"/>
  <c r="O2168" i="1"/>
  <c r="Z2168" i="1" s="1"/>
  <c r="O2176" i="1"/>
  <c r="Y2176" i="1" s="1"/>
  <c r="O2184" i="1"/>
  <c r="X2184" i="1" s="1"/>
  <c r="O2202" i="1"/>
  <c r="X2202" i="1" s="1"/>
  <c r="O2119" i="1"/>
  <c r="Z2119" i="1" s="1"/>
  <c r="O2186" i="1"/>
  <c r="X2186" i="1" s="1"/>
  <c r="O2175" i="1"/>
  <c r="X2175" i="1" s="1"/>
  <c r="O2170" i="1"/>
  <c r="X2170" i="1" s="1"/>
  <c r="O2198" i="1"/>
  <c r="Z2198" i="1" s="1"/>
  <c r="O2195" i="1"/>
  <c r="X2195" i="1" s="1"/>
  <c r="O2201" i="1"/>
  <c r="Z2201" i="1" s="1"/>
  <c r="O2144" i="1"/>
  <c r="Z2144" i="1" s="1"/>
  <c r="O2152" i="1"/>
  <c r="X2152" i="1" s="1"/>
  <c r="O2209" i="1"/>
  <c r="X2209" i="1" s="1"/>
  <c r="O2208" i="1"/>
  <c r="Z2208" i="1" s="1"/>
  <c r="O2205" i="1"/>
  <c r="Z2205" i="1" s="1"/>
  <c r="O2204" i="1"/>
  <c r="Y2204" i="1" s="1"/>
  <c r="O2203" i="1"/>
  <c r="Z2203" i="1" s="1"/>
  <c r="O2200" i="1"/>
  <c r="Y2200" i="1" s="1"/>
  <c r="O2199" i="1"/>
  <c r="Z2199" i="1" s="1"/>
  <c r="O2164" i="1"/>
  <c r="Y2164" i="1" s="1"/>
  <c r="O2122" i="1"/>
  <c r="Y2122" i="1" s="1"/>
  <c r="O2114" i="1"/>
  <c r="X2114" i="1" s="1"/>
  <c r="O2181" i="1"/>
  <c r="X2181" i="1" s="1"/>
  <c r="O2158" i="1"/>
  <c r="X2158" i="1" s="1"/>
  <c r="O2194" i="1"/>
  <c r="X2194" i="1" s="1"/>
  <c r="O2166" i="1"/>
  <c r="X2166" i="1" s="1"/>
  <c r="O2174" i="1"/>
  <c r="Y2174" i="1" s="1"/>
  <c r="O2182" i="1"/>
  <c r="X2182" i="1" s="1"/>
  <c r="O2197" i="1"/>
  <c r="Z2197" i="1" s="1"/>
  <c r="O2188" i="1"/>
  <c r="Y2188" i="1" s="1"/>
  <c r="O2113" i="1"/>
  <c r="Z2113" i="1" s="1"/>
  <c r="O2191" i="1"/>
  <c r="Y2191" i="1" s="1"/>
  <c r="O2196" i="1"/>
  <c r="X2196" i="1" s="1"/>
  <c r="O2190" i="1"/>
  <c r="Y2190" i="1" s="1"/>
  <c r="O2189" i="1"/>
  <c r="X2189" i="1" s="1"/>
  <c r="O2187" i="1"/>
  <c r="X2187" i="1" s="1"/>
  <c r="O2183" i="1"/>
  <c r="Z2183" i="1" s="1"/>
  <c r="O2180" i="1"/>
  <c r="Y2180" i="1" s="1"/>
  <c r="O2179" i="1"/>
  <c r="X2179" i="1" s="1"/>
  <c r="O2178" i="1"/>
  <c r="X2178" i="1" s="1"/>
  <c r="O2177" i="1"/>
  <c r="Y2177" i="1" s="1"/>
  <c r="O2173" i="1"/>
  <c r="Y2173" i="1" s="1"/>
  <c r="O2172" i="1"/>
  <c r="X2172" i="1" s="1"/>
  <c r="O2171" i="1"/>
  <c r="X2171" i="1" s="1"/>
  <c r="O2169" i="1"/>
  <c r="Z2169" i="1" s="1"/>
  <c r="O2167" i="1"/>
  <c r="Z2167" i="1" s="1"/>
  <c r="O2165" i="1"/>
  <c r="X2165" i="1" s="1"/>
  <c r="O2163" i="1"/>
  <c r="Z2163" i="1" s="1"/>
  <c r="O2162" i="1"/>
  <c r="Y2162" i="1" s="1"/>
  <c r="O2161" i="1"/>
  <c r="Z2161" i="1" s="1"/>
  <c r="O2160" i="1"/>
  <c r="X2160" i="1" s="1"/>
  <c r="O2159" i="1"/>
  <c r="Y2159" i="1" s="1"/>
  <c r="O2157" i="1"/>
  <c r="Z2157" i="1" s="1"/>
  <c r="O2154" i="1"/>
  <c r="X2154" i="1" s="1"/>
  <c r="O2149" i="1"/>
  <c r="Z2149" i="1" s="1"/>
  <c r="O2148" i="1"/>
  <c r="X2148" i="1" s="1"/>
  <c r="O2146" i="1"/>
  <c r="X2146" i="1" s="1"/>
  <c r="O2142" i="1"/>
  <c r="Y2142" i="1" s="1"/>
  <c r="O2141" i="1"/>
  <c r="Y2141" i="1" s="1"/>
  <c r="O2138" i="1"/>
  <c r="Y2138" i="1" s="1"/>
  <c r="O2135" i="1"/>
  <c r="Z2135" i="1" s="1"/>
  <c r="O2134" i="1"/>
  <c r="X2134" i="1" s="1"/>
  <c r="O2133" i="1"/>
  <c r="X2133" i="1" s="1"/>
  <c r="O2130" i="1"/>
  <c r="Y2130" i="1" s="1"/>
  <c r="O2129" i="1"/>
  <c r="Z2129" i="1" s="1"/>
  <c r="O2128" i="1"/>
  <c r="Z2128" i="1" s="1"/>
  <c r="O2127" i="1"/>
  <c r="X2127" i="1" s="1"/>
  <c r="O2125" i="1"/>
  <c r="Y2125" i="1" s="1"/>
  <c r="O2124" i="1"/>
  <c r="X2124" i="1" s="1"/>
  <c r="O2121" i="1"/>
  <c r="Y2121" i="1" s="1"/>
  <c r="O2118" i="1"/>
  <c r="X2118" i="1" s="1"/>
  <c r="O2117" i="1"/>
  <c r="Z2117" i="1" s="1"/>
  <c r="O2115" i="1"/>
  <c r="Z2115" i="1" s="1"/>
  <c r="Z2126" i="1"/>
  <c r="Z2116" i="1"/>
  <c r="AA2137" i="1"/>
  <c r="U2150" i="1"/>
  <c r="AB2150" i="1" s="1"/>
  <c r="Z2136" i="1"/>
  <c r="AA2123" i="1"/>
  <c r="Y2136" i="1"/>
  <c r="X2116" i="1"/>
  <c r="X2136" i="1"/>
  <c r="Y2116" i="1"/>
  <c r="X2126" i="1"/>
  <c r="Y2126" i="1"/>
  <c r="Z2150" i="1"/>
  <c r="Y2123" i="1"/>
  <c r="X2123" i="1"/>
  <c r="Z2123" i="1"/>
  <c r="X2150" i="1"/>
  <c r="Y2150" i="1"/>
  <c r="O2085" i="1"/>
  <c r="Z2085" i="1" s="1"/>
  <c r="O1990" i="1"/>
  <c r="Z1990" i="1" s="1"/>
  <c r="U1990" i="1"/>
  <c r="O1950" i="1"/>
  <c r="Z1950" i="1" s="1"/>
  <c r="O2108" i="1"/>
  <c r="X2108" i="1" s="1"/>
  <c r="O2107" i="1"/>
  <c r="X2107" i="1" s="1"/>
  <c r="O2104" i="1"/>
  <c r="Z2104" i="1" s="1"/>
  <c r="O2089" i="1"/>
  <c r="X2089" i="1" s="1"/>
  <c r="Z2096" i="1"/>
  <c r="O2101" i="1"/>
  <c r="Y2101" i="1" s="1"/>
  <c r="O2090" i="1"/>
  <c r="Y2090" i="1" s="1"/>
  <c r="O2102" i="1"/>
  <c r="Y2102" i="1" s="1"/>
  <c r="O2106" i="1"/>
  <c r="X2106" i="1" s="1"/>
  <c r="O2105" i="1"/>
  <c r="X2105" i="1" s="1"/>
  <c r="O2100" i="1"/>
  <c r="Z2100" i="1" s="1"/>
  <c r="X2099" i="1"/>
  <c r="Y2099" i="1"/>
  <c r="O2098" i="1"/>
  <c r="Z2098" i="1" s="1"/>
  <c r="O2097" i="1"/>
  <c r="Z2097" i="1" s="1"/>
  <c r="O2095" i="1"/>
  <c r="Z2095" i="1" s="1"/>
  <c r="O2094" i="1"/>
  <c r="Z2094" i="1" s="1"/>
  <c r="O2088" i="1"/>
  <c r="Z2088" i="1" s="1"/>
  <c r="Z2099" i="1"/>
  <c r="Z2103" i="1"/>
  <c r="O2093" i="1"/>
  <c r="Z2093" i="1" s="1"/>
  <c r="O2092" i="1"/>
  <c r="Y2092" i="1" s="1"/>
  <c r="O2091" i="1"/>
  <c r="X2091" i="1" s="1"/>
  <c r="X2096" i="1"/>
  <c r="Y2096" i="1"/>
  <c r="AA2096" i="1"/>
  <c r="AA2103" i="1"/>
  <c r="X2103" i="1"/>
  <c r="Y2103" i="1"/>
  <c r="W2079" i="1"/>
  <c r="V2079" i="1"/>
  <c r="T2079" i="1"/>
  <c r="Q2079" i="1"/>
  <c r="AA2079" i="1" s="1"/>
  <c r="P2079" i="1"/>
  <c r="O2079" i="1" s="1"/>
  <c r="M2079" i="1"/>
  <c r="W2078" i="1"/>
  <c r="V2078" i="1"/>
  <c r="T2078" i="1"/>
  <c r="Q2078" i="1"/>
  <c r="AA2078" i="1" s="1"/>
  <c r="P2078" i="1"/>
  <c r="O2078" i="1" s="1"/>
  <c r="M2078" i="1"/>
  <c r="W2077" i="1"/>
  <c r="V2077" i="1"/>
  <c r="T2077" i="1"/>
  <c r="Q2077" i="1"/>
  <c r="AA2077" i="1" s="1"/>
  <c r="P2077" i="1"/>
  <c r="M2077" i="1"/>
  <c r="W2076" i="1"/>
  <c r="V2076" i="1"/>
  <c r="T2076" i="1"/>
  <c r="Q2076" i="1"/>
  <c r="AA2076" i="1" s="1"/>
  <c r="P2076" i="1"/>
  <c r="M2076" i="1"/>
  <c r="W2075" i="1"/>
  <c r="V2075" i="1"/>
  <c r="T2075" i="1"/>
  <c r="Q2075" i="1"/>
  <c r="AA2075" i="1" s="1"/>
  <c r="P2075" i="1"/>
  <c r="M2075" i="1"/>
  <c r="W2074" i="1"/>
  <c r="V2074" i="1"/>
  <c r="T2074" i="1"/>
  <c r="Q2074" i="1"/>
  <c r="P2074" i="1"/>
  <c r="M2074" i="1"/>
  <c r="W2073" i="1"/>
  <c r="V2073" i="1"/>
  <c r="T2073" i="1"/>
  <c r="Q2073" i="1"/>
  <c r="P2073" i="1"/>
  <c r="M2073" i="1"/>
  <c r="W2072" i="1"/>
  <c r="V2072" i="1"/>
  <c r="T2072" i="1"/>
  <c r="Q2072" i="1"/>
  <c r="P2072" i="1"/>
  <c r="M2072" i="1"/>
  <c r="W2071" i="1"/>
  <c r="V2071" i="1"/>
  <c r="T2071" i="1"/>
  <c r="Q2071" i="1"/>
  <c r="P2071" i="1"/>
  <c r="M2071" i="1"/>
  <c r="W2070" i="1"/>
  <c r="V2070" i="1"/>
  <c r="T2070" i="1"/>
  <c r="Q2070" i="1"/>
  <c r="AA2070" i="1" s="1"/>
  <c r="P2070" i="1"/>
  <c r="M2070" i="1"/>
  <c r="W2069" i="1"/>
  <c r="V2069" i="1"/>
  <c r="T2069" i="1"/>
  <c r="Q2069" i="1"/>
  <c r="P2069" i="1"/>
  <c r="M2069" i="1"/>
  <c r="W2068" i="1"/>
  <c r="V2068" i="1"/>
  <c r="T2068" i="1"/>
  <c r="Q2068" i="1"/>
  <c r="P2068" i="1"/>
  <c r="M2068" i="1"/>
  <c r="W2067" i="1"/>
  <c r="V2067" i="1"/>
  <c r="T2067" i="1"/>
  <c r="Q2067" i="1"/>
  <c r="P2067" i="1"/>
  <c r="M2067" i="1"/>
  <c r="W2066" i="1"/>
  <c r="V2066" i="1"/>
  <c r="T2066" i="1"/>
  <c r="Q2066" i="1"/>
  <c r="P2066" i="1"/>
  <c r="M2066" i="1"/>
  <c r="W2087" i="1"/>
  <c r="V2087" i="1"/>
  <c r="T2087" i="1"/>
  <c r="Q2087" i="1"/>
  <c r="AA2087" i="1" s="1"/>
  <c r="P2087" i="1"/>
  <c r="M2087" i="1"/>
  <c r="W2086" i="1"/>
  <c r="V2086" i="1"/>
  <c r="T2086" i="1"/>
  <c r="Q2086" i="1"/>
  <c r="AA2086" i="1" s="1"/>
  <c r="P2086" i="1"/>
  <c r="M2086" i="1"/>
  <c r="W2084" i="1"/>
  <c r="V2084" i="1"/>
  <c r="T2084" i="1"/>
  <c r="Q2084" i="1"/>
  <c r="P2084" i="1"/>
  <c r="M2084" i="1"/>
  <c r="W2083" i="1"/>
  <c r="V2083" i="1"/>
  <c r="T2083" i="1"/>
  <c r="Q2083" i="1"/>
  <c r="P2083" i="1"/>
  <c r="M2083" i="1"/>
  <c r="W2082" i="1"/>
  <c r="V2082" i="1"/>
  <c r="T2082" i="1"/>
  <c r="Q2082" i="1"/>
  <c r="P2082" i="1"/>
  <c r="M2082" i="1"/>
  <c r="W2081" i="1"/>
  <c r="V2081" i="1"/>
  <c r="T2081" i="1"/>
  <c r="Q2081" i="1"/>
  <c r="P2081" i="1"/>
  <c r="M2081" i="1"/>
  <c r="W2080" i="1"/>
  <c r="V2080" i="1"/>
  <c r="T2080" i="1"/>
  <c r="Q2080" i="1"/>
  <c r="P2080" i="1"/>
  <c r="M2080" i="1"/>
  <c r="M2065" i="1"/>
  <c r="P2065" i="1"/>
  <c r="Q2065" i="1"/>
  <c r="M2062" i="1"/>
  <c r="P2062" i="1"/>
  <c r="Q2062" i="1"/>
  <c r="W2207" i="1"/>
  <c r="V2207" i="1"/>
  <c r="T2207" i="1"/>
  <c r="Q2207" i="1"/>
  <c r="P2207" i="1"/>
  <c r="M2207" i="1"/>
  <c r="W2206" i="1"/>
  <c r="V2206" i="1"/>
  <c r="T2206" i="1"/>
  <c r="Q2206" i="1"/>
  <c r="P2206" i="1"/>
  <c r="O2206" i="1" s="1"/>
  <c r="M2206" i="1"/>
  <c r="W2112" i="1"/>
  <c r="V2112" i="1"/>
  <c r="T2112" i="1"/>
  <c r="Q2112" i="1"/>
  <c r="P2112" i="1"/>
  <c r="M2112" i="1"/>
  <c r="W2111" i="1"/>
  <c r="V2111" i="1"/>
  <c r="T2111" i="1"/>
  <c r="Q2111" i="1"/>
  <c r="P2111" i="1"/>
  <c r="O2111" i="1" s="1"/>
  <c r="M2111" i="1"/>
  <c r="W2110" i="1"/>
  <c r="V2110" i="1"/>
  <c r="T2110" i="1"/>
  <c r="Q2110" i="1"/>
  <c r="P2110" i="1"/>
  <c r="O2110" i="1" s="1"/>
  <c r="M2110" i="1"/>
  <c r="W2109" i="1"/>
  <c r="V2109" i="1"/>
  <c r="T2109" i="1"/>
  <c r="Q2109" i="1"/>
  <c r="P2109" i="1"/>
  <c r="M2109" i="1"/>
  <c r="W2065" i="1"/>
  <c r="V2065" i="1"/>
  <c r="T2065" i="1"/>
  <c r="W2064" i="1"/>
  <c r="V2064" i="1"/>
  <c r="T2064" i="1"/>
  <c r="Q2064" i="1"/>
  <c r="P2064" i="1"/>
  <c r="M2064" i="1"/>
  <c r="W2063" i="1"/>
  <c r="V2063" i="1"/>
  <c r="T2063" i="1"/>
  <c r="Q2063" i="1"/>
  <c r="P2063" i="1"/>
  <c r="M2063" i="1"/>
  <c r="W2062" i="1"/>
  <c r="V2062" i="1"/>
  <c r="T2062" i="1"/>
  <c r="W2061" i="1"/>
  <c r="V2061" i="1"/>
  <c r="T2061" i="1"/>
  <c r="Q2061" i="1"/>
  <c r="P2061" i="1"/>
  <c r="M2061" i="1"/>
  <c r="W2060" i="1"/>
  <c r="V2060" i="1"/>
  <c r="T2060" i="1"/>
  <c r="Q2060" i="1"/>
  <c r="P2060" i="1"/>
  <c r="M2060" i="1"/>
  <c r="W2059" i="1"/>
  <c r="V2059" i="1"/>
  <c r="T2059" i="1"/>
  <c r="Q2059" i="1"/>
  <c r="P2059" i="1"/>
  <c r="M2059" i="1"/>
  <c r="W2058" i="1"/>
  <c r="V2058" i="1"/>
  <c r="T2058" i="1"/>
  <c r="Q2058" i="1"/>
  <c r="P2058" i="1"/>
  <c r="M2058" i="1"/>
  <c r="W2057" i="1"/>
  <c r="V2057" i="1"/>
  <c r="T2057" i="1"/>
  <c r="Q2057" i="1"/>
  <c r="P2057" i="1"/>
  <c r="M2057" i="1"/>
  <c r="W2056" i="1"/>
  <c r="V2056" i="1"/>
  <c r="T2056" i="1"/>
  <c r="Q2056" i="1"/>
  <c r="P2056" i="1"/>
  <c r="M2056" i="1"/>
  <c r="W2055" i="1"/>
  <c r="V2055" i="1"/>
  <c r="T2055" i="1"/>
  <c r="Q2055" i="1"/>
  <c r="P2055" i="1"/>
  <c r="M2055" i="1"/>
  <c r="W2054" i="1"/>
  <c r="V2054" i="1"/>
  <c r="T2054" i="1"/>
  <c r="Q2054" i="1"/>
  <c r="P2054" i="1"/>
  <c r="M2054" i="1"/>
  <c r="W2053" i="1"/>
  <c r="V2053" i="1"/>
  <c r="T2053" i="1"/>
  <c r="Q2053" i="1"/>
  <c r="P2053" i="1"/>
  <c r="M2053" i="1"/>
  <c r="W2052" i="1"/>
  <c r="V2052" i="1"/>
  <c r="T2052" i="1"/>
  <c r="Q2052" i="1"/>
  <c r="P2052" i="1"/>
  <c r="M2052" i="1"/>
  <c r="W2051" i="1"/>
  <c r="V2051" i="1"/>
  <c r="T2051" i="1"/>
  <c r="Q2051" i="1"/>
  <c r="P2051" i="1"/>
  <c r="M2051" i="1"/>
  <c r="W2050" i="1"/>
  <c r="V2050" i="1"/>
  <c r="T2050" i="1"/>
  <c r="Q2050" i="1"/>
  <c r="P2050" i="1"/>
  <c r="M2050" i="1"/>
  <c r="W2049" i="1"/>
  <c r="V2049" i="1"/>
  <c r="T2049" i="1"/>
  <c r="Q2049" i="1"/>
  <c r="P2049" i="1"/>
  <c r="O2049" i="1" s="1"/>
  <c r="M2049" i="1"/>
  <c r="W2048" i="1"/>
  <c r="V2048" i="1"/>
  <c r="T2048" i="1"/>
  <c r="Q2048" i="1"/>
  <c r="P2048" i="1"/>
  <c r="M2048" i="1"/>
  <c r="W2047" i="1"/>
  <c r="V2047" i="1"/>
  <c r="T2047" i="1"/>
  <c r="Q2047" i="1"/>
  <c r="P2047" i="1"/>
  <c r="M2047" i="1"/>
  <c r="W2046" i="1"/>
  <c r="V2046" i="1"/>
  <c r="T2046" i="1"/>
  <c r="Q2046" i="1"/>
  <c r="P2046" i="1"/>
  <c r="M2046" i="1"/>
  <c r="W2045" i="1"/>
  <c r="V2045" i="1"/>
  <c r="T2045" i="1"/>
  <c r="Q2045" i="1"/>
  <c r="P2045" i="1"/>
  <c r="M2045" i="1"/>
  <c r="T815" i="1"/>
  <c r="P2655" i="1"/>
  <c r="M2655" i="1"/>
  <c r="M758" i="1"/>
  <c r="O758" i="1" s="1"/>
  <c r="M757" i="1"/>
  <c r="O757" i="1" s="1"/>
  <c r="M766" i="1"/>
  <c r="O766" i="1" s="1"/>
  <c r="Z766" i="1" s="1"/>
  <c r="M765" i="1"/>
  <c r="O765" i="1" s="1"/>
  <c r="Z765" i="1" s="1"/>
  <c r="AA2175" i="1" l="1"/>
  <c r="AA2194" i="1"/>
  <c r="AA2189" i="1"/>
  <c r="AA2122" i="1"/>
  <c r="AA2121" i="1"/>
  <c r="AA2234" i="1"/>
  <c r="AA2158" i="1"/>
  <c r="AA2233" i="1"/>
  <c r="AA2176" i="1"/>
  <c r="AA2173" i="1"/>
  <c r="AA2228" i="1"/>
  <c r="AA2227" i="1"/>
  <c r="AA2098" i="1"/>
  <c r="AA2204" i="1"/>
  <c r="AA2133" i="1"/>
  <c r="AA2195" i="1"/>
  <c r="AA2166" i="1"/>
  <c r="AA2154" i="1"/>
  <c r="AA2232" i="1"/>
  <c r="AA2085" i="1"/>
  <c r="AA2168" i="1"/>
  <c r="AA2105" i="1"/>
  <c r="AA2197" i="1"/>
  <c r="AA2171" i="1"/>
  <c r="AA2120" i="1"/>
  <c r="AA2108" i="1"/>
  <c r="AA2198" i="1"/>
  <c r="AA2192" i="1"/>
  <c r="AA2172" i="1"/>
  <c r="AA2191" i="1"/>
  <c r="AA2193" i="1"/>
  <c r="AA2231" i="1"/>
  <c r="AA2199" i="1"/>
  <c r="AA2208" i="1"/>
  <c r="AA2088" i="1"/>
  <c r="AA2179" i="1"/>
  <c r="AA2202" i="1"/>
  <c r="AA2160" i="1"/>
  <c r="AA2153" i="1"/>
  <c r="AA2155" i="1"/>
  <c r="AA2141" i="1"/>
  <c r="AA2129" i="1"/>
  <c r="AA2128" i="1"/>
  <c r="AA2206" i="1"/>
  <c r="AA2205" i="1"/>
  <c r="AA2151" i="1"/>
  <c r="AA2144" i="1"/>
  <c r="AA2178" i="1"/>
  <c r="AA2177" i="1"/>
  <c r="AA2156" i="1"/>
  <c r="AA2201" i="1"/>
  <c r="AA2200" i="1"/>
  <c r="AA2132" i="1"/>
  <c r="AA2187" i="1"/>
  <c r="AA2161" i="1"/>
  <c r="AA2104" i="1"/>
  <c r="AA2097" i="1"/>
  <c r="AA2100" i="1"/>
  <c r="AA2180" i="1"/>
  <c r="AA2142" i="1"/>
  <c r="X2228" i="1"/>
  <c r="AA2209" i="1"/>
  <c r="AA2230" i="1"/>
  <c r="AA2159" i="1"/>
  <c r="AA2111" i="1"/>
  <c r="AA2170" i="1"/>
  <c r="AA2169" i="1"/>
  <c r="AA2127" i="1"/>
  <c r="AA2167" i="1"/>
  <c r="AA1950" i="1"/>
  <c r="AA2130" i="1"/>
  <c r="AA2131" i="1"/>
  <c r="AA2190" i="1"/>
  <c r="AA2157" i="1"/>
  <c r="Y2230" i="1"/>
  <c r="AA2138" i="1"/>
  <c r="X2233" i="1"/>
  <c r="Z2231" i="1"/>
  <c r="Z2232" i="1"/>
  <c r="Y2227" i="1"/>
  <c r="Y2231" i="1"/>
  <c r="Z2227" i="1"/>
  <c r="Y2233" i="1"/>
  <c r="X2232" i="1"/>
  <c r="X2229" i="1"/>
  <c r="Z2228" i="1"/>
  <c r="Y2229" i="1"/>
  <c r="Y2234" i="1"/>
  <c r="X2234" i="1"/>
  <c r="X2230" i="1"/>
  <c r="AA2183" i="1"/>
  <c r="AA2203" i="1"/>
  <c r="AA2124" i="1"/>
  <c r="AA2125" i="1"/>
  <c r="AA2114" i="1"/>
  <c r="AA2115" i="1"/>
  <c r="AA2106" i="1"/>
  <c r="AA2174" i="1"/>
  <c r="AA2139" i="1"/>
  <c r="AA2094" i="1"/>
  <c r="AA2165" i="1"/>
  <c r="AA2152" i="1"/>
  <c r="AA2181" i="1"/>
  <c r="AA2107" i="1"/>
  <c r="AA2163" i="1"/>
  <c r="AA2162" i="1"/>
  <c r="AA2164" i="1"/>
  <c r="AA2093" i="1"/>
  <c r="AA2134" i="1"/>
  <c r="AA2135" i="1"/>
  <c r="AA2188" i="1"/>
  <c r="AA2186" i="1"/>
  <c r="X2185" i="1"/>
  <c r="AA2185" i="1"/>
  <c r="AA2184" i="1"/>
  <c r="AA2196" i="1"/>
  <c r="AA2117" i="1"/>
  <c r="Y2132" i="1"/>
  <c r="AA2119" i="1"/>
  <c r="Y2175" i="1"/>
  <c r="AA2118" i="1"/>
  <c r="Y2184" i="1"/>
  <c r="Z2140" i="1"/>
  <c r="AA2140" i="1"/>
  <c r="AA2113" i="1"/>
  <c r="Y2205" i="1"/>
  <c r="Z2156" i="1"/>
  <c r="Z2184" i="1"/>
  <c r="Y2156" i="1"/>
  <c r="X2132" i="1"/>
  <c r="X2131" i="1"/>
  <c r="AA2102" i="1"/>
  <c r="Y2203" i="1"/>
  <c r="X2203" i="1"/>
  <c r="Y2187" i="1"/>
  <c r="Y2131" i="1"/>
  <c r="X2140" i="1"/>
  <c r="Y2151" i="1"/>
  <c r="Z2139" i="1"/>
  <c r="Z2155" i="1"/>
  <c r="Y2147" i="1"/>
  <c r="Z2137" i="1"/>
  <c r="Y2115" i="1"/>
  <c r="X2205" i="1"/>
  <c r="Z2147" i="1"/>
  <c r="X2176" i="1"/>
  <c r="Z2120" i="1"/>
  <c r="Z2175" i="1"/>
  <c r="Y2185" i="1"/>
  <c r="O2207" i="1"/>
  <c r="Y2207" i="1" s="1"/>
  <c r="Z2180" i="1"/>
  <c r="Z2176" i="1"/>
  <c r="Z2185" i="1"/>
  <c r="X2145" i="1"/>
  <c r="Z2171" i="1"/>
  <c r="Y2145" i="1"/>
  <c r="X2188" i="1"/>
  <c r="X2204" i="1"/>
  <c r="Z2188" i="1"/>
  <c r="X2198" i="1"/>
  <c r="X2137" i="1"/>
  <c r="X2193" i="1"/>
  <c r="X2153" i="1"/>
  <c r="Z2153" i="1"/>
  <c r="Z2193" i="1"/>
  <c r="Z2204" i="1"/>
  <c r="X2174" i="1"/>
  <c r="X2139" i="1"/>
  <c r="Y2194" i="1"/>
  <c r="Z2194" i="1"/>
  <c r="AA2089" i="1"/>
  <c r="Y2119" i="1"/>
  <c r="Y2114" i="1"/>
  <c r="Z2125" i="1"/>
  <c r="X2119" i="1"/>
  <c r="Z2151" i="1"/>
  <c r="Y2199" i="1"/>
  <c r="Y2192" i="1"/>
  <c r="Z2182" i="1"/>
  <c r="Y2120" i="1"/>
  <c r="Y2198" i="1"/>
  <c r="X2115" i="1"/>
  <c r="AA2146" i="1"/>
  <c r="Y2197" i="1"/>
  <c r="X2167" i="1"/>
  <c r="Y2155" i="1"/>
  <c r="Y2182" i="1"/>
  <c r="X2200" i="1"/>
  <c r="Z2192" i="1"/>
  <c r="X2199" i="1"/>
  <c r="Y2146" i="1"/>
  <c r="AA2149" i="1"/>
  <c r="AA2148" i="1"/>
  <c r="Z2164" i="1"/>
  <c r="Y2143" i="1"/>
  <c r="Z2143" i="1"/>
  <c r="Z2189" i="1"/>
  <c r="Y2201" i="1"/>
  <c r="Z2191" i="1"/>
  <c r="Y2195" i="1"/>
  <c r="Z2181" i="1"/>
  <c r="X2201" i="1"/>
  <c r="Y2181" i="1"/>
  <c r="Y2183" i="1"/>
  <c r="Z2114" i="1"/>
  <c r="X2180" i="1"/>
  <c r="X2168" i="1"/>
  <c r="X2183" i="1"/>
  <c r="Y2158" i="1"/>
  <c r="Y2168" i="1"/>
  <c r="Z2187" i="1"/>
  <c r="Z2134" i="1"/>
  <c r="Z2158" i="1"/>
  <c r="Z2195" i="1"/>
  <c r="Y2186" i="1"/>
  <c r="Z2186" i="1"/>
  <c r="Z2121" i="1"/>
  <c r="Y2152" i="1"/>
  <c r="X2149" i="1"/>
  <c r="X2125" i="1"/>
  <c r="X2121" i="1"/>
  <c r="Z2178" i="1"/>
  <c r="Z2202" i="1"/>
  <c r="Y2166" i="1"/>
  <c r="Y2202" i="1"/>
  <c r="X2130" i="1"/>
  <c r="Y2118" i="1"/>
  <c r="Y2170" i="1"/>
  <c r="Z2173" i="1"/>
  <c r="Z2118" i="1"/>
  <c r="Z2170" i="1"/>
  <c r="Z2166" i="1"/>
  <c r="Z2159" i="1"/>
  <c r="Z2152" i="1"/>
  <c r="Z2200" i="1"/>
  <c r="Y2163" i="1"/>
  <c r="Z2172" i="1"/>
  <c r="Z2179" i="1"/>
  <c r="Y2149" i="1"/>
  <c r="X2197" i="1"/>
  <c r="Y2144" i="1"/>
  <c r="Y2135" i="1"/>
  <c r="X2144" i="1"/>
  <c r="Y2172" i="1"/>
  <c r="Y2178" i="1"/>
  <c r="X2135" i="1"/>
  <c r="Z2174" i="1"/>
  <c r="Y2148" i="1"/>
  <c r="Z2209" i="1"/>
  <c r="X2117" i="1"/>
  <c r="Z2124" i="1"/>
  <c r="X2138" i="1"/>
  <c r="Y2209" i="1"/>
  <c r="Y2208" i="1"/>
  <c r="X2208" i="1"/>
  <c r="X2164" i="1"/>
  <c r="X2122" i="1"/>
  <c r="Z2162" i="1"/>
  <c r="X2129" i="1"/>
  <c r="Y2117" i="1"/>
  <c r="Z2165" i="1"/>
  <c r="Y2165" i="1"/>
  <c r="Z2133" i="1"/>
  <c r="Y2161" i="1"/>
  <c r="X2163" i="1"/>
  <c r="Z2138" i="1"/>
  <c r="Y2133" i="1"/>
  <c r="X2128" i="1"/>
  <c r="Y2189" i="1"/>
  <c r="X2190" i="1"/>
  <c r="Z2122" i="1"/>
  <c r="X2113" i="1"/>
  <c r="Y2128" i="1"/>
  <c r="Y2113" i="1"/>
  <c r="X2161" i="1"/>
  <c r="X2162" i="1"/>
  <c r="X2191" i="1"/>
  <c r="Z2196" i="1"/>
  <c r="X2169" i="1"/>
  <c r="X2173" i="1"/>
  <c r="X2142" i="1"/>
  <c r="Y2134" i="1"/>
  <c r="Y2154" i="1"/>
  <c r="Y2196" i="1"/>
  <c r="Z2190" i="1"/>
  <c r="Y2179" i="1"/>
  <c r="Z2177" i="1"/>
  <c r="X2177" i="1"/>
  <c r="Y2171" i="1"/>
  <c r="Y2169" i="1"/>
  <c r="Y2167" i="1"/>
  <c r="Z2160" i="1"/>
  <c r="Y2160" i="1"/>
  <c r="X2159" i="1"/>
  <c r="Y2157" i="1"/>
  <c r="X2157" i="1"/>
  <c r="Z2154" i="1"/>
  <c r="Z2148" i="1"/>
  <c r="Z2146" i="1"/>
  <c r="Z2142" i="1"/>
  <c r="X2141" i="1"/>
  <c r="Z2141" i="1"/>
  <c r="Z2130" i="1"/>
  <c r="Y2129" i="1"/>
  <c r="Z2127" i="1"/>
  <c r="Y2127" i="1"/>
  <c r="Y2124" i="1"/>
  <c r="AA2101" i="1"/>
  <c r="AC2150" i="1"/>
  <c r="AD2150" i="1" s="1"/>
  <c r="X2085" i="1"/>
  <c r="Y2085" i="1"/>
  <c r="AB1990" i="1"/>
  <c r="AA1990" i="1"/>
  <c r="X1990" i="1"/>
  <c r="Y1990" i="1"/>
  <c r="X1950" i="1"/>
  <c r="Y1950" i="1"/>
  <c r="Y2104" i="1"/>
  <c r="AA2090" i="1"/>
  <c r="Z2108" i="1"/>
  <c r="X2104" i="1"/>
  <c r="X2101" i="1"/>
  <c r="AA2095" i="1"/>
  <c r="O2112" i="1"/>
  <c r="Y2112" i="1" s="1"/>
  <c r="O2109" i="1"/>
  <c r="X2109" i="1" s="1"/>
  <c r="Y2108" i="1"/>
  <c r="Z2107" i="1"/>
  <c r="Y2107" i="1"/>
  <c r="AA2092" i="1"/>
  <c r="AA2091" i="1"/>
  <c r="Z2090" i="1"/>
  <c r="Z2089" i="1"/>
  <c r="X2090" i="1"/>
  <c r="Z2101" i="1"/>
  <c r="Y2089" i="1"/>
  <c r="Z2106" i="1"/>
  <c r="Y2093" i="1"/>
  <c r="O2086" i="1"/>
  <c r="Z2086" i="1" s="1"/>
  <c r="O2072" i="1"/>
  <c r="Z2072" i="1" s="1"/>
  <c r="Z2078" i="1"/>
  <c r="O2069" i="1"/>
  <c r="Y2069" i="1" s="1"/>
  <c r="X2102" i="1"/>
  <c r="Z2102" i="1"/>
  <c r="Y2106" i="1"/>
  <c r="X2088" i="1"/>
  <c r="Y2105" i="1"/>
  <c r="Y2088" i="1"/>
  <c r="X2094" i="1"/>
  <c r="Z2105" i="1"/>
  <c r="Y2100" i="1"/>
  <c r="X2100" i="1"/>
  <c r="Y2098" i="1"/>
  <c r="X2098" i="1"/>
  <c r="X2097" i="1"/>
  <c r="Y2097" i="1"/>
  <c r="Y2095" i="1"/>
  <c r="X2095" i="1"/>
  <c r="Y2094" i="1"/>
  <c r="Z2079" i="1"/>
  <c r="X2092" i="1"/>
  <c r="X2093" i="1"/>
  <c r="Z2092" i="1"/>
  <c r="Z2091" i="1"/>
  <c r="Y2091" i="1"/>
  <c r="O2081" i="1"/>
  <c r="Z2081" i="1" s="1"/>
  <c r="O2077" i="1"/>
  <c r="Z2077" i="1" s="1"/>
  <c r="O2082" i="1"/>
  <c r="X2082" i="1" s="1"/>
  <c r="O2068" i="1"/>
  <c r="X2068" i="1" s="1"/>
  <c r="O2074" i="1"/>
  <c r="Z2074" i="1" s="1"/>
  <c r="O2087" i="1"/>
  <c r="Z2087" i="1" s="1"/>
  <c r="O2084" i="1"/>
  <c r="Z2084" i="1" s="1"/>
  <c r="O2083" i="1"/>
  <c r="Y2083" i="1" s="1"/>
  <c r="O2080" i="1"/>
  <c r="Y2080" i="1" s="1"/>
  <c r="Y2079" i="1"/>
  <c r="X2078" i="1"/>
  <c r="Y2078" i="1"/>
  <c r="O2076" i="1"/>
  <c r="Z2076" i="1" s="1"/>
  <c r="O2075" i="1"/>
  <c r="X2075" i="1" s="1"/>
  <c r="O2073" i="1"/>
  <c r="X2073" i="1" s="1"/>
  <c r="O2071" i="1"/>
  <c r="Y2071" i="1" s="1"/>
  <c r="O2070" i="1"/>
  <c r="Z2070" i="1" s="1"/>
  <c r="O2067" i="1"/>
  <c r="X2067" i="1" s="1"/>
  <c r="O2066" i="1"/>
  <c r="Y2066" i="1" s="1"/>
  <c r="X2079" i="1"/>
  <c r="AA2071" i="1"/>
  <c r="O2050" i="1"/>
  <c r="X2050" i="1" s="1"/>
  <c r="O2065" i="1"/>
  <c r="Y2065" i="1" s="1"/>
  <c r="O2062" i="1"/>
  <c r="X2062" i="1" s="1"/>
  <c r="O2053" i="1"/>
  <c r="X2053" i="1" s="1"/>
  <c r="O2061" i="1"/>
  <c r="X2061" i="1" s="1"/>
  <c r="O2064" i="1"/>
  <c r="Z2064" i="1" s="1"/>
  <c r="O2063" i="1"/>
  <c r="Z2063" i="1" s="1"/>
  <c r="O2060" i="1"/>
  <c r="Y2060" i="1" s="1"/>
  <c r="O2059" i="1"/>
  <c r="Z2059" i="1" s="1"/>
  <c r="O2058" i="1"/>
  <c r="Y2058" i="1" s="1"/>
  <c r="O2057" i="1"/>
  <c r="Y2057" i="1" s="1"/>
  <c r="O2056" i="1"/>
  <c r="X2056" i="1" s="1"/>
  <c r="O2055" i="1"/>
  <c r="Y2055" i="1" s="1"/>
  <c r="O2054" i="1"/>
  <c r="Y2054" i="1" s="1"/>
  <c r="O2052" i="1"/>
  <c r="Y2052" i="1" s="1"/>
  <c r="O2051" i="1"/>
  <c r="X2051" i="1" s="1"/>
  <c r="Z2049" i="1"/>
  <c r="Z2206" i="1"/>
  <c r="Z2111" i="1"/>
  <c r="X2110" i="1"/>
  <c r="AA2063" i="1"/>
  <c r="Y2110" i="1"/>
  <c r="AA2110" i="1"/>
  <c r="X2206" i="1"/>
  <c r="Y2206" i="1"/>
  <c r="X2111" i="1"/>
  <c r="Y2111" i="1"/>
  <c r="Z2110" i="1"/>
  <c r="O2046" i="1"/>
  <c r="X2046" i="1" s="1"/>
  <c r="O2048" i="1"/>
  <c r="Z2048" i="1" s="1"/>
  <c r="O2047" i="1"/>
  <c r="X2047" i="1" s="1"/>
  <c r="O2045" i="1"/>
  <c r="Z2045" i="1" s="1"/>
  <c r="X2049" i="1"/>
  <c r="Y2049" i="1"/>
  <c r="O2655" i="1"/>
  <c r="Y2655" i="1" s="1"/>
  <c r="AA2049" i="1"/>
  <c r="X757" i="1"/>
  <c r="Y757" i="1"/>
  <c r="Y758" i="1"/>
  <c r="X758" i="1"/>
  <c r="X766" i="1"/>
  <c r="Y766" i="1"/>
  <c r="X765" i="1"/>
  <c r="Y765" i="1"/>
  <c r="M1997" i="1"/>
  <c r="P1997" i="1"/>
  <c r="Q1997" i="1"/>
  <c r="O770" i="1"/>
  <c r="Z770" i="1" s="1"/>
  <c r="O769" i="1"/>
  <c r="Y769" i="1" s="1"/>
  <c r="M764" i="1"/>
  <c r="O764" i="1" s="1"/>
  <c r="Z764" i="1" s="1"/>
  <c r="M763" i="1"/>
  <c r="O763" i="1" s="1"/>
  <c r="Z763" i="1" s="1"/>
  <c r="Q1948" i="1"/>
  <c r="W2259" i="1"/>
  <c r="V2259" i="1"/>
  <c r="T2259" i="1"/>
  <c r="Q2259" i="1"/>
  <c r="P2259" i="1"/>
  <c r="M2259" i="1"/>
  <c r="W2044" i="1"/>
  <c r="V2044" i="1"/>
  <c r="T2044" i="1"/>
  <c r="Q2044" i="1"/>
  <c r="P2044" i="1"/>
  <c r="M2044" i="1"/>
  <c r="W2043" i="1"/>
  <c r="V2043" i="1"/>
  <c r="T2043" i="1"/>
  <c r="Q2043" i="1"/>
  <c r="P2043" i="1"/>
  <c r="M2043" i="1"/>
  <c r="W2042" i="1"/>
  <c r="V2042" i="1"/>
  <c r="T2042" i="1"/>
  <c r="Q2042" i="1"/>
  <c r="P2042" i="1"/>
  <c r="M2042" i="1"/>
  <c r="W2041" i="1"/>
  <c r="V2041" i="1"/>
  <c r="T2041" i="1"/>
  <c r="Q2041" i="1"/>
  <c r="P2041" i="1"/>
  <c r="M2041" i="1"/>
  <c r="W2040" i="1"/>
  <c r="V2040" i="1"/>
  <c r="T2040" i="1"/>
  <c r="Q2040" i="1"/>
  <c r="P2040" i="1"/>
  <c r="M2040" i="1"/>
  <c r="W2039" i="1"/>
  <c r="V2039" i="1"/>
  <c r="T2039" i="1"/>
  <c r="Q2039" i="1"/>
  <c r="P2039" i="1"/>
  <c r="M2039" i="1"/>
  <c r="W2038" i="1"/>
  <c r="V2038" i="1"/>
  <c r="T2038" i="1"/>
  <c r="Q2038" i="1"/>
  <c r="P2038" i="1"/>
  <c r="M2038" i="1"/>
  <c r="W2037" i="1"/>
  <c r="V2037" i="1"/>
  <c r="T2037" i="1"/>
  <c r="Q2037" i="1"/>
  <c r="P2037" i="1"/>
  <c r="M2037" i="1"/>
  <c r="W2036" i="1"/>
  <c r="V2036" i="1"/>
  <c r="T2036" i="1"/>
  <c r="Q2036" i="1"/>
  <c r="P2036" i="1"/>
  <c r="M2036" i="1"/>
  <c r="W2035" i="1"/>
  <c r="V2035" i="1"/>
  <c r="T2035" i="1"/>
  <c r="Q2035" i="1"/>
  <c r="P2035" i="1"/>
  <c r="O2035" i="1" s="1"/>
  <c r="M2035" i="1"/>
  <c r="W2034" i="1"/>
  <c r="V2034" i="1"/>
  <c r="T2034" i="1"/>
  <c r="Q2034" i="1"/>
  <c r="P2034" i="1"/>
  <c r="M2034" i="1"/>
  <c r="W2033" i="1"/>
  <c r="V2033" i="1"/>
  <c r="T2033" i="1"/>
  <c r="Q2033" i="1"/>
  <c r="P2033" i="1"/>
  <c r="M2033" i="1"/>
  <c r="W2032" i="1"/>
  <c r="V2032" i="1"/>
  <c r="T2032" i="1"/>
  <c r="Q2032" i="1"/>
  <c r="P2032" i="1"/>
  <c r="M2032" i="1"/>
  <c r="W2031" i="1"/>
  <c r="V2031" i="1"/>
  <c r="T2031" i="1"/>
  <c r="Q2031" i="1"/>
  <c r="P2031" i="1"/>
  <c r="M2031" i="1"/>
  <c r="W2030" i="1"/>
  <c r="V2030" i="1"/>
  <c r="T2030" i="1"/>
  <c r="Q2030" i="1"/>
  <c r="P2030" i="1"/>
  <c r="M2030" i="1"/>
  <c r="W2029" i="1"/>
  <c r="V2029" i="1"/>
  <c r="T2029" i="1"/>
  <c r="Q2029" i="1"/>
  <c r="P2029" i="1"/>
  <c r="M2029" i="1"/>
  <c r="W2028" i="1"/>
  <c r="V2028" i="1"/>
  <c r="T2028" i="1"/>
  <c r="Q2028" i="1"/>
  <c r="P2028" i="1"/>
  <c r="O2028" i="1" s="1"/>
  <c r="M2028" i="1"/>
  <c r="W2027" i="1"/>
  <c r="V2027" i="1"/>
  <c r="T2027" i="1"/>
  <c r="Q2027" i="1"/>
  <c r="P2027" i="1"/>
  <c r="M2027" i="1"/>
  <c r="W2026" i="1"/>
  <c r="V2026" i="1"/>
  <c r="T2026" i="1"/>
  <c r="Q2026" i="1"/>
  <c r="P2026" i="1"/>
  <c r="M2026" i="1"/>
  <c r="W2025" i="1"/>
  <c r="V2025" i="1"/>
  <c r="T2025" i="1"/>
  <c r="Q2025" i="1"/>
  <c r="P2025" i="1"/>
  <c r="O2025" i="1" s="1"/>
  <c r="M2025" i="1"/>
  <c r="W2024" i="1"/>
  <c r="V2024" i="1"/>
  <c r="T2024" i="1"/>
  <c r="Q2024" i="1"/>
  <c r="P2024" i="1"/>
  <c r="M2024" i="1"/>
  <c r="W2023" i="1"/>
  <c r="V2023" i="1"/>
  <c r="T2023" i="1"/>
  <c r="Q2023" i="1"/>
  <c r="P2023" i="1"/>
  <c r="M2023" i="1"/>
  <c r="W2022" i="1"/>
  <c r="V2022" i="1"/>
  <c r="T2022" i="1"/>
  <c r="Q2022" i="1"/>
  <c r="P2022" i="1"/>
  <c r="M2022" i="1"/>
  <c r="W2021" i="1"/>
  <c r="V2021" i="1"/>
  <c r="T2021" i="1"/>
  <c r="Q2021" i="1"/>
  <c r="P2021" i="1"/>
  <c r="M2021" i="1"/>
  <c r="W2020" i="1"/>
  <c r="V2020" i="1"/>
  <c r="T2020" i="1"/>
  <c r="Q2020" i="1"/>
  <c r="P2020" i="1"/>
  <c r="M2020" i="1"/>
  <c r="W2019" i="1"/>
  <c r="V2019" i="1"/>
  <c r="T2019" i="1"/>
  <c r="Q2019" i="1"/>
  <c r="P2019" i="1"/>
  <c r="M2019" i="1"/>
  <c r="W2018" i="1"/>
  <c r="V2018" i="1"/>
  <c r="T2018" i="1"/>
  <c r="Q2018" i="1"/>
  <c r="P2018" i="1"/>
  <c r="M2018" i="1"/>
  <c r="W2017" i="1"/>
  <c r="V2017" i="1"/>
  <c r="T2017" i="1"/>
  <c r="Q2017" i="1"/>
  <c r="P2017" i="1"/>
  <c r="M2017" i="1"/>
  <c r="W2016" i="1"/>
  <c r="V2016" i="1"/>
  <c r="T2016" i="1"/>
  <c r="Q2016" i="1"/>
  <c r="P2016" i="1"/>
  <c r="M2016" i="1"/>
  <c r="W2015" i="1"/>
  <c r="V2015" i="1"/>
  <c r="T2015" i="1"/>
  <c r="Q2015" i="1"/>
  <c r="P2015" i="1"/>
  <c r="M2015" i="1"/>
  <c r="W2014" i="1"/>
  <c r="V2014" i="1"/>
  <c r="T2014" i="1"/>
  <c r="Q2014" i="1"/>
  <c r="P2014" i="1"/>
  <c r="M2014" i="1"/>
  <c r="W2013" i="1"/>
  <c r="V2013" i="1"/>
  <c r="T2013" i="1"/>
  <c r="Q2013" i="1"/>
  <c r="P2013" i="1"/>
  <c r="M2013" i="1"/>
  <c r="W2012" i="1"/>
  <c r="V2012" i="1"/>
  <c r="T2012" i="1"/>
  <c r="Q2012" i="1"/>
  <c r="P2012" i="1"/>
  <c r="M2012" i="1"/>
  <c r="W2011" i="1"/>
  <c r="V2011" i="1"/>
  <c r="T2011" i="1"/>
  <c r="Q2011" i="1"/>
  <c r="P2011" i="1"/>
  <c r="M2011" i="1"/>
  <c r="W2010" i="1"/>
  <c r="V2010" i="1"/>
  <c r="T2010" i="1"/>
  <c r="Q2010" i="1"/>
  <c r="P2010" i="1"/>
  <c r="M2010" i="1"/>
  <c r="W2009" i="1"/>
  <c r="V2009" i="1"/>
  <c r="T2009" i="1"/>
  <c r="Q2009" i="1"/>
  <c r="P2009" i="1"/>
  <c r="M2009" i="1"/>
  <c r="W2008" i="1"/>
  <c r="V2008" i="1"/>
  <c r="T2008" i="1"/>
  <c r="Q2008" i="1"/>
  <c r="P2008" i="1"/>
  <c r="M2008" i="1"/>
  <c r="W2007" i="1"/>
  <c r="V2007" i="1"/>
  <c r="T2007" i="1"/>
  <c r="Q2007" i="1"/>
  <c r="P2007" i="1"/>
  <c r="M2007" i="1"/>
  <c r="W2006" i="1"/>
  <c r="V2006" i="1"/>
  <c r="T2006" i="1"/>
  <c r="Q2006" i="1"/>
  <c r="P2006" i="1"/>
  <c r="M2006" i="1"/>
  <c r="W2005" i="1"/>
  <c r="V2005" i="1"/>
  <c r="T2005" i="1"/>
  <c r="Q2005" i="1"/>
  <c r="P2005" i="1"/>
  <c r="M2005" i="1"/>
  <c r="W2004" i="1"/>
  <c r="V2004" i="1"/>
  <c r="T2004" i="1"/>
  <c r="Q2004" i="1"/>
  <c r="P2004" i="1"/>
  <c r="M2004" i="1"/>
  <c r="W2003" i="1"/>
  <c r="V2003" i="1"/>
  <c r="T2003" i="1"/>
  <c r="Q2003" i="1"/>
  <c r="P2003" i="1"/>
  <c r="M2003" i="1"/>
  <c r="W2002" i="1"/>
  <c r="V2002" i="1"/>
  <c r="T2002" i="1"/>
  <c r="Q2002" i="1"/>
  <c r="P2002" i="1"/>
  <c r="M2002" i="1"/>
  <c r="W2001" i="1"/>
  <c r="V2001" i="1"/>
  <c r="T2001" i="1"/>
  <c r="Q2001" i="1"/>
  <c r="P2001" i="1"/>
  <c r="M2001" i="1"/>
  <c r="W2000" i="1"/>
  <c r="V2000" i="1"/>
  <c r="T2000" i="1"/>
  <c r="Q2000" i="1"/>
  <c r="P2000" i="1"/>
  <c r="M2000" i="1"/>
  <c r="W1999" i="1"/>
  <c r="V1999" i="1"/>
  <c r="T1999" i="1"/>
  <c r="Q1999" i="1"/>
  <c r="P1999" i="1"/>
  <c r="M1999" i="1"/>
  <c r="W1998" i="1"/>
  <c r="V1998" i="1"/>
  <c r="T1998" i="1"/>
  <c r="Q1998" i="1"/>
  <c r="P1998" i="1"/>
  <c r="M1998" i="1"/>
  <c r="W1997" i="1"/>
  <c r="V1997" i="1"/>
  <c r="T1997" i="1"/>
  <c r="W1996" i="1"/>
  <c r="V1996" i="1"/>
  <c r="T1996" i="1"/>
  <c r="Q1996" i="1"/>
  <c r="P1996" i="1"/>
  <c r="M1996" i="1"/>
  <c r="W1995" i="1"/>
  <c r="V1995" i="1"/>
  <c r="T1995" i="1"/>
  <c r="Q1995" i="1"/>
  <c r="P1995" i="1"/>
  <c r="M1995" i="1"/>
  <c r="W1994" i="1"/>
  <c r="V1994" i="1"/>
  <c r="T1994" i="1"/>
  <c r="Q1994" i="1"/>
  <c r="P1994" i="1"/>
  <c r="M1994" i="1"/>
  <c r="W1993" i="1"/>
  <c r="V1993" i="1"/>
  <c r="T1993" i="1"/>
  <c r="Q1993" i="1"/>
  <c r="P1993" i="1"/>
  <c r="O1993" i="1" s="1"/>
  <c r="M1993" i="1"/>
  <c r="W1992" i="1"/>
  <c r="V1992" i="1"/>
  <c r="T1992" i="1"/>
  <c r="Q1992" i="1"/>
  <c r="P1992" i="1"/>
  <c r="M1992" i="1"/>
  <c r="W1991" i="1"/>
  <c r="V1991" i="1"/>
  <c r="T1991" i="1"/>
  <c r="Q1991" i="1"/>
  <c r="P1991" i="1"/>
  <c r="M1991" i="1"/>
  <c r="W1989" i="1"/>
  <c r="V1989" i="1"/>
  <c r="T1989" i="1"/>
  <c r="Q1989" i="1"/>
  <c r="P1989" i="1"/>
  <c r="M1989" i="1"/>
  <c r="W1988" i="1"/>
  <c r="V1988" i="1"/>
  <c r="T1988" i="1"/>
  <c r="Q1988" i="1"/>
  <c r="P1988" i="1"/>
  <c r="M1988" i="1"/>
  <c r="W1987" i="1"/>
  <c r="V1987" i="1"/>
  <c r="T1987" i="1"/>
  <c r="Q1987" i="1"/>
  <c r="P1987" i="1"/>
  <c r="M1987" i="1"/>
  <c r="W1986" i="1"/>
  <c r="V1986" i="1"/>
  <c r="T1986" i="1"/>
  <c r="Q1986" i="1"/>
  <c r="P1986" i="1"/>
  <c r="M1986" i="1"/>
  <c r="W1985" i="1"/>
  <c r="V1985" i="1"/>
  <c r="T1985" i="1"/>
  <c r="Q1985" i="1"/>
  <c r="P1985" i="1"/>
  <c r="M1985" i="1"/>
  <c r="W1984" i="1"/>
  <c r="V1984" i="1"/>
  <c r="T1984" i="1"/>
  <c r="Q1984" i="1"/>
  <c r="P1984" i="1"/>
  <c r="M1984" i="1"/>
  <c r="W1983" i="1"/>
  <c r="V1983" i="1"/>
  <c r="T1983" i="1"/>
  <c r="Q1983" i="1"/>
  <c r="P1983" i="1"/>
  <c r="M1983" i="1"/>
  <c r="W1982" i="1"/>
  <c r="V1982" i="1"/>
  <c r="T1982" i="1"/>
  <c r="Q1982" i="1"/>
  <c r="P1982" i="1"/>
  <c r="M1982" i="1"/>
  <c r="W1981" i="1"/>
  <c r="V1981" i="1"/>
  <c r="T1981" i="1"/>
  <c r="Q1981" i="1"/>
  <c r="P1981" i="1"/>
  <c r="M1981" i="1"/>
  <c r="W1980" i="1"/>
  <c r="V1980" i="1"/>
  <c r="T1980" i="1"/>
  <c r="Q1980" i="1"/>
  <c r="P1980" i="1"/>
  <c r="M1980" i="1"/>
  <c r="W1979" i="1"/>
  <c r="V1979" i="1"/>
  <c r="T1979" i="1"/>
  <c r="Q1979" i="1"/>
  <c r="P1979" i="1"/>
  <c r="M1979" i="1"/>
  <c r="W1978" i="1"/>
  <c r="V1978" i="1"/>
  <c r="T1978" i="1"/>
  <c r="Q1978" i="1"/>
  <c r="P1978" i="1"/>
  <c r="M1978" i="1"/>
  <c r="W1977" i="1"/>
  <c r="V1977" i="1"/>
  <c r="T1977" i="1"/>
  <c r="Q1977" i="1"/>
  <c r="P1977" i="1"/>
  <c r="M1977" i="1"/>
  <c r="W1976" i="1"/>
  <c r="V1976" i="1"/>
  <c r="T1976" i="1"/>
  <c r="Q1976" i="1"/>
  <c r="P1976" i="1"/>
  <c r="M1976" i="1"/>
  <c r="W1975" i="1"/>
  <c r="V1975" i="1"/>
  <c r="T1975" i="1"/>
  <c r="Q1975" i="1"/>
  <c r="P1975" i="1"/>
  <c r="M1975" i="1"/>
  <c r="W1974" i="1"/>
  <c r="V1974" i="1"/>
  <c r="T1974" i="1"/>
  <c r="Q1974" i="1"/>
  <c r="P1974" i="1"/>
  <c r="M1974" i="1"/>
  <c r="W1973" i="1"/>
  <c r="V1973" i="1"/>
  <c r="T1973" i="1"/>
  <c r="Q1973" i="1"/>
  <c r="P1973" i="1"/>
  <c r="M1973" i="1"/>
  <c r="W1972" i="1"/>
  <c r="V1972" i="1"/>
  <c r="T1972" i="1"/>
  <c r="Q1972" i="1"/>
  <c r="P1972" i="1"/>
  <c r="O1972" i="1" s="1"/>
  <c r="M1972" i="1"/>
  <c r="W1971" i="1"/>
  <c r="V1971" i="1"/>
  <c r="T1971" i="1"/>
  <c r="Q1971" i="1"/>
  <c r="P1971" i="1"/>
  <c r="M1971" i="1"/>
  <c r="W1970" i="1"/>
  <c r="V1970" i="1"/>
  <c r="T1970" i="1"/>
  <c r="Q1970" i="1"/>
  <c r="P1970" i="1"/>
  <c r="M1970" i="1"/>
  <c r="W1969" i="1"/>
  <c r="V1969" i="1"/>
  <c r="T1969" i="1"/>
  <c r="Q1969" i="1"/>
  <c r="P1969" i="1"/>
  <c r="M1969" i="1"/>
  <c r="W1968" i="1"/>
  <c r="V1968" i="1"/>
  <c r="T1968" i="1"/>
  <c r="Q1968" i="1"/>
  <c r="P1968" i="1"/>
  <c r="M1968" i="1"/>
  <c r="W1967" i="1"/>
  <c r="V1967" i="1"/>
  <c r="T1967" i="1"/>
  <c r="Q1967" i="1"/>
  <c r="P1967" i="1"/>
  <c r="M1967" i="1"/>
  <c r="M1926" i="1"/>
  <c r="P1926" i="1"/>
  <c r="Q1926" i="1"/>
  <c r="W1966" i="1"/>
  <c r="V1966" i="1"/>
  <c r="T1966" i="1"/>
  <c r="Q1966" i="1"/>
  <c r="P1966" i="1"/>
  <c r="M1966" i="1"/>
  <c r="W1965" i="1"/>
  <c r="V1965" i="1"/>
  <c r="T1965" i="1"/>
  <c r="Q1965" i="1"/>
  <c r="P1965" i="1"/>
  <c r="M1965" i="1"/>
  <c r="W1964" i="1"/>
  <c r="V1964" i="1"/>
  <c r="T1964" i="1"/>
  <c r="Q1964" i="1"/>
  <c r="P1964" i="1"/>
  <c r="M1964" i="1"/>
  <c r="W1963" i="1"/>
  <c r="V1963" i="1"/>
  <c r="T1963" i="1"/>
  <c r="Q1963" i="1"/>
  <c r="P1963" i="1"/>
  <c r="M1963" i="1"/>
  <c r="W1962" i="1"/>
  <c r="V1962" i="1"/>
  <c r="T1962" i="1"/>
  <c r="Q1962" i="1"/>
  <c r="P1962" i="1"/>
  <c r="O1962" i="1" s="1"/>
  <c r="M1962" i="1"/>
  <c r="W1961" i="1"/>
  <c r="V1961" i="1"/>
  <c r="T1961" i="1"/>
  <c r="Q1961" i="1"/>
  <c r="P1961" i="1"/>
  <c r="M1961" i="1"/>
  <c r="W1960" i="1"/>
  <c r="V1960" i="1"/>
  <c r="T1960" i="1"/>
  <c r="Q1960" i="1"/>
  <c r="P1960" i="1"/>
  <c r="M1960" i="1"/>
  <c r="W1959" i="1"/>
  <c r="V1959" i="1"/>
  <c r="T1959" i="1"/>
  <c r="Q1959" i="1"/>
  <c r="P1959" i="1"/>
  <c r="M1959" i="1"/>
  <c r="W1958" i="1"/>
  <c r="V1958" i="1"/>
  <c r="T1958" i="1"/>
  <c r="Q1958" i="1"/>
  <c r="P1958" i="1"/>
  <c r="M1958" i="1"/>
  <c r="W1957" i="1"/>
  <c r="V1957" i="1"/>
  <c r="T1957" i="1"/>
  <c r="Q1957" i="1"/>
  <c r="P1957" i="1"/>
  <c r="M1957" i="1"/>
  <c r="W1956" i="1"/>
  <c r="V1956" i="1"/>
  <c r="T1956" i="1"/>
  <c r="Q1956" i="1"/>
  <c r="P1956" i="1"/>
  <c r="M1956" i="1"/>
  <c r="W1955" i="1"/>
  <c r="V1955" i="1"/>
  <c r="T1955" i="1"/>
  <c r="Q1955" i="1"/>
  <c r="P1955" i="1"/>
  <c r="O1955" i="1" s="1"/>
  <c r="M1955" i="1"/>
  <c r="W1954" i="1"/>
  <c r="V1954" i="1"/>
  <c r="T1954" i="1"/>
  <c r="Q1954" i="1"/>
  <c r="P1954" i="1"/>
  <c r="M1954" i="1"/>
  <c r="W1953" i="1"/>
  <c r="V1953" i="1"/>
  <c r="T1953" i="1"/>
  <c r="Q1953" i="1"/>
  <c r="P1953" i="1"/>
  <c r="M1953" i="1"/>
  <c r="W1952" i="1"/>
  <c r="V1952" i="1"/>
  <c r="T1952" i="1"/>
  <c r="Q1952" i="1"/>
  <c r="P1952" i="1"/>
  <c r="M1952" i="1"/>
  <c r="W1951" i="1"/>
  <c r="V1951" i="1"/>
  <c r="T1951" i="1"/>
  <c r="Q1951" i="1"/>
  <c r="P1951" i="1"/>
  <c r="M1951" i="1"/>
  <c r="W1949" i="1"/>
  <c r="V1949" i="1"/>
  <c r="T1949" i="1"/>
  <c r="Q1949" i="1"/>
  <c r="P1949" i="1"/>
  <c r="M1949" i="1"/>
  <c r="W1948" i="1"/>
  <c r="V1948" i="1"/>
  <c r="T1948" i="1"/>
  <c r="P1948" i="1"/>
  <c r="M1948" i="1"/>
  <c r="W1947" i="1"/>
  <c r="V1947" i="1"/>
  <c r="T1947" i="1"/>
  <c r="Q1947" i="1"/>
  <c r="P1947" i="1"/>
  <c r="M1947" i="1"/>
  <c r="W1946" i="1"/>
  <c r="V1946" i="1"/>
  <c r="T1946" i="1"/>
  <c r="Q1946" i="1"/>
  <c r="P1946" i="1"/>
  <c r="O1946" i="1" s="1"/>
  <c r="M1946" i="1"/>
  <c r="W1945" i="1"/>
  <c r="V1945" i="1"/>
  <c r="T1945" i="1"/>
  <c r="Q1945" i="1"/>
  <c r="P1945" i="1"/>
  <c r="M1945" i="1"/>
  <c r="W1944" i="1"/>
  <c r="V1944" i="1"/>
  <c r="T1944" i="1"/>
  <c r="Q1944" i="1"/>
  <c r="P1944" i="1"/>
  <c r="M1944" i="1"/>
  <c r="W1943" i="1"/>
  <c r="V1943" i="1"/>
  <c r="T1943" i="1"/>
  <c r="Q1943" i="1"/>
  <c r="P1943" i="1"/>
  <c r="M1943" i="1"/>
  <c r="W1942" i="1"/>
  <c r="V1942" i="1"/>
  <c r="T1942" i="1"/>
  <c r="Q1942" i="1"/>
  <c r="P1942" i="1"/>
  <c r="M1942" i="1"/>
  <c r="W1941" i="1"/>
  <c r="V1941" i="1"/>
  <c r="T1941" i="1"/>
  <c r="Q1941" i="1"/>
  <c r="P1941" i="1"/>
  <c r="M1941" i="1"/>
  <c r="W1940" i="1"/>
  <c r="V1940" i="1"/>
  <c r="T1940" i="1"/>
  <c r="Q1940" i="1"/>
  <c r="P1940" i="1"/>
  <c r="M1940" i="1"/>
  <c r="W1938" i="1"/>
  <c r="V1938" i="1"/>
  <c r="T1938" i="1"/>
  <c r="Q1938" i="1"/>
  <c r="P1938" i="1"/>
  <c r="M1938" i="1"/>
  <c r="W1937" i="1"/>
  <c r="V1937" i="1"/>
  <c r="T1937" i="1"/>
  <c r="Q1937" i="1"/>
  <c r="P1937" i="1"/>
  <c r="O1937" i="1" s="1"/>
  <c r="M1937" i="1"/>
  <c r="W1936" i="1"/>
  <c r="V1936" i="1"/>
  <c r="T1936" i="1"/>
  <c r="Q1936" i="1"/>
  <c r="P1936" i="1"/>
  <c r="M1936" i="1"/>
  <c r="W1935" i="1"/>
  <c r="V1935" i="1"/>
  <c r="T1935" i="1"/>
  <c r="Q1935" i="1"/>
  <c r="P1935" i="1"/>
  <c r="M1935" i="1"/>
  <c r="W1934" i="1"/>
  <c r="V1934" i="1"/>
  <c r="T1934" i="1"/>
  <c r="Q1934" i="1"/>
  <c r="P1934" i="1"/>
  <c r="M1934" i="1"/>
  <c r="W1933" i="1"/>
  <c r="V1933" i="1"/>
  <c r="T1933" i="1"/>
  <c r="Q1933" i="1"/>
  <c r="P1933" i="1"/>
  <c r="M1933" i="1"/>
  <c r="W1932" i="1"/>
  <c r="V1932" i="1"/>
  <c r="T1932" i="1"/>
  <c r="Q1932" i="1"/>
  <c r="P1932" i="1"/>
  <c r="M1932" i="1"/>
  <c r="W1931" i="1"/>
  <c r="V1931" i="1"/>
  <c r="T1931" i="1"/>
  <c r="Q1931" i="1"/>
  <c r="P1931" i="1"/>
  <c r="M1931" i="1"/>
  <c r="W1930" i="1"/>
  <c r="V1930" i="1"/>
  <c r="T1930" i="1"/>
  <c r="Q1930" i="1"/>
  <c r="P1930" i="1"/>
  <c r="M1930" i="1"/>
  <c r="W1929" i="1"/>
  <c r="V1929" i="1"/>
  <c r="T1929" i="1"/>
  <c r="Q1929" i="1"/>
  <c r="P1929" i="1"/>
  <c r="M1929" i="1"/>
  <c r="W1928" i="1"/>
  <c r="V1928" i="1"/>
  <c r="T1928" i="1"/>
  <c r="Q1928" i="1"/>
  <c r="P1928" i="1"/>
  <c r="M1928" i="1"/>
  <c r="W1927" i="1"/>
  <c r="V1927" i="1"/>
  <c r="T1927" i="1"/>
  <c r="Q1927" i="1"/>
  <c r="P1927" i="1"/>
  <c r="M1927" i="1"/>
  <c r="W1926" i="1"/>
  <c r="V1926" i="1"/>
  <c r="T1926" i="1"/>
  <c r="W1925" i="1"/>
  <c r="V1925" i="1"/>
  <c r="T1925" i="1"/>
  <c r="Q1925" i="1"/>
  <c r="P1925" i="1"/>
  <c r="M1925" i="1"/>
  <c r="W1924" i="1"/>
  <c r="V1924" i="1"/>
  <c r="T1924" i="1"/>
  <c r="Q1924" i="1"/>
  <c r="P1924" i="1"/>
  <c r="M1924" i="1"/>
  <c r="W1923" i="1"/>
  <c r="V1923" i="1"/>
  <c r="T1923" i="1"/>
  <c r="Q1923" i="1"/>
  <c r="P1923" i="1"/>
  <c r="M1923" i="1"/>
  <c r="W1922" i="1"/>
  <c r="V1922" i="1"/>
  <c r="T1922" i="1"/>
  <c r="Q1922" i="1"/>
  <c r="P1922" i="1"/>
  <c r="M1922" i="1"/>
  <c r="W1921" i="1"/>
  <c r="V1921" i="1"/>
  <c r="T1921" i="1"/>
  <c r="Q1921" i="1"/>
  <c r="P1921" i="1"/>
  <c r="M1921" i="1"/>
  <c r="W1920" i="1"/>
  <c r="V1920" i="1"/>
  <c r="T1920" i="1"/>
  <c r="Q1920" i="1"/>
  <c r="P1920" i="1"/>
  <c r="M1920" i="1"/>
  <c r="W1919" i="1"/>
  <c r="V1919" i="1"/>
  <c r="T1919" i="1"/>
  <c r="Q1919" i="1"/>
  <c r="P1919" i="1"/>
  <c r="M1919" i="1"/>
  <c r="W1918" i="1"/>
  <c r="V1918" i="1"/>
  <c r="T1918" i="1"/>
  <c r="Q1918" i="1"/>
  <c r="P1918" i="1"/>
  <c r="M1918" i="1"/>
  <c r="W1917" i="1"/>
  <c r="V1917" i="1"/>
  <c r="T1917" i="1"/>
  <c r="Q1917" i="1"/>
  <c r="P1917" i="1"/>
  <c r="M1917" i="1"/>
  <c r="W1916" i="1"/>
  <c r="V1916" i="1"/>
  <c r="T1916" i="1"/>
  <c r="Q1916" i="1"/>
  <c r="P1916" i="1"/>
  <c r="M1916" i="1"/>
  <c r="W1915" i="1"/>
  <c r="V1915" i="1"/>
  <c r="T1915" i="1"/>
  <c r="Q1915" i="1"/>
  <c r="P1915" i="1"/>
  <c r="M1915" i="1"/>
  <c r="W1914" i="1"/>
  <c r="V1914" i="1"/>
  <c r="T1914" i="1"/>
  <c r="Q1914" i="1"/>
  <c r="P1914" i="1"/>
  <c r="M1914" i="1"/>
  <c r="W1913" i="1"/>
  <c r="V1913" i="1"/>
  <c r="T1913" i="1"/>
  <c r="Q1913" i="1"/>
  <c r="P1913" i="1"/>
  <c r="M1913" i="1"/>
  <c r="W1912" i="1"/>
  <c r="V1912" i="1"/>
  <c r="T1912" i="1"/>
  <c r="Q1912" i="1"/>
  <c r="P1912" i="1"/>
  <c r="M1912" i="1"/>
  <c r="W1911" i="1"/>
  <c r="V1911" i="1"/>
  <c r="T1911" i="1"/>
  <c r="Q1911" i="1"/>
  <c r="P1911" i="1"/>
  <c r="M1911" i="1"/>
  <c r="W1910" i="1"/>
  <c r="V1910" i="1"/>
  <c r="T1910" i="1"/>
  <c r="Q1910" i="1"/>
  <c r="P1910" i="1"/>
  <c r="M1910" i="1"/>
  <c r="W1909" i="1"/>
  <c r="V1909" i="1"/>
  <c r="T1909" i="1"/>
  <c r="Q1909" i="1"/>
  <c r="P1909" i="1"/>
  <c r="M1909" i="1"/>
  <c r="W1908" i="1"/>
  <c r="V1908" i="1"/>
  <c r="T1908" i="1"/>
  <c r="Q1908" i="1"/>
  <c r="P1908" i="1"/>
  <c r="M1908" i="1"/>
  <c r="W1907" i="1"/>
  <c r="V1907" i="1"/>
  <c r="T1907" i="1"/>
  <c r="Q1907" i="1"/>
  <c r="P1907" i="1"/>
  <c r="M1907" i="1"/>
  <c r="W1906" i="1"/>
  <c r="V1906" i="1"/>
  <c r="T1906" i="1"/>
  <c r="Q1906" i="1"/>
  <c r="P1906" i="1"/>
  <c r="M1906" i="1"/>
  <c r="W1905" i="1"/>
  <c r="V1905" i="1"/>
  <c r="T1905" i="1"/>
  <c r="Q1905" i="1"/>
  <c r="P1905" i="1"/>
  <c r="O1905" i="1" s="1"/>
  <c r="M1905" i="1"/>
  <c r="M1898" i="1"/>
  <c r="P1898" i="1"/>
  <c r="Q1898" i="1"/>
  <c r="M1899" i="1"/>
  <c r="P1899" i="1"/>
  <c r="Q1899" i="1"/>
  <c r="M1896" i="1"/>
  <c r="P1896" i="1"/>
  <c r="O1896" i="1" s="1"/>
  <c r="Q1896" i="1"/>
  <c r="M1893" i="1"/>
  <c r="P1893" i="1"/>
  <c r="Q1893" i="1"/>
  <c r="M1891" i="1"/>
  <c r="P1891" i="1"/>
  <c r="O1891" i="1" s="1"/>
  <c r="Q1891" i="1"/>
  <c r="M1882" i="1"/>
  <c r="P1882" i="1"/>
  <c r="Q1882" i="1"/>
  <c r="AA2112" i="1" l="1"/>
  <c r="AA2068" i="1"/>
  <c r="AA2056" i="1"/>
  <c r="AA2052" i="1"/>
  <c r="AA2051" i="1"/>
  <c r="AA2054" i="1"/>
  <c r="AA2064" i="1"/>
  <c r="AA2065" i="1"/>
  <c r="AA2072" i="1"/>
  <c r="AA2048" i="1"/>
  <c r="AA2028" i="1"/>
  <c r="AA2084" i="1"/>
  <c r="AA2083" i="1"/>
  <c r="AA1905" i="1"/>
  <c r="AA2080" i="1"/>
  <c r="AA2207" i="1"/>
  <c r="AA2069" i="1"/>
  <c r="AA2060" i="1"/>
  <c r="AA2059" i="1"/>
  <c r="AA2067" i="1"/>
  <c r="AA2109" i="1"/>
  <c r="O2259" i="1"/>
  <c r="Y2259" i="1" s="1"/>
  <c r="AA2066" i="1"/>
  <c r="AA2053" i="1"/>
  <c r="AA2081" i="1"/>
  <c r="AA1946" i="1"/>
  <c r="AA2073" i="1"/>
  <c r="Z2207" i="1"/>
  <c r="AA2061" i="1"/>
  <c r="AA2062" i="1"/>
  <c r="AA2046" i="1"/>
  <c r="AA2074" i="1"/>
  <c r="X2207" i="1"/>
  <c r="AA2045" i="1"/>
  <c r="AA2047" i="1"/>
  <c r="AA2082" i="1"/>
  <c r="AC1990" i="1"/>
  <c r="X2112" i="1"/>
  <c r="Z2112" i="1"/>
  <c r="Y2109" i="1"/>
  <c r="Z2109" i="1"/>
  <c r="X2086" i="1"/>
  <c r="AA2057" i="1"/>
  <c r="AA2055" i="1"/>
  <c r="AA2058" i="1"/>
  <c r="Y2086" i="1"/>
  <c r="AA2050" i="1"/>
  <c r="Y2050" i="1"/>
  <c r="X2072" i="1"/>
  <c r="Y2072" i="1"/>
  <c r="Y2061" i="1"/>
  <c r="Z2069" i="1"/>
  <c r="X2069" i="1"/>
  <c r="Y2062" i="1"/>
  <c r="Y2081" i="1"/>
  <c r="X2081" i="1"/>
  <c r="AA1993" i="1"/>
  <c r="Z2082" i="1"/>
  <c r="X2077" i="1"/>
  <c r="Z2073" i="1"/>
  <c r="Y2068" i="1"/>
  <c r="X2064" i="1"/>
  <c r="Z2067" i="1"/>
  <c r="Z2053" i="1"/>
  <c r="Z2068" i="1"/>
  <c r="Y2082" i="1"/>
  <c r="Z2061" i="1"/>
  <c r="Y2077" i="1"/>
  <c r="X2084" i="1"/>
  <c r="X2063" i="1"/>
  <c r="Y2074" i="1"/>
  <c r="X2074" i="1"/>
  <c r="Z2050" i="1"/>
  <c r="Y2067" i="1"/>
  <c r="Z2058" i="1"/>
  <c r="Y2084" i="1"/>
  <c r="Z2065" i="1"/>
  <c r="Y2087" i="1"/>
  <c r="Z2071" i="1"/>
  <c r="X2060" i="1"/>
  <c r="X2087" i="1"/>
  <c r="Z2066" i="1"/>
  <c r="X2083" i="1"/>
  <c r="Z2083" i="1"/>
  <c r="X2080" i="1"/>
  <c r="Z2080" i="1"/>
  <c r="X2076" i="1"/>
  <c r="Y2076" i="1"/>
  <c r="Z2075" i="1"/>
  <c r="Y2075" i="1"/>
  <c r="Y2073" i="1"/>
  <c r="X2071" i="1"/>
  <c r="Y2070" i="1"/>
  <c r="X2070" i="1"/>
  <c r="X2066" i="1"/>
  <c r="X2065" i="1"/>
  <c r="Y2064" i="1"/>
  <c r="Y2053" i="1"/>
  <c r="Z2062" i="1"/>
  <c r="X2054" i="1"/>
  <c r="Z2054" i="1"/>
  <c r="X2052" i="1"/>
  <c r="X2059" i="1"/>
  <c r="Z2052" i="1"/>
  <c r="X2058" i="1"/>
  <c r="Y2063" i="1"/>
  <c r="Z2060" i="1"/>
  <c r="Y2059" i="1"/>
  <c r="X2057" i="1"/>
  <c r="Z2057" i="1"/>
  <c r="Y2056" i="1"/>
  <c r="Z2056" i="1"/>
  <c r="Z2055" i="1"/>
  <c r="X2055" i="1"/>
  <c r="Z2051" i="1"/>
  <c r="Y2051" i="1"/>
  <c r="O2044" i="1"/>
  <c r="Y2044" i="1" s="1"/>
  <c r="O2008" i="1"/>
  <c r="Y2008" i="1" s="1"/>
  <c r="O2016" i="1"/>
  <c r="Y2016" i="1" s="1"/>
  <c r="O2024" i="1"/>
  <c r="Y2024" i="1" s="1"/>
  <c r="O2040" i="1"/>
  <c r="AA2040" i="1" s="1"/>
  <c r="Y2048" i="1"/>
  <c r="O2009" i="1"/>
  <c r="X2009" i="1" s="1"/>
  <c r="O2037" i="1"/>
  <c r="Y2037" i="1" s="1"/>
  <c r="O2019" i="1"/>
  <c r="Y2019" i="1" s="1"/>
  <c r="O2043" i="1"/>
  <c r="X2043" i="1" s="1"/>
  <c r="Y2047" i="1"/>
  <c r="Z2047" i="1"/>
  <c r="Y2046" i="1"/>
  <c r="Z2046" i="1"/>
  <c r="O2030" i="1"/>
  <c r="Z2030" i="1" s="1"/>
  <c r="X2048" i="1"/>
  <c r="Y2045" i="1"/>
  <c r="X2045" i="1"/>
  <c r="O2042" i="1"/>
  <c r="Z2042" i="1" s="1"/>
  <c r="O2041" i="1"/>
  <c r="X2041" i="1" s="1"/>
  <c r="O2039" i="1"/>
  <c r="X2039" i="1" s="1"/>
  <c r="O2038" i="1"/>
  <c r="Z2038" i="1" s="1"/>
  <c r="O2036" i="1"/>
  <c r="X2036" i="1" s="1"/>
  <c r="O2020" i="1"/>
  <c r="Y2020" i="1" s="1"/>
  <c r="X2655" i="1"/>
  <c r="O2015" i="1"/>
  <c r="Z2015" i="1" s="1"/>
  <c r="O2005" i="1"/>
  <c r="Y2005" i="1" s="1"/>
  <c r="O2013" i="1"/>
  <c r="Z2013" i="1" s="1"/>
  <c r="O2032" i="1"/>
  <c r="Y2032" i="1" s="1"/>
  <c r="O2026" i="1"/>
  <c r="Z2026" i="1" s="1"/>
  <c r="O2034" i="1"/>
  <c r="X2034" i="1" s="1"/>
  <c r="O2033" i="1"/>
  <c r="X2033" i="1" s="1"/>
  <c r="O2031" i="1"/>
  <c r="Z2031" i="1" s="1"/>
  <c r="O2029" i="1"/>
  <c r="X2029" i="1" s="1"/>
  <c r="O2027" i="1"/>
  <c r="Z2027" i="1" s="1"/>
  <c r="O2023" i="1"/>
  <c r="X2023" i="1" s="1"/>
  <c r="O2022" i="1"/>
  <c r="Y2022" i="1" s="1"/>
  <c r="O2021" i="1"/>
  <c r="Y2021" i="1" s="1"/>
  <c r="O2018" i="1"/>
  <c r="X2018" i="1" s="1"/>
  <c r="O2017" i="1"/>
  <c r="Z2017" i="1" s="1"/>
  <c r="O2014" i="1"/>
  <c r="Y2014" i="1" s="1"/>
  <c r="O2012" i="1"/>
  <c r="Y2012" i="1" s="1"/>
  <c r="O2011" i="1"/>
  <c r="Y2011" i="1" s="1"/>
  <c r="O2010" i="1"/>
  <c r="Z2010" i="1" s="1"/>
  <c r="O2007" i="1"/>
  <c r="Y2007" i="1" s="1"/>
  <c r="O2006" i="1"/>
  <c r="Z2006" i="1" s="1"/>
  <c r="O1997" i="1"/>
  <c r="Z1997" i="1" s="1"/>
  <c r="O1971" i="1"/>
  <c r="Y1971" i="1" s="1"/>
  <c r="O1983" i="1"/>
  <c r="X1983" i="1" s="1"/>
  <c r="O2004" i="1"/>
  <c r="Z2004" i="1" s="1"/>
  <c r="O2001" i="1"/>
  <c r="Z2001" i="1" s="1"/>
  <c r="O1981" i="1"/>
  <c r="Z1981" i="1" s="1"/>
  <c r="O1985" i="1"/>
  <c r="Z1985" i="1" s="1"/>
  <c r="O2002" i="1"/>
  <c r="Z2002" i="1" s="1"/>
  <c r="O2000" i="1"/>
  <c r="X2000" i="1" s="1"/>
  <c r="O1980" i="1"/>
  <c r="Y1980" i="1" s="1"/>
  <c r="O1987" i="1"/>
  <c r="Z1987" i="1" s="1"/>
  <c r="O1996" i="1"/>
  <c r="Y1996" i="1" s="1"/>
  <c r="O1974" i="1"/>
  <c r="Y1974" i="1" s="1"/>
  <c r="O1978" i="1"/>
  <c r="Y1978" i="1" s="1"/>
  <c r="O1968" i="1"/>
  <c r="Y1968" i="1" s="1"/>
  <c r="O1984" i="1"/>
  <c r="Y1984" i="1" s="1"/>
  <c r="O1999" i="1"/>
  <c r="X1999" i="1" s="1"/>
  <c r="O2003" i="1"/>
  <c r="Y2003" i="1" s="1"/>
  <c r="O1998" i="1"/>
  <c r="X1998" i="1" s="1"/>
  <c r="O1995" i="1"/>
  <c r="X1995" i="1" s="1"/>
  <c r="O1994" i="1"/>
  <c r="Y1994" i="1" s="1"/>
  <c r="O1992" i="1"/>
  <c r="Z1992" i="1" s="1"/>
  <c r="O1991" i="1"/>
  <c r="Y1991" i="1" s="1"/>
  <c r="O1989" i="1"/>
  <c r="Z1989" i="1" s="1"/>
  <c r="O1988" i="1"/>
  <c r="X1988" i="1" s="1"/>
  <c r="O1986" i="1"/>
  <c r="Z1986" i="1" s="1"/>
  <c r="O1982" i="1"/>
  <c r="Y1982" i="1" s="1"/>
  <c r="O1979" i="1"/>
  <c r="X1979" i="1" s="1"/>
  <c r="O1977" i="1"/>
  <c r="X1977" i="1" s="1"/>
  <c r="O1976" i="1"/>
  <c r="AA1976" i="1" s="1"/>
  <c r="O1961" i="1"/>
  <c r="Y1961" i="1" s="1"/>
  <c r="O1956" i="1"/>
  <c r="AA1956" i="1" s="1"/>
  <c r="O1964" i="1"/>
  <c r="Y1964" i="1" s="1"/>
  <c r="O1954" i="1"/>
  <c r="X1954" i="1" s="1"/>
  <c r="O1965" i="1"/>
  <c r="X1965" i="1" s="1"/>
  <c r="O1975" i="1"/>
  <c r="Y1975" i="1" s="1"/>
  <c r="O1973" i="1"/>
  <c r="X1973" i="1" s="1"/>
  <c r="O1970" i="1"/>
  <c r="X1970" i="1" s="1"/>
  <c r="O1969" i="1"/>
  <c r="AA1969" i="1" s="1"/>
  <c r="O1967" i="1"/>
  <c r="Y1967" i="1" s="1"/>
  <c r="O1966" i="1"/>
  <c r="Y1966" i="1" s="1"/>
  <c r="O1963" i="1"/>
  <c r="Z1963" i="1" s="1"/>
  <c r="O1960" i="1"/>
  <c r="X1960" i="1" s="1"/>
  <c r="O1959" i="1"/>
  <c r="Z1959" i="1" s="1"/>
  <c r="O1958" i="1"/>
  <c r="Y1958" i="1" s="1"/>
  <c r="O1957" i="1"/>
  <c r="Y1957" i="1" s="1"/>
  <c r="O1953" i="1"/>
  <c r="X1953" i="1" s="1"/>
  <c r="O1952" i="1"/>
  <c r="Z1952" i="1" s="1"/>
  <c r="O1951" i="1"/>
  <c r="Y1951" i="1" s="1"/>
  <c r="O1949" i="1"/>
  <c r="Z1949" i="1" s="1"/>
  <c r="Z769" i="1"/>
  <c r="Z2025" i="1"/>
  <c r="Y2028" i="1"/>
  <c r="X770" i="1"/>
  <c r="Y770" i="1"/>
  <c r="X769" i="1"/>
  <c r="X764" i="1"/>
  <c r="Y764" i="1"/>
  <c r="X763" i="1"/>
  <c r="Y763" i="1"/>
  <c r="O1944" i="1"/>
  <c r="X1944" i="1" s="1"/>
  <c r="Y2035" i="1"/>
  <c r="AA2035" i="1"/>
  <c r="AA1972" i="1"/>
  <c r="AA2025" i="1"/>
  <c r="AA2022" i="1"/>
  <c r="Z2035" i="1"/>
  <c r="O1943" i="1"/>
  <c r="X1943" i="1" s="1"/>
  <c r="O1928" i="1"/>
  <c r="X1928" i="1" s="1"/>
  <c r="O1945" i="1"/>
  <c r="X1945" i="1" s="1"/>
  <c r="AA1971" i="1"/>
  <c r="X2028" i="1"/>
  <c r="Z2028" i="1"/>
  <c r="O1948" i="1"/>
  <c r="Y1948" i="1" s="1"/>
  <c r="O1947" i="1"/>
  <c r="Z1947" i="1" s="1"/>
  <c r="O1942" i="1"/>
  <c r="X1942" i="1" s="1"/>
  <c r="O1941" i="1"/>
  <c r="Z1941" i="1" s="1"/>
  <c r="O1940" i="1"/>
  <c r="Z1940" i="1" s="1"/>
  <c r="X2025" i="1"/>
  <c r="Y2025" i="1"/>
  <c r="X2035" i="1"/>
  <c r="AA2021" i="1"/>
  <c r="Z1993" i="1"/>
  <c r="Z1972" i="1"/>
  <c r="Y1972" i="1"/>
  <c r="X1972" i="1"/>
  <c r="X1993" i="1"/>
  <c r="Y1993" i="1"/>
  <c r="O1938" i="1"/>
  <c r="X1938" i="1" s="1"/>
  <c r="O1936" i="1"/>
  <c r="AA1936" i="1" s="1"/>
  <c r="AA1937" i="1"/>
  <c r="O1935" i="1"/>
  <c r="Y1935" i="1" s="1"/>
  <c r="O1934" i="1"/>
  <c r="Z1934" i="1" s="1"/>
  <c r="O1898" i="1"/>
  <c r="O1932" i="1"/>
  <c r="X1932" i="1" s="1"/>
  <c r="O1917" i="1"/>
  <c r="X1917" i="1" s="1"/>
  <c r="O1926" i="1"/>
  <c r="X1926" i="1" s="1"/>
  <c r="O1910" i="1"/>
  <c r="X1910" i="1" s="1"/>
  <c r="O1930" i="1"/>
  <c r="Y1930" i="1" s="1"/>
  <c r="O1919" i="1"/>
  <c r="X1919" i="1" s="1"/>
  <c r="O1927" i="1"/>
  <c r="Z1927" i="1" s="1"/>
  <c r="O1915" i="1"/>
  <c r="Z1915" i="1" s="1"/>
  <c r="O1921" i="1"/>
  <c r="Y1921" i="1" s="1"/>
  <c r="O1918" i="1"/>
  <c r="X1918" i="1" s="1"/>
  <c r="O1933" i="1"/>
  <c r="Y1933" i="1" s="1"/>
  <c r="O1931" i="1"/>
  <c r="Z1931" i="1" s="1"/>
  <c r="O1929" i="1"/>
  <c r="Z1929" i="1" s="1"/>
  <c r="O1925" i="1"/>
  <c r="Z1925" i="1" s="1"/>
  <c r="O1924" i="1"/>
  <c r="X1924" i="1" s="1"/>
  <c r="O1923" i="1"/>
  <c r="Z1923" i="1" s="1"/>
  <c r="O1922" i="1"/>
  <c r="Z1922" i="1" s="1"/>
  <c r="O1920" i="1"/>
  <c r="Z1920" i="1" s="1"/>
  <c r="O1916" i="1"/>
  <c r="Z1916" i="1" s="1"/>
  <c r="O1914" i="1"/>
  <c r="X1914" i="1" s="1"/>
  <c r="O1913" i="1"/>
  <c r="X1913" i="1" s="1"/>
  <c r="O1912" i="1"/>
  <c r="Y1912" i="1" s="1"/>
  <c r="O1911" i="1"/>
  <c r="Z1911" i="1" s="1"/>
  <c r="O1909" i="1"/>
  <c r="Z1909" i="1" s="1"/>
  <c r="O1908" i="1"/>
  <c r="Y1908" i="1" s="1"/>
  <c r="O1907" i="1"/>
  <c r="X1907" i="1" s="1"/>
  <c r="O1906" i="1"/>
  <c r="Z1906" i="1" s="1"/>
  <c r="Z1955" i="1"/>
  <c r="Y1955" i="1"/>
  <c r="X1962" i="1"/>
  <c r="Y1962" i="1"/>
  <c r="U1937" i="1"/>
  <c r="AB1937" i="1" s="1"/>
  <c r="AA1962" i="1"/>
  <c r="X1955" i="1"/>
  <c r="AA1955" i="1"/>
  <c r="X1937" i="1"/>
  <c r="Y1937" i="1"/>
  <c r="Z1962" i="1"/>
  <c r="Z1946" i="1"/>
  <c r="Y1946" i="1"/>
  <c r="X1946" i="1"/>
  <c r="Z1937" i="1"/>
  <c r="Z1905" i="1"/>
  <c r="X1905" i="1"/>
  <c r="Y1905" i="1"/>
  <c r="O1899" i="1"/>
  <c r="O1893" i="1"/>
  <c r="O1882" i="1"/>
  <c r="W1904" i="1"/>
  <c r="V1904" i="1"/>
  <c r="T1904" i="1"/>
  <c r="Q1904" i="1"/>
  <c r="P1904" i="1"/>
  <c r="M1904" i="1"/>
  <c r="W1903" i="1"/>
  <c r="V1903" i="1"/>
  <c r="T1903" i="1"/>
  <c r="Q1903" i="1"/>
  <c r="P1903" i="1"/>
  <c r="O1903" i="1" s="1"/>
  <c r="M1903" i="1"/>
  <c r="W1902" i="1"/>
  <c r="V1902" i="1"/>
  <c r="T1902" i="1"/>
  <c r="Q1902" i="1"/>
  <c r="P1902" i="1"/>
  <c r="M1902" i="1"/>
  <c r="W1901" i="1"/>
  <c r="V1901" i="1"/>
  <c r="T1901" i="1"/>
  <c r="Q1901" i="1"/>
  <c r="P1901" i="1"/>
  <c r="M1901" i="1"/>
  <c r="W1900" i="1"/>
  <c r="V1900" i="1"/>
  <c r="T1900" i="1"/>
  <c r="Q1900" i="1"/>
  <c r="P1900" i="1"/>
  <c r="M1900" i="1"/>
  <c r="W1899" i="1"/>
  <c r="V1899" i="1"/>
  <c r="T1899" i="1"/>
  <c r="W1898" i="1"/>
  <c r="V1898" i="1"/>
  <c r="T1898" i="1"/>
  <c r="W1897" i="1"/>
  <c r="V1897" i="1"/>
  <c r="T1897" i="1"/>
  <c r="Q1897" i="1"/>
  <c r="P1897" i="1"/>
  <c r="M1897" i="1"/>
  <c r="W1896" i="1"/>
  <c r="Y1896" i="1" s="1"/>
  <c r="V1896" i="1"/>
  <c r="X1896" i="1" s="1"/>
  <c r="T1896" i="1"/>
  <c r="W1895" i="1"/>
  <c r="V1895" i="1"/>
  <c r="T1895" i="1"/>
  <c r="Q1895" i="1"/>
  <c r="P1895" i="1"/>
  <c r="M1895" i="1"/>
  <c r="W1894" i="1"/>
  <c r="V1894" i="1"/>
  <c r="T1894" i="1"/>
  <c r="Q1894" i="1"/>
  <c r="P1894" i="1"/>
  <c r="M1894" i="1"/>
  <c r="W1893" i="1"/>
  <c r="V1893" i="1"/>
  <c r="T1893" i="1"/>
  <c r="W1892" i="1"/>
  <c r="V1892" i="1"/>
  <c r="T1892" i="1"/>
  <c r="Q1892" i="1"/>
  <c r="P1892" i="1"/>
  <c r="M1892" i="1"/>
  <c r="W1891" i="1"/>
  <c r="Y1891" i="1" s="1"/>
  <c r="V1891" i="1"/>
  <c r="Z1891" i="1" s="1"/>
  <c r="T1891" i="1"/>
  <c r="Z2661" i="1"/>
  <c r="AD666" i="1"/>
  <c r="AD870" i="1"/>
  <c r="AD1221" i="1"/>
  <c r="AD1476" i="1"/>
  <c r="AD1701" i="1"/>
  <c r="W1890" i="1"/>
  <c r="V1890" i="1"/>
  <c r="T1890" i="1"/>
  <c r="Q1890" i="1"/>
  <c r="P1890" i="1"/>
  <c r="M1890" i="1"/>
  <c r="W1889" i="1"/>
  <c r="V1889" i="1"/>
  <c r="T1889" i="1"/>
  <c r="Q1889" i="1"/>
  <c r="P1889" i="1"/>
  <c r="M1889" i="1"/>
  <c r="W1888" i="1"/>
  <c r="V1888" i="1"/>
  <c r="T1888" i="1"/>
  <c r="Q1888" i="1"/>
  <c r="P1888" i="1"/>
  <c r="M1888" i="1"/>
  <c r="W1887" i="1"/>
  <c r="V1887" i="1"/>
  <c r="T1887" i="1"/>
  <c r="Q1887" i="1"/>
  <c r="P1887" i="1"/>
  <c r="M1887" i="1"/>
  <c r="W1886" i="1"/>
  <c r="V1886" i="1"/>
  <c r="T1886" i="1"/>
  <c r="Q1886" i="1"/>
  <c r="P1886" i="1"/>
  <c r="M1886" i="1"/>
  <c r="W1885" i="1"/>
  <c r="V1885" i="1"/>
  <c r="T1885" i="1"/>
  <c r="Q1885" i="1"/>
  <c r="P1885" i="1"/>
  <c r="M1885" i="1"/>
  <c r="W1884" i="1"/>
  <c r="V1884" i="1"/>
  <c r="T1884" i="1"/>
  <c r="Q1884" i="1"/>
  <c r="P1884" i="1"/>
  <c r="M1884" i="1"/>
  <c r="W1883" i="1"/>
  <c r="V1883" i="1"/>
  <c r="T1883" i="1"/>
  <c r="Q1883" i="1"/>
  <c r="P1883" i="1"/>
  <c r="M1883" i="1"/>
  <c r="W1882" i="1"/>
  <c r="V1882" i="1"/>
  <c r="T1882" i="1"/>
  <c r="W1881" i="1"/>
  <c r="V1881" i="1"/>
  <c r="T1881" i="1"/>
  <c r="Q1881" i="1"/>
  <c r="P1881" i="1"/>
  <c r="M1881" i="1"/>
  <c r="M1869" i="1"/>
  <c r="P1869" i="1"/>
  <c r="Q1869" i="1"/>
  <c r="M1867" i="1"/>
  <c r="P1867" i="1"/>
  <c r="Q1867" i="1"/>
  <c r="M1861" i="1"/>
  <c r="P1861" i="1"/>
  <c r="Q1861" i="1"/>
  <c r="M1857" i="1"/>
  <c r="P1857" i="1"/>
  <c r="Q1857" i="1"/>
  <c r="M1849" i="1"/>
  <c r="P1849" i="1"/>
  <c r="Q1849" i="1"/>
  <c r="D15" i="2"/>
  <c r="AA2007" i="1" l="1"/>
  <c r="AA1995" i="1"/>
  <c r="AA1954" i="1"/>
  <c r="AA1933" i="1"/>
  <c r="AA2006" i="1"/>
  <c r="AA1968" i="1"/>
  <c r="AA1967" i="1"/>
  <c r="AA1975" i="1"/>
  <c r="AA1934" i="1"/>
  <c r="AA1941" i="1"/>
  <c r="AA1942" i="1"/>
  <c r="AA2027" i="1"/>
  <c r="AA2018" i="1"/>
  <c r="AA1986" i="1"/>
  <c r="AA2034" i="1"/>
  <c r="AA2259" i="1"/>
  <c r="AA1935" i="1"/>
  <c r="AA2024" i="1"/>
  <c r="AA1978" i="1"/>
  <c r="AA2004" i="1"/>
  <c r="AA2032" i="1"/>
  <c r="AA1987" i="1"/>
  <c r="AA2026" i="1"/>
  <c r="AA2012" i="1"/>
  <c r="AA2011" i="1"/>
  <c r="AA2041" i="1"/>
  <c r="AA2038" i="1"/>
  <c r="AA2039" i="1"/>
  <c r="AA1926" i="1"/>
  <c r="AA1925" i="1"/>
  <c r="X2259" i="1"/>
  <c r="AA1980" i="1"/>
  <c r="AA1949" i="1"/>
  <c r="AA1951" i="1"/>
  <c r="Z2259" i="1"/>
  <c r="AA2010" i="1"/>
  <c r="AA1985" i="1"/>
  <c r="AA2009" i="1"/>
  <c r="AA1958" i="1"/>
  <c r="AA2029" i="1"/>
  <c r="AA1959" i="1"/>
  <c r="AA1957" i="1"/>
  <c r="AA1984" i="1"/>
  <c r="AA1977" i="1"/>
  <c r="AA1944" i="1"/>
  <c r="AA1945" i="1"/>
  <c r="AA2005" i="1"/>
  <c r="AA2020" i="1"/>
  <c r="AA1915" i="1"/>
  <c r="AA1914" i="1"/>
  <c r="AA2031" i="1"/>
  <c r="AA1896" i="1"/>
  <c r="AA2043" i="1"/>
  <c r="AA2044" i="1"/>
  <c r="AA1988" i="1"/>
  <c r="AA1903" i="1"/>
  <c r="AA1943" i="1"/>
  <c r="AA2016" i="1"/>
  <c r="AA2017" i="1"/>
  <c r="AA2030" i="1"/>
  <c r="AA2008" i="1"/>
  <c r="AA1891" i="1"/>
  <c r="AA1893" i="1"/>
  <c r="AA2019" i="1"/>
  <c r="AA2013" i="1"/>
  <c r="AA1992" i="1"/>
  <c r="Z2044" i="1"/>
  <c r="X2044" i="1"/>
  <c r="Z2009" i="1"/>
  <c r="X2008" i="1"/>
  <c r="Y2009" i="1"/>
  <c r="Z2008" i="1"/>
  <c r="X2021" i="1"/>
  <c r="Z2016" i="1"/>
  <c r="X2024" i="1"/>
  <c r="Z2024" i="1"/>
  <c r="AA1965" i="1"/>
  <c r="AA1964" i="1"/>
  <c r="AA1963" i="1"/>
  <c r="Z2005" i="1"/>
  <c r="X2022" i="1"/>
  <c r="AA2042" i="1"/>
  <c r="X2014" i="1"/>
  <c r="Z2040" i="1"/>
  <c r="Y2040" i="1"/>
  <c r="X2040" i="1"/>
  <c r="X2016" i="1"/>
  <c r="Y2043" i="1"/>
  <c r="X2005" i="1"/>
  <c r="Z2039" i="1"/>
  <c r="Y2006" i="1"/>
  <c r="Z2020" i="1"/>
  <c r="AA2015" i="1"/>
  <c r="AA2014" i="1"/>
  <c r="X2012" i="1"/>
  <c r="Z2041" i="1"/>
  <c r="X2013" i="1"/>
  <c r="Y2031" i="1"/>
  <c r="X2031" i="1"/>
  <c r="Z1971" i="1"/>
  <c r="AA2037" i="1"/>
  <c r="Z2037" i="1"/>
  <c r="X2037" i="1"/>
  <c r="X2019" i="1"/>
  <c r="AA2036" i="1"/>
  <c r="Y2041" i="1"/>
  <c r="Z2033" i="1"/>
  <c r="Z2043" i="1"/>
  <c r="Z2021" i="1"/>
  <c r="X2004" i="1"/>
  <c r="AA2033" i="1"/>
  <c r="X1971" i="1"/>
  <c r="X2030" i="1"/>
  <c r="Z2022" i="1"/>
  <c r="Y2030" i="1"/>
  <c r="Y2039" i="1"/>
  <c r="Y2015" i="1"/>
  <c r="X2020" i="1"/>
  <c r="Z2029" i="1"/>
  <c r="AA2023" i="1"/>
  <c r="X2015" i="1"/>
  <c r="Z2032" i="1"/>
  <c r="Y2013" i="1"/>
  <c r="X2032" i="1"/>
  <c r="Y2017" i="1"/>
  <c r="Z2019" i="1"/>
  <c r="X2007" i="1"/>
  <c r="Y2010" i="1"/>
  <c r="Z2007" i="1"/>
  <c r="Y2026" i="1"/>
  <c r="Z2014" i="1"/>
  <c r="X2026" i="1"/>
  <c r="X2006" i="1"/>
  <c r="X2017" i="1"/>
  <c r="X2010" i="1"/>
  <c r="Z2023" i="1"/>
  <c r="Y2001" i="1"/>
  <c r="Y2023" i="1"/>
  <c r="Y2036" i="1"/>
  <c r="Z2036" i="1"/>
  <c r="Y2029" i="1"/>
  <c r="Y2042" i="1"/>
  <c r="X2042" i="1"/>
  <c r="X2038" i="1"/>
  <c r="Y2038" i="1"/>
  <c r="Y2033" i="1"/>
  <c r="Z2034" i="1"/>
  <c r="Y2034" i="1"/>
  <c r="X2011" i="1"/>
  <c r="Z2011" i="1"/>
  <c r="Y1997" i="1"/>
  <c r="Z2012" i="1"/>
  <c r="Z2018" i="1"/>
  <c r="AA1997" i="1"/>
  <c r="X2027" i="1"/>
  <c r="Y2027" i="1"/>
  <c r="Y2018" i="1"/>
  <c r="X2001" i="1"/>
  <c r="X1997" i="1"/>
  <c r="AA1970" i="1"/>
  <c r="AA2002" i="1"/>
  <c r="AA1979" i="1"/>
  <c r="AA2001" i="1"/>
  <c r="AA2000" i="1"/>
  <c r="AA1913" i="1"/>
  <c r="AA1983" i="1"/>
  <c r="AA1982" i="1"/>
  <c r="AA1938" i="1"/>
  <c r="AA1998" i="1"/>
  <c r="AA1999" i="1"/>
  <c r="Y2004" i="1"/>
  <c r="AA1948" i="1"/>
  <c r="AA1953" i="1"/>
  <c r="AA1989" i="1"/>
  <c r="AA1991" i="1"/>
  <c r="Z1995" i="1"/>
  <c r="AA1952" i="1"/>
  <c r="AA2003" i="1"/>
  <c r="AA1973" i="1"/>
  <c r="AA1974" i="1"/>
  <c r="AA1994" i="1"/>
  <c r="X1981" i="1"/>
  <c r="Y1981" i="1"/>
  <c r="AA1981" i="1"/>
  <c r="AA1924" i="1"/>
  <c r="X2002" i="1"/>
  <c r="Z1982" i="1"/>
  <c r="AA1920" i="1"/>
  <c r="AA1961" i="1"/>
  <c r="X1996" i="1"/>
  <c r="AA1923" i="1"/>
  <c r="AA1996" i="1"/>
  <c r="X1985" i="1"/>
  <c r="AA1947" i="1"/>
  <c r="X1989" i="1"/>
  <c r="X1987" i="1"/>
  <c r="Y1987" i="1"/>
  <c r="X1980" i="1"/>
  <c r="Z1983" i="1"/>
  <c r="Y1983" i="1"/>
  <c r="Z1988" i="1"/>
  <c r="AA1966" i="1"/>
  <c r="Y1979" i="1"/>
  <c r="X1974" i="1"/>
  <c r="X1984" i="1"/>
  <c r="Y2000" i="1"/>
  <c r="Y1989" i="1"/>
  <c r="Z2000" i="1"/>
  <c r="Y1985" i="1"/>
  <c r="Z1984" i="1"/>
  <c r="Z1974" i="1"/>
  <c r="Z1956" i="1"/>
  <c r="Z1978" i="1"/>
  <c r="Y2002" i="1"/>
  <c r="Z1999" i="1"/>
  <c r="Y1999" i="1"/>
  <c r="Z1980" i="1"/>
  <c r="Y1965" i="1"/>
  <c r="X1992" i="1"/>
  <c r="Z1994" i="1"/>
  <c r="X1976" i="1"/>
  <c r="Z1976" i="1"/>
  <c r="X1968" i="1"/>
  <c r="Z1968" i="1"/>
  <c r="Y1976" i="1"/>
  <c r="X1978" i="1"/>
  <c r="Z1965" i="1"/>
  <c r="Z1998" i="1"/>
  <c r="Z1954" i="1"/>
  <c r="Y1995" i="1"/>
  <c r="Y1992" i="1"/>
  <c r="Z1979" i="1"/>
  <c r="Z1996" i="1"/>
  <c r="X1994" i="1"/>
  <c r="X2003" i="1"/>
  <c r="Z1977" i="1"/>
  <c r="Y1977" i="1"/>
  <c r="Y1956" i="1"/>
  <c r="X1956" i="1"/>
  <c r="Z1951" i="1"/>
  <c r="Z2003" i="1"/>
  <c r="X1982" i="1"/>
  <c r="X1952" i="1"/>
  <c r="X1951" i="1"/>
  <c r="Z1991" i="1"/>
  <c r="Y1998" i="1"/>
  <c r="X1991" i="1"/>
  <c r="Y1988" i="1"/>
  <c r="Y1986" i="1"/>
  <c r="X1986" i="1"/>
  <c r="AA1940" i="1"/>
  <c r="AA1960" i="1"/>
  <c r="AA1911" i="1"/>
  <c r="AA1909" i="1"/>
  <c r="AA1921" i="1"/>
  <c r="AA1928" i="1"/>
  <c r="AA1919" i="1"/>
  <c r="AA1910" i="1"/>
  <c r="AA1912" i="1"/>
  <c r="X1966" i="1"/>
  <c r="AA1906" i="1"/>
  <c r="AA1916" i="1"/>
  <c r="Y1973" i="1"/>
  <c r="Y1954" i="1"/>
  <c r="Z1973" i="1"/>
  <c r="X1949" i="1"/>
  <c r="Y1949" i="1"/>
  <c r="Z1966" i="1"/>
  <c r="X1964" i="1"/>
  <c r="Z1964" i="1"/>
  <c r="AA1927" i="1"/>
  <c r="AA1908" i="1"/>
  <c r="X1975" i="1"/>
  <c r="Y1960" i="1"/>
  <c r="Z1958" i="1"/>
  <c r="X1967" i="1"/>
  <c r="X1958" i="1"/>
  <c r="Y1963" i="1"/>
  <c r="X1963" i="1"/>
  <c r="X1959" i="1"/>
  <c r="Z1960" i="1"/>
  <c r="X1961" i="1"/>
  <c r="Y1953" i="1"/>
  <c r="Z1953" i="1"/>
  <c r="Z1961" i="1"/>
  <c r="Z1967" i="1"/>
  <c r="Z1957" i="1"/>
  <c r="X1957" i="1"/>
  <c r="Z1975" i="1"/>
  <c r="Y1970" i="1"/>
  <c r="Z1970" i="1"/>
  <c r="X1969" i="1"/>
  <c r="Z1969" i="1"/>
  <c r="Y1969" i="1"/>
  <c r="Y1959" i="1"/>
  <c r="Y1952" i="1"/>
  <c r="AA1907" i="1"/>
  <c r="AA1922" i="1"/>
  <c r="Z1943" i="1"/>
  <c r="Y1943" i="1"/>
  <c r="X1948" i="1"/>
  <c r="Y1936" i="1"/>
  <c r="Z1936" i="1"/>
  <c r="Z1942" i="1"/>
  <c r="X1936" i="1"/>
  <c r="Z1935" i="1"/>
  <c r="Y1941" i="1"/>
  <c r="X1947" i="1"/>
  <c r="Y1947" i="1"/>
  <c r="Y1942" i="1"/>
  <c r="Z1948" i="1"/>
  <c r="Z1944" i="1"/>
  <c r="Y1944" i="1"/>
  <c r="Z1928" i="1"/>
  <c r="Y1928" i="1"/>
  <c r="Z1945" i="1"/>
  <c r="Y1945" i="1"/>
  <c r="X1941" i="1"/>
  <c r="X1940" i="1"/>
  <c r="Y1940" i="1"/>
  <c r="Y1907" i="1"/>
  <c r="X1934" i="1"/>
  <c r="X1935" i="1"/>
  <c r="Z1907" i="1"/>
  <c r="Z1938" i="1"/>
  <c r="Z1898" i="1"/>
  <c r="Y1938" i="1"/>
  <c r="Y1934" i="1"/>
  <c r="AA1932" i="1"/>
  <c r="AA1931" i="1"/>
  <c r="AA1929" i="1"/>
  <c r="AA1930" i="1"/>
  <c r="AA1917" i="1"/>
  <c r="AA1918" i="1"/>
  <c r="Y1926" i="1"/>
  <c r="X1929" i="1"/>
  <c r="Z1917" i="1"/>
  <c r="AA1882" i="1"/>
  <c r="Z1926" i="1"/>
  <c r="Z1932" i="1"/>
  <c r="Z1924" i="1"/>
  <c r="Y1932" i="1"/>
  <c r="Y1924" i="1"/>
  <c r="Y1920" i="1"/>
  <c r="Z1910" i="1"/>
  <c r="Y1917" i="1"/>
  <c r="Y1910" i="1"/>
  <c r="Y1914" i="1"/>
  <c r="X1909" i="1"/>
  <c r="Y1909" i="1"/>
  <c r="Z1912" i="1"/>
  <c r="Z1914" i="1"/>
  <c r="Y1922" i="1"/>
  <c r="Y1913" i="1"/>
  <c r="X1922" i="1"/>
  <c r="Y1915" i="1"/>
  <c r="Z1913" i="1"/>
  <c r="Z1930" i="1"/>
  <c r="X1915" i="1"/>
  <c r="X1933" i="1"/>
  <c r="X1931" i="1"/>
  <c r="Y1927" i="1"/>
  <c r="Y1919" i="1"/>
  <c r="Z1919" i="1"/>
  <c r="X1908" i="1"/>
  <c r="Y1906" i="1"/>
  <c r="X1906" i="1"/>
  <c r="X1923" i="1"/>
  <c r="Z1921" i="1"/>
  <c r="Y1931" i="1"/>
  <c r="AC1937" i="1"/>
  <c r="AD1937" i="1" s="1"/>
  <c r="Y1899" i="1"/>
  <c r="Z1908" i="1"/>
  <c r="X1930" i="1"/>
  <c r="Y1923" i="1"/>
  <c r="X1912" i="1"/>
  <c r="Y1929" i="1"/>
  <c r="Z1933" i="1"/>
  <c r="X1921" i="1"/>
  <c r="X1911" i="1"/>
  <c r="Z1918" i="1"/>
  <c r="Y1918" i="1"/>
  <c r="Y1911" i="1"/>
  <c r="X1920" i="1"/>
  <c r="O1902" i="1"/>
  <c r="Y1902" i="1" s="1"/>
  <c r="X1927" i="1"/>
  <c r="Y1925" i="1"/>
  <c r="X1925" i="1"/>
  <c r="Y1916" i="1"/>
  <c r="X1916" i="1"/>
  <c r="O1904" i="1"/>
  <c r="X1904" i="1" s="1"/>
  <c r="O1901" i="1"/>
  <c r="Z1901" i="1" s="1"/>
  <c r="Z1893" i="1"/>
  <c r="Y1893" i="1"/>
  <c r="X1899" i="1"/>
  <c r="O1849" i="1"/>
  <c r="Z1903" i="1"/>
  <c r="X1903" i="1"/>
  <c r="Y1903" i="1"/>
  <c r="O1897" i="1"/>
  <c r="Z1897" i="1" s="1"/>
  <c r="O1883" i="1"/>
  <c r="Z1883" i="1" s="1"/>
  <c r="O1894" i="1"/>
  <c r="Z1894" i="1" s="1"/>
  <c r="O1900" i="1"/>
  <c r="Z1900" i="1" s="1"/>
  <c r="Z1899" i="1"/>
  <c r="Z1896" i="1"/>
  <c r="O1895" i="1"/>
  <c r="Z1895" i="1" s="1"/>
  <c r="O1892" i="1"/>
  <c r="Z1892" i="1" s="1"/>
  <c r="X1891" i="1"/>
  <c r="O1887" i="1"/>
  <c r="Z1887" i="1" s="1"/>
  <c r="O1886" i="1"/>
  <c r="Z1886" i="1" s="1"/>
  <c r="O1885" i="1"/>
  <c r="X1885" i="1" s="1"/>
  <c r="O1884" i="1"/>
  <c r="X1884" i="1" s="1"/>
  <c r="O1881" i="1"/>
  <c r="Z1881" i="1" s="1"/>
  <c r="X1898" i="1"/>
  <c r="Y1898" i="1"/>
  <c r="X1893" i="1"/>
  <c r="O1857" i="1"/>
  <c r="AA1899" i="1"/>
  <c r="AA1898" i="1"/>
  <c r="O1869" i="1"/>
  <c r="O1861" i="1"/>
  <c r="Z1882" i="1"/>
  <c r="O1890" i="1"/>
  <c r="Z1890" i="1" s="1"/>
  <c r="O1889" i="1"/>
  <c r="Z1889" i="1" s="1"/>
  <c r="O1888" i="1"/>
  <c r="Z1888" i="1" s="1"/>
  <c r="Y1882" i="1"/>
  <c r="X1882" i="1"/>
  <c r="O1867" i="1"/>
  <c r="W1880" i="1"/>
  <c r="V1880" i="1"/>
  <c r="T1880" i="1"/>
  <c r="Q1880" i="1"/>
  <c r="P1880" i="1"/>
  <c r="M1880" i="1"/>
  <c r="W1879" i="1"/>
  <c r="V1879" i="1"/>
  <c r="T1879" i="1"/>
  <c r="Q1879" i="1"/>
  <c r="P1879" i="1"/>
  <c r="M1879" i="1"/>
  <c r="W1878" i="1"/>
  <c r="V1878" i="1"/>
  <c r="T1878" i="1"/>
  <c r="Q1878" i="1"/>
  <c r="P1878" i="1"/>
  <c r="M1878" i="1"/>
  <c r="W1877" i="1"/>
  <c r="V1877" i="1"/>
  <c r="T1877" i="1"/>
  <c r="Q1877" i="1"/>
  <c r="P1877" i="1"/>
  <c r="M1877" i="1"/>
  <c r="W1876" i="1"/>
  <c r="V1876" i="1"/>
  <c r="T1876" i="1"/>
  <c r="Q1876" i="1"/>
  <c r="P1876" i="1"/>
  <c r="M1876" i="1"/>
  <c r="W1875" i="1"/>
  <c r="V1875" i="1"/>
  <c r="T1875" i="1"/>
  <c r="Q1875" i="1"/>
  <c r="P1875" i="1"/>
  <c r="M1875" i="1"/>
  <c r="W1874" i="1"/>
  <c r="V1874" i="1"/>
  <c r="T1874" i="1"/>
  <c r="Q1874" i="1"/>
  <c r="P1874" i="1"/>
  <c r="M1874" i="1"/>
  <c r="W1873" i="1"/>
  <c r="V1873" i="1"/>
  <c r="T1873" i="1"/>
  <c r="Q1873" i="1"/>
  <c r="P1873" i="1"/>
  <c r="M1873" i="1"/>
  <c r="W1872" i="1"/>
  <c r="V1872" i="1"/>
  <c r="T1872" i="1"/>
  <c r="Q1872" i="1"/>
  <c r="P1872" i="1"/>
  <c r="M1872" i="1"/>
  <c r="W1871" i="1"/>
  <c r="V1871" i="1"/>
  <c r="T1871" i="1"/>
  <c r="Q1871" i="1"/>
  <c r="P1871" i="1"/>
  <c r="M1871" i="1"/>
  <c r="W1870" i="1"/>
  <c r="V1870" i="1"/>
  <c r="T1870" i="1"/>
  <c r="Q1870" i="1"/>
  <c r="P1870" i="1"/>
  <c r="M1870" i="1"/>
  <c r="W1869" i="1"/>
  <c r="V1869" i="1"/>
  <c r="T1869" i="1"/>
  <c r="W1868" i="1"/>
  <c r="V1868" i="1"/>
  <c r="T1868" i="1"/>
  <c r="Q1868" i="1"/>
  <c r="P1868" i="1"/>
  <c r="M1868" i="1"/>
  <c r="W1867" i="1"/>
  <c r="V1867" i="1"/>
  <c r="T1867" i="1"/>
  <c r="W1866" i="1"/>
  <c r="V1866" i="1"/>
  <c r="T1866" i="1"/>
  <c r="Q1866" i="1"/>
  <c r="P1866" i="1"/>
  <c r="M1866" i="1"/>
  <c r="W1865" i="1"/>
  <c r="V1865" i="1"/>
  <c r="T1865" i="1"/>
  <c r="Q1865" i="1"/>
  <c r="P1865" i="1"/>
  <c r="M1865" i="1"/>
  <c r="W1864" i="1"/>
  <c r="V1864" i="1"/>
  <c r="T1864" i="1"/>
  <c r="Q1864" i="1"/>
  <c r="P1864" i="1"/>
  <c r="M1864" i="1"/>
  <c r="W1863" i="1"/>
  <c r="V1863" i="1"/>
  <c r="T1863" i="1"/>
  <c r="Q1863" i="1"/>
  <c r="P1863" i="1"/>
  <c r="M1863" i="1"/>
  <c r="W1862" i="1"/>
  <c r="V1862" i="1"/>
  <c r="T1862" i="1"/>
  <c r="Q1862" i="1"/>
  <c r="P1862" i="1"/>
  <c r="M1862" i="1"/>
  <c r="W1861" i="1"/>
  <c r="V1861" i="1"/>
  <c r="T1861" i="1"/>
  <c r="W1860" i="1"/>
  <c r="V1860" i="1"/>
  <c r="T1860" i="1"/>
  <c r="Q1860" i="1"/>
  <c r="P1860" i="1"/>
  <c r="M1860" i="1"/>
  <c r="W1859" i="1"/>
  <c r="V1859" i="1"/>
  <c r="T1859" i="1"/>
  <c r="Q1859" i="1"/>
  <c r="AA1859" i="1" s="1"/>
  <c r="P1859" i="1"/>
  <c r="M1859" i="1"/>
  <c r="W1858" i="1"/>
  <c r="V1858" i="1"/>
  <c r="T1858" i="1"/>
  <c r="Q1858" i="1"/>
  <c r="P1858" i="1"/>
  <c r="M1858" i="1"/>
  <c r="W1857" i="1"/>
  <c r="V1857" i="1"/>
  <c r="T1857" i="1"/>
  <c r="W1856" i="1"/>
  <c r="V1856" i="1"/>
  <c r="T1856" i="1"/>
  <c r="Q1856" i="1"/>
  <c r="P1856" i="1"/>
  <c r="M1856" i="1"/>
  <c r="W1855" i="1"/>
  <c r="V1855" i="1"/>
  <c r="T1855" i="1"/>
  <c r="Q1855" i="1"/>
  <c r="P1855" i="1"/>
  <c r="M1855" i="1"/>
  <c r="W1854" i="1"/>
  <c r="V1854" i="1"/>
  <c r="T1854" i="1"/>
  <c r="Q1854" i="1"/>
  <c r="P1854" i="1"/>
  <c r="M1854" i="1"/>
  <c r="W1853" i="1"/>
  <c r="V1853" i="1"/>
  <c r="T1853" i="1"/>
  <c r="Q1853" i="1"/>
  <c r="P1853" i="1"/>
  <c r="M1853" i="1"/>
  <c r="W1852" i="1"/>
  <c r="V1852" i="1"/>
  <c r="T1852" i="1"/>
  <c r="Q1852" i="1"/>
  <c r="P1852" i="1"/>
  <c r="M1852" i="1"/>
  <c r="W1851" i="1"/>
  <c r="V1851" i="1"/>
  <c r="T1851" i="1"/>
  <c r="Q1851" i="1"/>
  <c r="P1851" i="1"/>
  <c r="M1851" i="1"/>
  <c r="W1850" i="1"/>
  <c r="V1850" i="1"/>
  <c r="T1850" i="1"/>
  <c r="Q1850" i="1"/>
  <c r="P1850" i="1"/>
  <c r="M1850" i="1"/>
  <c r="W1849" i="1"/>
  <c r="V1849" i="1"/>
  <c r="T1849" i="1"/>
  <c r="W1848" i="1"/>
  <c r="V1848" i="1"/>
  <c r="T1848" i="1"/>
  <c r="Q1848" i="1"/>
  <c r="P1848" i="1"/>
  <c r="M1848" i="1"/>
  <c r="W1847" i="1"/>
  <c r="V1847" i="1"/>
  <c r="T1847" i="1"/>
  <c r="Q1847" i="1"/>
  <c r="P1847" i="1"/>
  <c r="M1847" i="1"/>
  <c r="W1846" i="1"/>
  <c r="V1846" i="1"/>
  <c r="T1846" i="1"/>
  <c r="Q1846" i="1"/>
  <c r="P1846" i="1"/>
  <c r="M1846" i="1"/>
  <c r="W1845" i="1"/>
  <c r="V1845" i="1"/>
  <c r="T1845" i="1"/>
  <c r="Q1845" i="1"/>
  <c r="P1845" i="1"/>
  <c r="M1845" i="1"/>
  <c r="W1844" i="1"/>
  <c r="V1844" i="1"/>
  <c r="T1844" i="1"/>
  <c r="Q1844" i="1"/>
  <c r="P1844" i="1"/>
  <c r="M1844" i="1"/>
  <c r="W1843" i="1"/>
  <c r="V1843" i="1"/>
  <c r="T1843" i="1"/>
  <c r="Q1843" i="1"/>
  <c r="P1843" i="1"/>
  <c r="M1843" i="1"/>
  <c r="W1842" i="1"/>
  <c r="V1842" i="1"/>
  <c r="T1842" i="1"/>
  <c r="Q1842" i="1"/>
  <c r="P1842" i="1"/>
  <c r="M1842" i="1"/>
  <c r="AA1904" i="1" l="1"/>
  <c r="AA1886" i="1"/>
  <c r="AA1888" i="1"/>
  <c r="AA1857" i="1"/>
  <c r="AA1849" i="1"/>
  <c r="AA1885" i="1"/>
  <c r="AA1895" i="1"/>
  <c r="AA1889" i="1"/>
  <c r="AA1902" i="1"/>
  <c r="AA1901" i="1"/>
  <c r="AA1890" i="1"/>
  <c r="AA1892" i="1"/>
  <c r="AA1884" i="1"/>
  <c r="AA1883" i="1"/>
  <c r="AA1897" i="1"/>
  <c r="AA1900" i="1"/>
  <c r="AA1887" i="1"/>
  <c r="AA1894" i="1"/>
  <c r="AA1881" i="1"/>
  <c r="X1902" i="1"/>
  <c r="Y1901" i="1"/>
  <c r="X1901" i="1"/>
  <c r="Z1904" i="1"/>
  <c r="Z1902" i="1"/>
  <c r="Y1904" i="1"/>
  <c r="Y1892" i="1"/>
  <c r="Y1894" i="1"/>
  <c r="X1897" i="1"/>
  <c r="Y1897" i="1"/>
  <c r="O1876" i="1"/>
  <c r="Z1876" i="1" s="1"/>
  <c r="X1883" i="1"/>
  <c r="Y1886" i="1"/>
  <c r="Y1883" i="1"/>
  <c r="Y1887" i="1"/>
  <c r="X1886" i="1"/>
  <c r="X1895" i="1"/>
  <c r="X1887" i="1"/>
  <c r="Z1885" i="1"/>
  <c r="X1900" i="1"/>
  <c r="Z1884" i="1"/>
  <c r="X1894" i="1"/>
  <c r="Y1895" i="1"/>
  <c r="Y1884" i="1"/>
  <c r="Y1900" i="1"/>
  <c r="X1892" i="1"/>
  <c r="Y1885" i="1"/>
  <c r="X1881" i="1"/>
  <c r="Y1881" i="1"/>
  <c r="O1873" i="1"/>
  <c r="Y1873" i="1" s="1"/>
  <c r="O1871" i="1"/>
  <c r="X1871" i="1" s="1"/>
  <c r="X1890" i="1"/>
  <c r="Y1889" i="1"/>
  <c r="O1878" i="1"/>
  <c r="Z1878" i="1" s="1"/>
  <c r="O1879" i="1"/>
  <c r="Z1879" i="1" s="1"/>
  <c r="O1874" i="1"/>
  <c r="Y1874" i="1" s="1"/>
  <c r="Y1888" i="1"/>
  <c r="O1877" i="1"/>
  <c r="X1877" i="1" s="1"/>
  <c r="X1889" i="1"/>
  <c r="O1872" i="1"/>
  <c r="Y1872" i="1" s="1"/>
  <c r="O1880" i="1"/>
  <c r="Z1880" i="1" s="1"/>
  <c r="X1888" i="1"/>
  <c r="Y1890" i="1"/>
  <c r="O1875" i="1"/>
  <c r="Z1875" i="1" s="1"/>
  <c r="O1846" i="1"/>
  <c r="X1846" i="1" s="1"/>
  <c r="O1845" i="1"/>
  <c r="Z1845" i="1" s="1"/>
  <c r="O1859" i="1"/>
  <c r="Z1859" i="1" s="1"/>
  <c r="O1855" i="1"/>
  <c r="Y1855" i="1" s="1"/>
  <c r="O1843" i="1"/>
  <c r="Z1843" i="1" s="1"/>
  <c r="O1870" i="1"/>
  <c r="AA1870" i="1" s="1"/>
  <c r="O1868" i="1"/>
  <c r="Z1868" i="1" s="1"/>
  <c r="O1866" i="1"/>
  <c r="Z1866" i="1" s="1"/>
  <c r="O1865" i="1"/>
  <c r="X1865" i="1" s="1"/>
  <c r="O1864" i="1"/>
  <c r="Y1864" i="1" s="1"/>
  <c r="O1863" i="1"/>
  <c r="X1863" i="1" s="1"/>
  <c r="O1862" i="1"/>
  <c r="Z1862" i="1" s="1"/>
  <c r="O1860" i="1"/>
  <c r="X1860" i="1" s="1"/>
  <c r="O1858" i="1"/>
  <c r="Z1858" i="1" s="1"/>
  <c r="O1856" i="1"/>
  <c r="Z1856" i="1" s="1"/>
  <c r="O1854" i="1"/>
  <c r="Z1854" i="1" s="1"/>
  <c r="O1853" i="1"/>
  <c r="X1853" i="1" s="1"/>
  <c r="O1852" i="1"/>
  <c r="Y1852" i="1" s="1"/>
  <c r="O1851" i="1"/>
  <c r="X1851" i="1" s="1"/>
  <c r="O1850" i="1"/>
  <c r="Y1850" i="1" s="1"/>
  <c r="O1848" i="1"/>
  <c r="X1848" i="1" s="1"/>
  <c r="O1847" i="1"/>
  <c r="X1847" i="1" s="1"/>
  <c r="O1844" i="1"/>
  <c r="X1844" i="1" s="1"/>
  <c r="O1842" i="1"/>
  <c r="Y1842" i="1" s="1"/>
  <c r="X1861" i="1"/>
  <c r="Z1869" i="1"/>
  <c r="AA1869" i="1"/>
  <c r="X1867" i="1"/>
  <c r="Y1867" i="1"/>
  <c r="AA1867" i="1"/>
  <c r="AA1876" i="1"/>
  <c r="AA1861" i="1"/>
  <c r="Z1867" i="1"/>
  <c r="X1857" i="1"/>
  <c r="Z1857" i="1"/>
  <c r="Y1857" i="1"/>
  <c r="Y1861" i="1"/>
  <c r="Y1869" i="1"/>
  <c r="X1869" i="1"/>
  <c r="Z1861" i="1"/>
  <c r="Z1849" i="1"/>
  <c r="Y1849" i="1"/>
  <c r="X1849" i="1"/>
  <c r="AA1862" i="1" l="1"/>
  <c r="AA1854" i="1"/>
  <c r="AA1855" i="1"/>
  <c r="AA1877" i="1"/>
  <c r="AA1847" i="1"/>
  <c r="AA1848" i="1"/>
  <c r="AA1860" i="1"/>
  <c r="AA1856" i="1"/>
  <c r="AA1880" i="1"/>
  <c r="AA1873" i="1"/>
  <c r="AA1866" i="1"/>
  <c r="AA1872" i="1"/>
  <c r="AA1871" i="1"/>
  <c r="AA1868" i="1"/>
  <c r="AA1853" i="1"/>
  <c r="AA1846" i="1"/>
  <c r="AA1875" i="1"/>
  <c r="AA1858" i="1"/>
  <c r="AA1842" i="1"/>
  <c r="AA1879" i="1"/>
  <c r="AA1878" i="1"/>
  <c r="AA1843" i="1"/>
  <c r="AA1864" i="1"/>
  <c r="AA1852" i="1"/>
  <c r="AA1851" i="1"/>
  <c r="AA1844" i="1"/>
  <c r="AA1865" i="1"/>
  <c r="AA1850" i="1"/>
  <c r="X1876" i="1"/>
  <c r="AA1863" i="1"/>
  <c r="AA1874" i="1"/>
  <c r="Y1876" i="1"/>
  <c r="X1873" i="1"/>
  <c r="Z1873" i="1"/>
  <c r="Z1871" i="1"/>
  <c r="Y1871" i="1"/>
  <c r="Y1879" i="1"/>
  <c r="X1879" i="1"/>
  <c r="Y1878" i="1"/>
  <c r="X1874" i="1"/>
  <c r="AA1845" i="1"/>
  <c r="Y1875" i="1"/>
  <c r="X1875" i="1"/>
  <c r="X1878" i="1"/>
  <c r="Y1847" i="1"/>
  <c r="Z1847" i="1"/>
  <c r="Z1874" i="1"/>
  <c r="X1868" i="1"/>
  <c r="Y1880" i="1"/>
  <c r="Z1877" i="1"/>
  <c r="X1880" i="1"/>
  <c r="Y1877" i="1"/>
  <c r="Y1868" i="1"/>
  <c r="Z1872" i="1"/>
  <c r="X1845" i="1"/>
  <c r="Y1845" i="1"/>
  <c r="X1872" i="1"/>
  <c r="Z1846" i="1"/>
  <c r="X1855" i="1"/>
  <c r="X1843" i="1"/>
  <c r="Y1846" i="1"/>
  <c r="Y1843" i="1"/>
  <c r="X1859" i="1"/>
  <c r="Y1859" i="1"/>
  <c r="Z1855" i="1"/>
  <c r="X1870" i="1"/>
  <c r="Z1870" i="1"/>
  <c r="Z1864" i="1"/>
  <c r="Y1865" i="1"/>
  <c r="Z1842" i="1"/>
  <c r="Z1865" i="1"/>
  <c r="X1862" i="1"/>
  <c r="X1864" i="1"/>
  <c r="X1866" i="1"/>
  <c r="X1842" i="1"/>
  <c r="Y1863" i="1"/>
  <c r="Z1863" i="1"/>
  <c r="X1854" i="1"/>
  <c r="Z1853" i="1"/>
  <c r="X1856" i="1"/>
  <c r="Y1862" i="1"/>
  <c r="Y1854" i="1"/>
  <c r="Y1848" i="1"/>
  <c r="Z1851" i="1"/>
  <c r="Y1856" i="1"/>
  <c r="Y1860" i="1"/>
  <c r="X1852" i="1"/>
  <c r="Y1851" i="1"/>
  <c r="Z1848" i="1"/>
  <c r="X1858" i="1"/>
  <c r="Z1860" i="1"/>
  <c r="Z1852" i="1"/>
  <c r="Y1853" i="1"/>
  <c r="Y1870" i="1"/>
  <c r="Y1866" i="1"/>
  <c r="Y1858" i="1"/>
  <c r="X1850" i="1"/>
  <c r="Z1850" i="1"/>
  <c r="Y1844" i="1"/>
  <c r="Z1844" i="1"/>
  <c r="T1215" i="1" l="1"/>
  <c r="T1216" i="1"/>
  <c r="T1217" i="1"/>
  <c r="T1218" i="1"/>
  <c r="T1219" i="1"/>
  <c r="T1220" i="1"/>
  <c r="T1210" i="1"/>
  <c r="T1211" i="1"/>
  <c r="T1212" i="1"/>
  <c r="T1213" i="1"/>
  <c r="T1214" i="1"/>
  <c r="T1206" i="1"/>
  <c r="T1207" i="1"/>
  <c r="T1208" i="1"/>
  <c r="T1209" i="1"/>
  <c r="T1204" i="1"/>
  <c r="T1205" i="1"/>
  <c r="T1202" i="1"/>
  <c r="T1039" i="1"/>
  <c r="T1038" i="1"/>
  <c r="T1018" i="1"/>
  <c r="T1019" i="1"/>
  <c r="T666" i="1"/>
  <c r="Q1334" i="1"/>
  <c r="Q666" i="1"/>
  <c r="Q1217" i="1"/>
  <c r="Q1218" i="1"/>
  <c r="Q1219" i="1"/>
  <c r="Q1220" i="1"/>
  <c r="Q1207" i="1"/>
  <c r="Q1208" i="1"/>
  <c r="Q1209" i="1"/>
  <c r="Q1210" i="1"/>
  <c r="Q1211" i="1"/>
  <c r="Q1212" i="1"/>
  <c r="Q1213" i="1"/>
  <c r="Q1214" i="1"/>
  <c r="Q1215" i="1"/>
  <c r="Q1216" i="1"/>
  <c r="Q1202" i="1"/>
  <c r="Q1203" i="1"/>
  <c r="Q1204" i="1"/>
  <c r="Q1205" i="1"/>
  <c r="Q1206" i="1"/>
  <c r="Q1198" i="1"/>
  <c r="Q1199" i="1"/>
  <c r="Q1200" i="1"/>
  <c r="Q1201" i="1"/>
  <c r="Q1038" i="1"/>
  <c r="Q1019" i="1"/>
  <c r="Q1018" i="1"/>
  <c r="W1841" i="1" l="1"/>
  <c r="V1841" i="1"/>
  <c r="T1841" i="1"/>
  <c r="Q1841" i="1"/>
  <c r="P1841" i="1"/>
  <c r="M1841" i="1"/>
  <c r="W1840" i="1"/>
  <c r="V1840" i="1"/>
  <c r="T1840" i="1"/>
  <c r="Q1840" i="1"/>
  <c r="P1840" i="1"/>
  <c r="M1840" i="1"/>
  <c r="W1839" i="1"/>
  <c r="V1839" i="1"/>
  <c r="T1839" i="1"/>
  <c r="Q1839" i="1"/>
  <c r="P1839" i="1"/>
  <c r="M1839" i="1"/>
  <c r="W1838" i="1"/>
  <c r="V1838" i="1"/>
  <c r="T1838" i="1"/>
  <c r="Q1838" i="1"/>
  <c r="P1838" i="1"/>
  <c r="O1838" i="1" s="1"/>
  <c r="M1838" i="1"/>
  <c r="W1837" i="1"/>
  <c r="V1837" i="1"/>
  <c r="T1837" i="1"/>
  <c r="Q1837" i="1"/>
  <c r="P1837" i="1"/>
  <c r="O1837" i="1" s="1"/>
  <c r="M1837" i="1"/>
  <c r="W1836" i="1"/>
  <c r="V1836" i="1"/>
  <c r="T1836" i="1"/>
  <c r="Q1836" i="1"/>
  <c r="P1836" i="1"/>
  <c r="M1836" i="1"/>
  <c r="W1835" i="1"/>
  <c r="V1835" i="1"/>
  <c r="T1835" i="1"/>
  <c r="Q1835" i="1"/>
  <c r="P1835" i="1"/>
  <c r="M1835" i="1"/>
  <c r="W1834" i="1"/>
  <c r="V1834" i="1"/>
  <c r="T1834" i="1"/>
  <c r="Q1834" i="1"/>
  <c r="P1834" i="1"/>
  <c r="M1834" i="1"/>
  <c r="W1833" i="1"/>
  <c r="V1833" i="1"/>
  <c r="T1833" i="1"/>
  <c r="Q1833" i="1"/>
  <c r="P1833" i="1"/>
  <c r="M1833" i="1"/>
  <c r="W1832" i="1"/>
  <c r="V1832" i="1"/>
  <c r="T1832" i="1"/>
  <c r="Q1832" i="1"/>
  <c r="P1832" i="1"/>
  <c r="M1832" i="1"/>
  <c r="W1831" i="1"/>
  <c r="V1831" i="1"/>
  <c r="T1831" i="1"/>
  <c r="Q1831" i="1"/>
  <c r="P1831" i="1"/>
  <c r="M1831" i="1"/>
  <c r="W1830" i="1"/>
  <c r="V1830" i="1"/>
  <c r="T1830" i="1"/>
  <c r="Q1830" i="1"/>
  <c r="P1830" i="1"/>
  <c r="M1830" i="1"/>
  <c r="W1829" i="1"/>
  <c r="V1829" i="1"/>
  <c r="T1829" i="1"/>
  <c r="Q1829" i="1"/>
  <c r="P1829" i="1"/>
  <c r="M1829" i="1"/>
  <c r="W1828" i="1"/>
  <c r="V1828" i="1"/>
  <c r="T1828" i="1"/>
  <c r="Q1828" i="1"/>
  <c r="P1828" i="1"/>
  <c r="M1828" i="1"/>
  <c r="W1827" i="1"/>
  <c r="V1827" i="1"/>
  <c r="T1827" i="1"/>
  <c r="Q1827" i="1"/>
  <c r="P1827" i="1"/>
  <c r="M1827" i="1"/>
  <c r="W1826" i="1"/>
  <c r="V1826" i="1"/>
  <c r="T1826" i="1"/>
  <c r="Q1826" i="1"/>
  <c r="P1826" i="1"/>
  <c r="M1826" i="1"/>
  <c r="W1825" i="1"/>
  <c r="V1825" i="1"/>
  <c r="T1825" i="1"/>
  <c r="Q1825" i="1"/>
  <c r="P1825" i="1"/>
  <c r="M1825" i="1"/>
  <c r="W1824" i="1"/>
  <c r="V1824" i="1"/>
  <c r="T1824" i="1"/>
  <c r="Q1824" i="1"/>
  <c r="P1824" i="1"/>
  <c r="O1824" i="1" s="1"/>
  <c r="M1824" i="1"/>
  <c r="W1823" i="1"/>
  <c r="V1823" i="1"/>
  <c r="T1823" i="1"/>
  <c r="Q1823" i="1"/>
  <c r="P1823" i="1"/>
  <c r="M1823" i="1"/>
  <c r="W1822" i="1"/>
  <c r="V1822" i="1"/>
  <c r="T1822" i="1"/>
  <c r="Q1822" i="1"/>
  <c r="P1822" i="1"/>
  <c r="O1822" i="1" s="1"/>
  <c r="M1822" i="1"/>
  <c r="W1821" i="1"/>
  <c r="V1821" i="1"/>
  <c r="T1821" i="1"/>
  <c r="Q1821" i="1"/>
  <c r="P1821" i="1"/>
  <c r="M1821" i="1"/>
  <c r="W1820" i="1"/>
  <c r="V1820" i="1"/>
  <c r="T1820" i="1"/>
  <c r="Q1820" i="1"/>
  <c r="P1820" i="1"/>
  <c r="O1820" i="1" s="1"/>
  <c r="M1820" i="1"/>
  <c r="W1819" i="1"/>
  <c r="V1819" i="1"/>
  <c r="T1819" i="1"/>
  <c r="Q1819" i="1"/>
  <c r="P1819" i="1"/>
  <c r="M1819" i="1"/>
  <c r="W1818" i="1"/>
  <c r="V1818" i="1"/>
  <c r="T1818" i="1"/>
  <c r="Q1818" i="1"/>
  <c r="P1818" i="1"/>
  <c r="M1818" i="1"/>
  <c r="W1817" i="1"/>
  <c r="V1817" i="1"/>
  <c r="T1817" i="1"/>
  <c r="Q1817" i="1"/>
  <c r="P1817" i="1"/>
  <c r="M1817" i="1"/>
  <c r="W1816" i="1"/>
  <c r="V1816" i="1"/>
  <c r="T1816" i="1"/>
  <c r="Q1816" i="1"/>
  <c r="P1816" i="1"/>
  <c r="M1816" i="1"/>
  <c r="W1815" i="1"/>
  <c r="V1815" i="1"/>
  <c r="T1815" i="1"/>
  <c r="Q1815" i="1"/>
  <c r="P1815" i="1"/>
  <c r="M1815" i="1"/>
  <c r="W1814" i="1"/>
  <c r="V1814" i="1"/>
  <c r="T1814" i="1"/>
  <c r="Q1814" i="1"/>
  <c r="P1814" i="1"/>
  <c r="M1814" i="1"/>
  <c r="W1813" i="1"/>
  <c r="V1813" i="1"/>
  <c r="T1813" i="1"/>
  <c r="Q1813" i="1"/>
  <c r="P1813" i="1"/>
  <c r="O1813" i="1" s="1"/>
  <c r="M1813" i="1"/>
  <c r="W1812" i="1"/>
  <c r="V1812" i="1"/>
  <c r="T1812" i="1"/>
  <c r="Q1812" i="1"/>
  <c r="P1812" i="1"/>
  <c r="M1812" i="1"/>
  <c r="W1811" i="1"/>
  <c r="V1811" i="1"/>
  <c r="T1811" i="1"/>
  <c r="Q1811" i="1"/>
  <c r="AA1811" i="1" s="1"/>
  <c r="P1811" i="1"/>
  <c r="M1811" i="1"/>
  <c r="W1810" i="1"/>
  <c r="V1810" i="1"/>
  <c r="T1810" i="1"/>
  <c r="Q1810" i="1"/>
  <c r="P1810" i="1"/>
  <c r="M1810" i="1"/>
  <c r="W1809" i="1"/>
  <c r="V1809" i="1"/>
  <c r="T1809" i="1"/>
  <c r="Q1809" i="1"/>
  <c r="P1809" i="1"/>
  <c r="M1809" i="1"/>
  <c r="W1808" i="1"/>
  <c r="V1808" i="1"/>
  <c r="T1808" i="1"/>
  <c r="Q1808" i="1"/>
  <c r="P1808" i="1"/>
  <c r="O1808" i="1" s="1"/>
  <c r="M1808" i="1"/>
  <c r="W1807" i="1"/>
  <c r="V1807" i="1"/>
  <c r="T1807" i="1"/>
  <c r="Q1807" i="1"/>
  <c r="P1807" i="1"/>
  <c r="O1807" i="1" s="1"/>
  <c r="M1807" i="1"/>
  <c r="W1806" i="1"/>
  <c r="V1806" i="1"/>
  <c r="T1806" i="1"/>
  <c r="Q1806" i="1"/>
  <c r="P1806" i="1"/>
  <c r="M1806" i="1"/>
  <c r="W1805" i="1"/>
  <c r="V1805" i="1"/>
  <c r="T1805" i="1"/>
  <c r="Q1805" i="1"/>
  <c r="P1805" i="1"/>
  <c r="M1805" i="1"/>
  <c r="W1804" i="1"/>
  <c r="V1804" i="1"/>
  <c r="T1804" i="1"/>
  <c r="Q1804" i="1"/>
  <c r="P1804" i="1"/>
  <c r="O1804" i="1" s="1"/>
  <c r="M1804" i="1"/>
  <c r="W1803" i="1"/>
  <c r="V1803" i="1"/>
  <c r="T1803" i="1"/>
  <c r="Q1803" i="1"/>
  <c r="P1803" i="1"/>
  <c r="M1803" i="1"/>
  <c r="W1802" i="1"/>
  <c r="V1802" i="1"/>
  <c r="T1802" i="1"/>
  <c r="Q1802" i="1"/>
  <c r="P1802" i="1"/>
  <c r="M1802" i="1"/>
  <c r="W1801" i="1"/>
  <c r="V1801" i="1"/>
  <c r="T1801" i="1"/>
  <c r="Q1801" i="1"/>
  <c r="P1801" i="1"/>
  <c r="M1801" i="1"/>
  <c r="W1800" i="1"/>
  <c r="V1800" i="1"/>
  <c r="T1800" i="1"/>
  <c r="Q1800" i="1"/>
  <c r="P1800" i="1"/>
  <c r="M1800" i="1"/>
  <c r="W1799" i="1"/>
  <c r="V1799" i="1"/>
  <c r="T1799" i="1"/>
  <c r="Q1799" i="1"/>
  <c r="P1799" i="1"/>
  <c r="M1799" i="1"/>
  <c r="W1798" i="1"/>
  <c r="V1798" i="1"/>
  <c r="T1798" i="1"/>
  <c r="Q1798" i="1"/>
  <c r="P1798" i="1"/>
  <c r="M1798" i="1"/>
  <c r="W1797" i="1"/>
  <c r="V1797" i="1"/>
  <c r="T1797" i="1"/>
  <c r="Q1797" i="1"/>
  <c r="P1797" i="1"/>
  <c r="M1797" i="1"/>
  <c r="W1796" i="1"/>
  <c r="V1796" i="1"/>
  <c r="T1796" i="1"/>
  <c r="Q1796" i="1"/>
  <c r="P1796" i="1"/>
  <c r="O1796" i="1" s="1"/>
  <c r="M1796" i="1"/>
  <c r="W1795" i="1"/>
  <c r="V1795" i="1"/>
  <c r="T1795" i="1"/>
  <c r="Q1795" i="1"/>
  <c r="P1795" i="1"/>
  <c r="M1795" i="1"/>
  <c r="W1794" i="1"/>
  <c r="V1794" i="1"/>
  <c r="T1794" i="1"/>
  <c r="Q1794" i="1"/>
  <c r="P1794" i="1"/>
  <c r="M1794" i="1"/>
  <c r="W1793" i="1"/>
  <c r="V1793" i="1"/>
  <c r="T1793" i="1"/>
  <c r="Q1793" i="1"/>
  <c r="P1793" i="1"/>
  <c r="M1793" i="1"/>
  <c r="W1792" i="1"/>
  <c r="V1792" i="1"/>
  <c r="T1792" i="1"/>
  <c r="Q1792" i="1"/>
  <c r="P1792" i="1"/>
  <c r="M1792" i="1"/>
  <c r="W1791" i="1"/>
  <c r="V1791" i="1"/>
  <c r="T1791" i="1"/>
  <c r="Q1791" i="1"/>
  <c r="P1791" i="1"/>
  <c r="M1791" i="1"/>
  <c r="W1790" i="1"/>
  <c r="V1790" i="1"/>
  <c r="T1790" i="1"/>
  <c r="Q1790" i="1"/>
  <c r="P1790" i="1"/>
  <c r="M1790" i="1"/>
  <c r="W1789" i="1"/>
  <c r="V1789" i="1"/>
  <c r="T1789" i="1"/>
  <c r="Q1789" i="1"/>
  <c r="P1789" i="1"/>
  <c r="O1789" i="1" s="1"/>
  <c r="M1789" i="1"/>
  <c r="W1788" i="1"/>
  <c r="V1788" i="1"/>
  <c r="T1788" i="1"/>
  <c r="Q1788" i="1"/>
  <c r="P1788" i="1"/>
  <c r="M1788" i="1"/>
  <c r="W1787" i="1"/>
  <c r="V1787" i="1"/>
  <c r="T1787" i="1"/>
  <c r="Q1787" i="1"/>
  <c r="P1787" i="1"/>
  <c r="O1787" i="1" s="1"/>
  <c r="M1787" i="1"/>
  <c r="W1786" i="1"/>
  <c r="V1786" i="1"/>
  <c r="T1786" i="1"/>
  <c r="Q1786" i="1"/>
  <c r="P1786" i="1"/>
  <c r="M1786" i="1"/>
  <c r="W1785" i="1"/>
  <c r="V1785" i="1"/>
  <c r="T1785" i="1"/>
  <c r="Q1785" i="1"/>
  <c r="P1785" i="1"/>
  <c r="M1785" i="1"/>
  <c r="W1784" i="1"/>
  <c r="V1784" i="1"/>
  <c r="T1784" i="1"/>
  <c r="Q1784" i="1"/>
  <c r="P1784" i="1"/>
  <c r="M1784" i="1"/>
  <c r="W1783" i="1"/>
  <c r="V1783" i="1"/>
  <c r="T1783" i="1"/>
  <c r="Q1783" i="1"/>
  <c r="P1783" i="1"/>
  <c r="M1783" i="1"/>
  <c r="W1782" i="1"/>
  <c r="V1782" i="1"/>
  <c r="T1782" i="1"/>
  <c r="Q1782" i="1"/>
  <c r="P1782" i="1"/>
  <c r="M1782" i="1"/>
  <c r="U2525" i="1"/>
  <c r="AB2525" i="1" s="1"/>
  <c r="AC2525" i="1" s="1"/>
  <c r="W1777" i="1"/>
  <c r="V1777" i="1"/>
  <c r="T1777" i="1"/>
  <c r="Q1777" i="1"/>
  <c r="P1777" i="1"/>
  <c r="M1777" i="1"/>
  <c r="W1776" i="1"/>
  <c r="V1776" i="1"/>
  <c r="T1776" i="1"/>
  <c r="Q1776" i="1"/>
  <c r="P1776" i="1"/>
  <c r="M1776" i="1"/>
  <c r="W1775" i="1"/>
  <c r="V1775" i="1"/>
  <c r="T1775" i="1"/>
  <c r="Q1775" i="1"/>
  <c r="P1775" i="1"/>
  <c r="O1775" i="1" s="1"/>
  <c r="M1775" i="1"/>
  <c r="W1774" i="1"/>
  <c r="V1774" i="1"/>
  <c r="T1774" i="1"/>
  <c r="Q1774" i="1"/>
  <c r="P1774" i="1"/>
  <c r="M1774" i="1"/>
  <c r="W1773" i="1"/>
  <c r="V1773" i="1"/>
  <c r="T1773" i="1"/>
  <c r="Q1773" i="1"/>
  <c r="P1773" i="1"/>
  <c r="O1773" i="1" s="1"/>
  <c r="M1773" i="1"/>
  <c r="W1772" i="1"/>
  <c r="V1772" i="1"/>
  <c r="T1772" i="1"/>
  <c r="Q1772" i="1"/>
  <c r="P1772" i="1"/>
  <c r="M1772" i="1"/>
  <c r="W1771" i="1"/>
  <c r="V1771" i="1"/>
  <c r="T1771" i="1"/>
  <c r="Q1771" i="1"/>
  <c r="P1771" i="1"/>
  <c r="O1771" i="1" s="1"/>
  <c r="M1771" i="1"/>
  <c r="W1778" i="1"/>
  <c r="V1778" i="1"/>
  <c r="T1778" i="1"/>
  <c r="Q1778" i="1"/>
  <c r="P1778" i="1"/>
  <c r="M1778" i="1"/>
  <c r="W1770" i="1"/>
  <c r="V1770" i="1"/>
  <c r="T1770" i="1"/>
  <c r="Q1770" i="1"/>
  <c r="P1770" i="1"/>
  <c r="M1770" i="1"/>
  <c r="W1769" i="1"/>
  <c r="V1769" i="1"/>
  <c r="T1769" i="1"/>
  <c r="Q1769" i="1"/>
  <c r="P1769" i="1"/>
  <c r="M1769" i="1"/>
  <c r="W1768" i="1"/>
  <c r="V1768" i="1"/>
  <c r="T1768" i="1"/>
  <c r="Q1768" i="1"/>
  <c r="P1768" i="1"/>
  <c r="M1768" i="1"/>
  <c r="W1767" i="1"/>
  <c r="V1767" i="1"/>
  <c r="T1767" i="1"/>
  <c r="Q1767" i="1"/>
  <c r="P1767" i="1"/>
  <c r="M1767" i="1"/>
  <c r="W1766" i="1"/>
  <c r="V1766" i="1"/>
  <c r="T1766" i="1"/>
  <c r="Q1766" i="1"/>
  <c r="P1766" i="1"/>
  <c r="M1766" i="1"/>
  <c r="W1765" i="1"/>
  <c r="V1765" i="1"/>
  <c r="T1765" i="1"/>
  <c r="Q1765" i="1"/>
  <c r="P1765" i="1"/>
  <c r="M1765" i="1"/>
  <c r="W1764" i="1"/>
  <c r="V1764" i="1"/>
  <c r="T1764" i="1"/>
  <c r="Q1764" i="1"/>
  <c r="P1764" i="1"/>
  <c r="O1764" i="1" s="1"/>
  <c r="M1764" i="1"/>
  <c r="W1763" i="1"/>
  <c r="V1763" i="1"/>
  <c r="T1763" i="1"/>
  <c r="Q1763" i="1"/>
  <c r="P1763" i="1"/>
  <c r="M1763" i="1"/>
  <c r="W1762" i="1"/>
  <c r="V1762" i="1"/>
  <c r="T1762" i="1"/>
  <c r="Q1762" i="1"/>
  <c r="P1762" i="1"/>
  <c r="M1762" i="1"/>
  <c r="W1761" i="1"/>
  <c r="V1761" i="1"/>
  <c r="T1761" i="1"/>
  <c r="Q1761" i="1"/>
  <c r="P1761" i="1"/>
  <c r="M1761" i="1"/>
  <c r="W1760" i="1"/>
  <c r="V1760" i="1"/>
  <c r="T1760" i="1"/>
  <c r="Q1760" i="1"/>
  <c r="P1760" i="1"/>
  <c r="M1760" i="1"/>
  <c r="W1759" i="1"/>
  <c r="V1759" i="1"/>
  <c r="T1759" i="1"/>
  <c r="Q1759" i="1"/>
  <c r="P1759" i="1"/>
  <c r="M1759" i="1"/>
  <c r="V1758" i="1"/>
  <c r="T1758" i="1"/>
  <c r="Q1758" i="1"/>
  <c r="P1758" i="1"/>
  <c r="M1758" i="1"/>
  <c r="W1757" i="1"/>
  <c r="V1757" i="1"/>
  <c r="T1757" i="1"/>
  <c r="Q1757" i="1"/>
  <c r="P1757" i="1"/>
  <c r="M1757" i="1"/>
  <c r="W1756" i="1"/>
  <c r="V1756" i="1"/>
  <c r="T1756" i="1"/>
  <c r="Q1756" i="1"/>
  <c r="P1756" i="1"/>
  <c r="M1756" i="1"/>
  <c r="W1755" i="1"/>
  <c r="V1755" i="1"/>
  <c r="T1755" i="1"/>
  <c r="Q1755" i="1"/>
  <c r="P1755" i="1"/>
  <c r="O1755" i="1" s="1"/>
  <c r="M1755" i="1"/>
  <c r="W1754" i="1"/>
  <c r="V1754" i="1"/>
  <c r="T1754" i="1"/>
  <c r="Q1754" i="1"/>
  <c r="P1754" i="1"/>
  <c r="O1754" i="1" s="1"/>
  <c r="M1754" i="1"/>
  <c r="M1780" i="1"/>
  <c r="P1780" i="1"/>
  <c r="Q1780" i="1"/>
  <c r="T1780" i="1"/>
  <c r="V1780" i="1"/>
  <c r="W1780" i="1"/>
  <c r="M1779" i="1"/>
  <c r="P1779" i="1"/>
  <c r="Q1779" i="1"/>
  <c r="T1779" i="1"/>
  <c r="V1779" i="1"/>
  <c r="W1779" i="1"/>
  <c r="W1749" i="1"/>
  <c r="V1749" i="1"/>
  <c r="T1749" i="1"/>
  <c r="Q1749" i="1"/>
  <c r="P1749" i="1"/>
  <c r="M1749" i="1"/>
  <c r="W1748" i="1"/>
  <c r="V1748" i="1"/>
  <c r="T1748" i="1"/>
  <c r="Q1748" i="1"/>
  <c r="P1748" i="1"/>
  <c r="M1748" i="1"/>
  <c r="W1747" i="1"/>
  <c r="V1747" i="1"/>
  <c r="T1747" i="1"/>
  <c r="Q1747" i="1"/>
  <c r="P1747" i="1"/>
  <c r="M1747" i="1"/>
  <c r="W1746" i="1"/>
  <c r="V1746" i="1"/>
  <c r="T1746" i="1"/>
  <c r="Q1746" i="1"/>
  <c r="P1746" i="1"/>
  <c r="M1746" i="1"/>
  <c r="M1745" i="1"/>
  <c r="P1745" i="1"/>
  <c r="O1745" i="1" s="1"/>
  <c r="Q1745" i="1"/>
  <c r="T1745" i="1"/>
  <c r="V1745" i="1"/>
  <c r="W1745" i="1"/>
  <c r="M1743" i="1"/>
  <c r="P1743" i="1"/>
  <c r="O1743" i="1" s="1"/>
  <c r="Q1743" i="1"/>
  <c r="T1743" i="1"/>
  <c r="V1743" i="1"/>
  <c r="W1743" i="1"/>
  <c r="M1742" i="1"/>
  <c r="P1742" i="1"/>
  <c r="Q1742" i="1"/>
  <c r="T1742" i="1"/>
  <c r="V1742" i="1"/>
  <c r="W1742" i="1"/>
  <c r="M1741" i="1"/>
  <c r="P1741" i="1"/>
  <c r="Q1741" i="1"/>
  <c r="T1741" i="1"/>
  <c r="V1741" i="1"/>
  <c r="W1741" i="1"/>
  <c r="M1740" i="1"/>
  <c r="P1740" i="1"/>
  <c r="Q1740" i="1"/>
  <c r="T1740" i="1"/>
  <c r="V1740" i="1"/>
  <c r="W1740" i="1"/>
  <c r="M1739" i="1"/>
  <c r="P1739" i="1"/>
  <c r="Q1739" i="1"/>
  <c r="T1739" i="1"/>
  <c r="V1739" i="1"/>
  <c r="W1739" i="1"/>
  <c r="M1738" i="1"/>
  <c r="P1738" i="1"/>
  <c r="Q1738" i="1"/>
  <c r="T1738" i="1"/>
  <c r="V1738" i="1"/>
  <c r="W1738" i="1"/>
  <c r="M1737" i="1"/>
  <c r="P1737" i="1"/>
  <c r="Q1737" i="1"/>
  <c r="T1737" i="1"/>
  <c r="V1737" i="1"/>
  <c r="W1737" i="1"/>
  <c r="M1736" i="1"/>
  <c r="P1736" i="1"/>
  <c r="Q1736" i="1"/>
  <c r="T1736" i="1"/>
  <c r="V1736" i="1"/>
  <c r="W1736" i="1"/>
  <c r="M1735" i="1"/>
  <c r="P1735" i="1"/>
  <c r="O1735" i="1" s="1"/>
  <c r="Q1735" i="1"/>
  <c r="T1735" i="1"/>
  <c r="V1735" i="1"/>
  <c r="W1735" i="1"/>
  <c r="M1744" i="1"/>
  <c r="P1744" i="1"/>
  <c r="Q1744" i="1"/>
  <c r="T1744" i="1"/>
  <c r="V1744" i="1"/>
  <c r="W1744" i="1"/>
  <c r="M1734" i="1"/>
  <c r="P1734" i="1"/>
  <c r="O1734" i="1" s="1"/>
  <c r="Q1734" i="1"/>
  <c r="T1734" i="1"/>
  <c r="V1734" i="1"/>
  <c r="W1734" i="1"/>
  <c r="M1733" i="1"/>
  <c r="P1733" i="1"/>
  <c r="Q1733" i="1"/>
  <c r="T1733" i="1"/>
  <c r="V1733" i="1"/>
  <c r="W1733" i="1"/>
  <c r="M1750" i="1"/>
  <c r="P1750" i="1"/>
  <c r="O1750" i="1" s="1"/>
  <c r="Q1750" i="1"/>
  <c r="T1750" i="1"/>
  <c r="V1750" i="1"/>
  <c r="W1750" i="1"/>
  <c r="M1732" i="1"/>
  <c r="P1732" i="1"/>
  <c r="O1732" i="1" s="1"/>
  <c r="Q1732" i="1"/>
  <c r="T1732" i="1"/>
  <c r="V1732" i="1"/>
  <c r="W1732" i="1"/>
  <c r="M1731" i="1"/>
  <c r="P1731" i="1"/>
  <c r="Q1731" i="1"/>
  <c r="T1731" i="1"/>
  <c r="V1731" i="1"/>
  <c r="W1731" i="1"/>
  <c r="M1730" i="1"/>
  <c r="P1730" i="1"/>
  <c r="O1730" i="1" s="1"/>
  <c r="Q1730" i="1"/>
  <c r="T1730" i="1"/>
  <c r="V1730" i="1"/>
  <c r="W1730" i="1"/>
  <c r="M1729" i="1"/>
  <c r="P1729" i="1"/>
  <c r="Q1729" i="1"/>
  <c r="T1729" i="1"/>
  <c r="V1729" i="1"/>
  <c r="W1729" i="1"/>
  <c r="M1728" i="1"/>
  <c r="P1728" i="1"/>
  <c r="O1728" i="1" s="1"/>
  <c r="Q1728" i="1"/>
  <c r="T1728" i="1"/>
  <c r="V1728" i="1"/>
  <c r="W1728" i="1"/>
  <c r="M1727" i="1"/>
  <c r="P1727" i="1"/>
  <c r="Q1727" i="1"/>
  <c r="T1727" i="1"/>
  <c r="V1727" i="1"/>
  <c r="W1727" i="1"/>
  <c r="M1751" i="1"/>
  <c r="P1751" i="1"/>
  <c r="Q1751" i="1"/>
  <c r="T1751" i="1"/>
  <c r="V1751" i="1"/>
  <c r="W1751" i="1"/>
  <c r="M1752" i="1"/>
  <c r="P1752" i="1"/>
  <c r="Q1752" i="1"/>
  <c r="T1752" i="1"/>
  <c r="V1752" i="1"/>
  <c r="W1752" i="1"/>
  <c r="M1725" i="1"/>
  <c r="P1725" i="1"/>
  <c r="O1725" i="1" s="1"/>
  <c r="Q1725" i="1"/>
  <c r="T1725" i="1"/>
  <c r="V1725" i="1"/>
  <c r="W1725" i="1"/>
  <c r="M1724" i="1"/>
  <c r="P1724" i="1"/>
  <c r="Q1724" i="1"/>
  <c r="T1724" i="1"/>
  <c r="V1724" i="1"/>
  <c r="W1724" i="1"/>
  <c r="AD2525" i="1" l="1"/>
  <c r="U2523" i="1"/>
  <c r="AB2523" i="1" s="1"/>
  <c r="AC2523" i="1" s="1"/>
  <c r="U2524" i="1"/>
  <c r="AB2524" i="1" s="1"/>
  <c r="AC2524" i="1" s="1"/>
  <c r="U2521" i="1"/>
  <c r="AB2521" i="1" s="1"/>
  <c r="AC2521" i="1" s="1"/>
  <c r="U2522" i="1"/>
  <c r="AB2522" i="1" s="1"/>
  <c r="AC2522" i="1" s="1"/>
  <c r="U2519" i="1"/>
  <c r="AB2519" i="1" s="1"/>
  <c r="AC2519" i="1" s="1"/>
  <c r="U2520" i="1"/>
  <c r="AB2520" i="1" s="1"/>
  <c r="AC2520" i="1" s="1"/>
  <c r="U2517" i="1"/>
  <c r="AB2517" i="1" s="1"/>
  <c r="AC2517" i="1" s="1"/>
  <c r="U2518" i="1"/>
  <c r="AB2518" i="1" s="1"/>
  <c r="AC2518" i="1" s="1"/>
  <c r="U2514" i="1"/>
  <c r="AB2514" i="1" s="1"/>
  <c r="AC2514" i="1" s="1"/>
  <c r="U2515" i="1"/>
  <c r="AB2515" i="1" s="1"/>
  <c r="AC2515" i="1" s="1"/>
  <c r="AD2515" i="1" s="1"/>
  <c r="U2516" i="1"/>
  <c r="AB2516" i="1" s="1"/>
  <c r="AC2516" i="1" s="1"/>
  <c r="AD2516" i="1" s="1"/>
  <c r="U2512" i="1"/>
  <c r="AB2512" i="1" s="1"/>
  <c r="AC2512" i="1" s="1"/>
  <c r="AD2512" i="1" s="1"/>
  <c r="U2513" i="1"/>
  <c r="AB2513" i="1" s="1"/>
  <c r="AC2513" i="1" s="1"/>
  <c r="U2510" i="1"/>
  <c r="AB2510" i="1" s="1"/>
  <c r="AC2510" i="1" s="1"/>
  <c r="U2511" i="1"/>
  <c r="AB2511" i="1" s="1"/>
  <c r="AC2511" i="1" s="1"/>
  <c r="U2508" i="1"/>
  <c r="AB2508" i="1" s="1"/>
  <c r="AC2508" i="1" s="1"/>
  <c r="U2509" i="1"/>
  <c r="AB2509" i="1" s="1"/>
  <c r="AC2509" i="1" s="1"/>
  <c r="U2505" i="1"/>
  <c r="AB2505" i="1" s="1"/>
  <c r="AC2505" i="1" s="1"/>
  <c r="U2506" i="1"/>
  <c r="AB2506" i="1" s="1"/>
  <c r="AC2506" i="1" s="1"/>
  <c r="AD2506" i="1" s="1"/>
  <c r="U2507" i="1"/>
  <c r="AB2507" i="1" s="1"/>
  <c r="AC2507" i="1" s="1"/>
  <c r="AD2507" i="1" s="1"/>
  <c r="U2503" i="1"/>
  <c r="AB2503" i="1" s="1"/>
  <c r="AC2503" i="1" s="1"/>
  <c r="U2504" i="1"/>
  <c r="AB2504" i="1" s="1"/>
  <c r="AC2504" i="1" s="1"/>
  <c r="AD2504" i="1" s="1"/>
  <c r="U2501" i="1"/>
  <c r="AB2501" i="1" s="1"/>
  <c r="AC2501" i="1" s="1"/>
  <c r="U2502" i="1"/>
  <c r="AB2502" i="1" s="1"/>
  <c r="AC2502" i="1" s="1"/>
  <c r="AD2502" i="1" s="1"/>
  <c r="U2499" i="1"/>
  <c r="AB2499" i="1" s="1"/>
  <c r="AC2499" i="1" s="1"/>
  <c r="U2500" i="1"/>
  <c r="AB2500" i="1" s="1"/>
  <c r="AC2500" i="1" s="1"/>
  <c r="AD2500" i="1" s="1"/>
  <c r="U2497" i="1"/>
  <c r="AB2497" i="1" s="1"/>
  <c r="AC2497" i="1" s="1"/>
  <c r="U2498" i="1"/>
  <c r="AB2498" i="1" s="1"/>
  <c r="AC2498" i="1" s="1"/>
  <c r="U2495" i="1"/>
  <c r="AB2495" i="1" s="1"/>
  <c r="AC2495" i="1" s="1"/>
  <c r="U2496" i="1"/>
  <c r="AB2496" i="1" s="1"/>
  <c r="AC2496" i="1" s="1"/>
  <c r="U2493" i="1"/>
  <c r="AB2493" i="1" s="1"/>
  <c r="AC2493" i="1" s="1"/>
  <c r="AD2493" i="1" s="1"/>
  <c r="U2494" i="1"/>
  <c r="AB2494" i="1" s="1"/>
  <c r="AC2494" i="1" s="1"/>
  <c r="U2491" i="1"/>
  <c r="AB2491" i="1" s="1"/>
  <c r="AC2491" i="1" s="1"/>
  <c r="AD2491" i="1" s="1"/>
  <c r="U2492" i="1"/>
  <c r="AB2492" i="1" s="1"/>
  <c r="AC2492" i="1" s="1"/>
  <c r="U2489" i="1"/>
  <c r="AB2489" i="1" s="1"/>
  <c r="AC2489" i="1" s="1"/>
  <c r="U2490" i="1"/>
  <c r="AB2490" i="1" s="1"/>
  <c r="AC2490" i="1" s="1"/>
  <c r="AA1813" i="1"/>
  <c r="AA1824" i="1"/>
  <c r="U2484" i="1"/>
  <c r="AB2484" i="1" s="1"/>
  <c r="AC2484" i="1" s="1"/>
  <c r="U2485" i="1"/>
  <c r="AB2485" i="1" s="1"/>
  <c r="AC2485" i="1" s="1"/>
  <c r="U2482" i="1"/>
  <c r="AB2482" i="1" s="1"/>
  <c r="AC2482" i="1" s="1"/>
  <c r="AD2482" i="1" s="1"/>
  <c r="U2483" i="1"/>
  <c r="AB2483" i="1" s="1"/>
  <c r="AC2483" i="1" s="1"/>
  <c r="U2480" i="1"/>
  <c r="AB2480" i="1" s="1"/>
  <c r="AC2480" i="1" s="1"/>
  <c r="U2481" i="1"/>
  <c r="AB2481" i="1" s="1"/>
  <c r="AC2481" i="1" s="1"/>
  <c r="U2478" i="1"/>
  <c r="AB2478" i="1" s="1"/>
  <c r="AC2478" i="1" s="1"/>
  <c r="U2479" i="1"/>
  <c r="AB2479" i="1" s="1"/>
  <c r="AC2479" i="1" s="1"/>
  <c r="U2476" i="1"/>
  <c r="AB2476" i="1" s="1"/>
  <c r="AC2476" i="1" s="1"/>
  <c r="U2477" i="1"/>
  <c r="AB2477" i="1" s="1"/>
  <c r="AC2477" i="1" s="1"/>
  <c r="U2474" i="1"/>
  <c r="AB2474" i="1" s="1"/>
  <c r="AC2474" i="1" s="1"/>
  <c r="U2475" i="1"/>
  <c r="AB2475" i="1" s="1"/>
  <c r="AC2475" i="1" s="1"/>
  <c r="U2472" i="1"/>
  <c r="AB2472" i="1" s="1"/>
  <c r="AC2472" i="1" s="1"/>
  <c r="AD2472" i="1" s="1"/>
  <c r="U2473" i="1"/>
  <c r="AB2473" i="1" s="1"/>
  <c r="AC2473" i="1" s="1"/>
  <c r="U2470" i="1"/>
  <c r="AB2470" i="1" s="1"/>
  <c r="AC2470" i="1" s="1"/>
  <c r="U2471" i="1"/>
  <c r="AB2471" i="1" s="1"/>
  <c r="AC2471" i="1" s="1"/>
  <c r="U2468" i="1"/>
  <c r="AB2468" i="1" s="1"/>
  <c r="AC2468" i="1" s="1"/>
  <c r="U2469" i="1"/>
  <c r="AB2469" i="1" s="1"/>
  <c r="AC2469" i="1" s="1"/>
  <c r="U2466" i="1"/>
  <c r="AB2466" i="1" s="1"/>
  <c r="AC2466" i="1" s="1"/>
  <c r="U2467" i="1"/>
  <c r="AB2467" i="1" s="1"/>
  <c r="AC2467" i="1" s="1"/>
  <c r="U2464" i="1"/>
  <c r="AB2464" i="1" s="1"/>
  <c r="AC2464" i="1" s="1"/>
  <c r="AD2464" i="1" s="1"/>
  <c r="U2465" i="1"/>
  <c r="AB2465" i="1" s="1"/>
  <c r="AC2465" i="1" s="1"/>
  <c r="U2462" i="1"/>
  <c r="AB2462" i="1" s="1"/>
  <c r="AC2462" i="1" s="1"/>
  <c r="AD2462" i="1" s="1"/>
  <c r="U2463" i="1"/>
  <c r="AB2463" i="1" s="1"/>
  <c r="AC2463" i="1" s="1"/>
  <c r="U2460" i="1"/>
  <c r="AB2460" i="1" s="1"/>
  <c r="AC2460" i="1" s="1"/>
  <c r="AD2460" i="1" s="1"/>
  <c r="U2461" i="1"/>
  <c r="AB2461" i="1" s="1"/>
  <c r="AC2461" i="1" s="1"/>
  <c r="U2458" i="1"/>
  <c r="AB2458" i="1" s="1"/>
  <c r="AC2458" i="1" s="1"/>
  <c r="AD2458" i="1" s="1"/>
  <c r="U2459" i="1"/>
  <c r="AB2459" i="1" s="1"/>
  <c r="AC2459" i="1" s="1"/>
  <c r="U2456" i="1"/>
  <c r="AB2456" i="1" s="1"/>
  <c r="AC2456" i="1" s="1"/>
  <c r="U2457" i="1"/>
  <c r="AB2457" i="1" s="1"/>
  <c r="AC2457" i="1" s="1"/>
  <c r="U2454" i="1"/>
  <c r="AB2454" i="1" s="1"/>
  <c r="AC2454" i="1" s="1"/>
  <c r="U2455" i="1"/>
  <c r="AB2455" i="1" s="1"/>
  <c r="AC2455" i="1" s="1"/>
  <c r="U2452" i="1"/>
  <c r="AB2452" i="1" s="1"/>
  <c r="AC2452" i="1" s="1"/>
  <c r="U2453" i="1"/>
  <c r="AB2453" i="1" s="1"/>
  <c r="AC2453" i="1" s="1"/>
  <c r="AD2453" i="1" s="1"/>
  <c r="U2450" i="1"/>
  <c r="AB2450" i="1" s="1"/>
  <c r="AC2450" i="1" s="1"/>
  <c r="U2451" i="1"/>
  <c r="AB2451" i="1" s="1"/>
  <c r="AC2451" i="1" s="1"/>
  <c r="U2446" i="1"/>
  <c r="AB2446" i="1" s="1"/>
  <c r="AC2446" i="1" s="1"/>
  <c r="U2449" i="1"/>
  <c r="AB2449" i="1" s="1"/>
  <c r="AC2449" i="1" s="1"/>
  <c r="AD2449" i="1" s="1"/>
  <c r="U2448" i="1"/>
  <c r="AB2448" i="1" s="1"/>
  <c r="AC2448" i="1" s="1"/>
  <c r="AD2448" i="1" s="1"/>
  <c r="U2447" i="1"/>
  <c r="AB2447" i="1" s="1"/>
  <c r="AC2447" i="1" s="1"/>
  <c r="U2443" i="1"/>
  <c r="AB2443" i="1" s="1"/>
  <c r="AC2443" i="1" s="1"/>
  <c r="U2445" i="1"/>
  <c r="AB2445" i="1" s="1"/>
  <c r="AC2445" i="1" s="1"/>
  <c r="AD2445" i="1" s="1"/>
  <c r="U2444" i="1"/>
  <c r="AB2444" i="1" s="1"/>
  <c r="AC2444" i="1" s="1"/>
  <c r="AD2444" i="1" s="1"/>
  <c r="U2440" i="1"/>
  <c r="AB2440" i="1" s="1"/>
  <c r="AC2440" i="1" s="1"/>
  <c r="AD2440" i="1" s="1"/>
  <c r="U2442" i="1"/>
  <c r="AB2442" i="1" s="1"/>
  <c r="AC2442" i="1" s="1"/>
  <c r="AD2442" i="1" s="1"/>
  <c r="U2441" i="1"/>
  <c r="AB2441" i="1" s="1"/>
  <c r="AC2441" i="1" s="1"/>
  <c r="AD2441" i="1" s="1"/>
  <c r="U2438" i="1"/>
  <c r="AB2438" i="1" s="1"/>
  <c r="AC2438" i="1" s="1"/>
  <c r="U2439" i="1"/>
  <c r="AB2439" i="1" s="1"/>
  <c r="AC2439" i="1" s="1"/>
  <c r="U2436" i="1"/>
  <c r="AB2436" i="1" s="1"/>
  <c r="AC2436" i="1" s="1"/>
  <c r="U2437" i="1"/>
  <c r="AB2437" i="1" s="1"/>
  <c r="AC2437" i="1" s="1"/>
  <c r="U2434" i="1"/>
  <c r="AB2434" i="1" s="1"/>
  <c r="AC2434" i="1" s="1"/>
  <c r="AD2434" i="1" s="1"/>
  <c r="U2435" i="1"/>
  <c r="AB2435" i="1" s="1"/>
  <c r="AC2435" i="1" s="1"/>
  <c r="U2432" i="1"/>
  <c r="AB2432" i="1" s="1"/>
  <c r="AC2432" i="1" s="1"/>
  <c r="U2433" i="1"/>
  <c r="AB2433" i="1" s="1"/>
  <c r="AC2433" i="1" s="1"/>
  <c r="AD2433" i="1" s="1"/>
  <c r="U2431" i="1"/>
  <c r="AB2431" i="1" s="1"/>
  <c r="AC2431" i="1" s="1"/>
  <c r="U2429" i="1"/>
  <c r="AB2429" i="1" s="1"/>
  <c r="AC2429" i="1" s="1"/>
  <c r="U2430" i="1"/>
  <c r="AB2430" i="1" s="1"/>
  <c r="AC2430" i="1" s="1"/>
  <c r="U2427" i="1"/>
  <c r="AB2427" i="1" s="1"/>
  <c r="AC2427" i="1" s="1"/>
  <c r="U2428" i="1"/>
  <c r="AB2428" i="1" s="1"/>
  <c r="AC2428" i="1" s="1"/>
  <c r="U2425" i="1"/>
  <c r="AB2425" i="1" s="1"/>
  <c r="AC2425" i="1" s="1"/>
  <c r="U2426" i="1"/>
  <c r="AB2426" i="1" s="1"/>
  <c r="AC2426" i="1" s="1"/>
  <c r="U2423" i="1"/>
  <c r="AB2423" i="1" s="1"/>
  <c r="AC2423" i="1" s="1"/>
  <c r="U2424" i="1"/>
  <c r="AB2424" i="1" s="1"/>
  <c r="AC2424" i="1" s="1"/>
  <c r="U2421" i="1"/>
  <c r="AB2421" i="1" s="1"/>
  <c r="AC2421" i="1" s="1"/>
  <c r="U2422" i="1"/>
  <c r="AB2422" i="1" s="1"/>
  <c r="AC2422" i="1" s="1"/>
  <c r="U2419" i="1"/>
  <c r="AB2419" i="1" s="1"/>
  <c r="AC2419" i="1" s="1"/>
  <c r="U2420" i="1"/>
  <c r="AB2420" i="1" s="1"/>
  <c r="AC2420" i="1" s="1"/>
  <c r="U2415" i="1"/>
  <c r="AB2415" i="1" s="1"/>
  <c r="AC2415" i="1" s="1"/>
  <c r="U2416" i="1"/>
  <c r="AB2416" i="1" s="1"/>
  <c r="AC2416" i="1" s="1"/>
  <c r="AA1807" i="1"/>
  <c r="AA1808" i="1"/>
  <c r="AA1820" i="1"/>
  <c r="U2413" i="1"/>
  <c r="AB2413" i="1" s="1"/>
  <c r="AC2413" i="1" s="1"/>
  <c r="U2414" i="1"/>
  <c r="AB2414" i="1" s="1"/>
  <c r="AC2414" i="1" s="1"/>
  <c r="AA1804" i="1"/>
  <c r="U2411" i="1"/>
  <c r="AB2411" i="1" s="1"/>
  <c r="AC2411" i="1" s="1"/>
  <c r="U2412" i="1"/>
  <c r="AB2412" i="1" s="1"/>
  <c r="AC2412" i="1" s="1"/>
  <c r="AA1796" i="1"/>
  <c r="AA1754" i="1"/>
  <c r="U2409" i="1"/>
  <c r="AB2409" i="1" s="1"/>
  <c r="AC2409" i="1" s="1"/>
  <c r="AD2409" i="1" s="1"/>
  <c r="U2410" i="1"/>
  <c r="AB2410" i="1" s="1"/>
  <c r="AC2410" i="1" s="1"/>
  <c r="U2407" i="1"/>
  <c r="AB2407" i="1" s="1"/>
  <c r="AC2407" i="1" s="1"/>
  <c r="U2408" i="1"/>
  <c r="AB2408" i="1" s="1"/>
  <c r="AC2408" i="1" s="1"/>
  <c r="U2405" i="1"/>
  <c r="AB2405" i="1" s="1"/>
  <c r="AC2405" i="1" s="1"/>
  <c r="AD2405" i="1" s="1"/>
  <c r="U2406" i="1"/>
  <c r="AB2406" i="1" s="1"/>
  <c r="AC2406" i="1" s="1"/>
  <c r="U2403" i="1"/>
  <c r="AB2403" i="1" s="1"/>
  <c r="AC2403" i="1" s="1"/>
  <c r="U2404" i="1"/>
  <c r="AB2404" i="1" s="1"/>
  <c r="AC2404" i="1" s="1"/>
  <c r="U2401" i="1"/>
  <c r="AB2401" i="1" s="1"/>
  <c r="AC2401" i="1" s="1"/>
  <c r="AD2401" i="1" s="1"/>
  <c r="U2402" i="1"/>
  <c r="AB2402" i="1" s="1"/>
  <c r="AC2402" i="1" s="1"/>
  <c r="U2399" i="1"/>
  <c r="AB2399" i="1" s="1"/>
  <c r="AC2399" i="1" s="1"/>
  <c r="U2400" i="1"/>
  <c r="AB2400" i="1" s="1"/>
  <c r="AC2400" i="1" s="1"/>
  <c r="U2397" i="1"/>
  <c r="AB2397" i="1" s="1"/>
  <c r="AC2397" i="1" s="1"/>
  <c r="U2398" i="1"/>
  <c r="AB2398" i="1" s="1"/>
  <c r="AC2398" i="1" s="1"/>
  <c r="U2395" i="1"/>
  <c r="AB2395" i="1" s="1"/>
  <c r="AC2395" i="1" s="1"/>
  <c r="U2396" i="1"/>
  <c r="AB2396" i="1" s="1"/>
  <c r="AC2396" i="1" s="1"/>
  <c r="U2393" i="1"/>
  <c r="AB2393" i="1" s="1"/>
  <c r="AC2393" i="1" s="1"/>
  <c r="U2394" i="1"/>
  <c r="AB2394" i="1" s="1"/>
  <c r="AC2394" i="1" s="1"/>
  <c r="U2391" i="1"/>
  <c r="AB2391" i="1" s="1"/>
  <c r="AC2391" i="1" s="1"/>
  <c r="U2392" i="1"/>
  <c r="AB2392" i="1" s="1"/>
  <c r="AC2392" i="1" s="1"/>
  <c r="U2389" i="1"/>
  <c r="AB2389" i="1" s="1"/>
  <c r="AC2389" i="1" s="1"/>
  <c r="U2390" i="1"/>
  <c r="AB2390" i="1" s="1"/>
  <c r="AC2390" i="1" s="1"/>
  <c r="U2387" i="1"/>
  <c r="AB2387" i="1" s="1"/>
  <c r="AC2387" i="1" s="1"/>
  <c r="U2388" i="1"/>
  <c r="AB2388" i="1" s="1"/>
  <c r="AC2388" i="1" s="1"/>
  <c r="AD2388" i="1" s="1"/>
  <c r="U2385" i="1"/>
  <c r="AB2385" i="1" s="1"/>
  <c r="AC2385" i="1" s="1"/>
  <c r="U2386" i="1"/>
  <c r="AB2386" i="1" s="1"/>
  <c r="AC2386" i="1" s="1"/>
  <c r="U2383" i="1"/>
  <c r="AB2383" i="1" s="1"/>
  <c r="AC2383" i="1" s="1"/>
  <c r="U2384" i="1"/>
  <c r="AB2384" i="1" s="1"/>
  <c r="AC2384" i="1" s="1"/>
  <c r="U2381" i="1"/>
  <c r="AB2381" i="1" s="1"/>
  <c r="AC2381" i="1" s="1"/>
  <c r="U2382" i="1"/>
  <c r="AB2382" i="1" s="1"/>
  <c r="AC2382" i="1" s="1"/>
  <c r="U2379" i="1"/>
  <c r="AB2379" i="1" s="1"/>
  <c r="AC2379" i="1" s="1"/>
  <c r="AD2379" i="1" s="1"/>
  <c r="U2380" i="1"/>
  <c r="AB2380" i="1" s="1"/>
  <c r="AC2380" i="1" s="1"/>
  <c r="U2377" i="1"/>
  <c r="AB2377" i="1" s="1"/>
  <c r="AC2377" i="1" s="1"/>
  <c r="U2378" i="1"/>
  <c r="AB2378" i="1" s="1"/>
  <c r="AC2378" i="1" s="1"/>
  <c r="AD2378" i="1" s="1"/>
  <c r="U2375" i="1"/>
  <c r="AB2375" i="1" s="1"/>
  <c r="AC2375" i="1" s="1"/>
  <c r="U2376" i="1"/>
  <c r="AB2376" i="1" s="1"/>
  <c r="AC2376" i="1" s="1"/>
  <c r="AD2376" i="1" s="1"/>
  <c r="U2373" i="1"/>
  <c r="AB2373" i="1" s="1"/>
  <c r="AC2373" i="1" s="1"/>
  <c r="U2374" i="1"/>
  <c r="AB2374" i="1" s="1"/>
  <c r="AC2374" i="1" s="1"/>
  <c r="U2371" i="1"/>
  <c r="AB2371" i="1" s="1"/>
  <c r="AC2371" i="1" s="1"/>
  <c r="U2372" i="1"/>
  <c r="AB2372" i="1" s="1"/>
  <c r="AC2372" i="1" s="1"/>
  <c r="U2369" i="1"/>
  <c r="AB2369" i="1" s="1"/>
  <c r="AC2369" i="1" s="1"/>
  <c r="AD2369" i="1" s="1"/>
  <c r="U2370" i="1"/>
  <c r="AB2370" i="1" s="1"/>
  <c r="AC2370" i="1" s="1"/>
  <c r="U2367" i="1"/>
  <c r="AB2367" i="1" s="1"/>
  <c r="AC2367" i="1" s="1"/>
  <c r="U2368" i="1"/>
  <c r="AB2368" i="1" s="1"/>
  <c r="AC2368" i="1" s="1"/>
  <c r="U2365" i="1"/>
  <c r="AB2365" i="1" s="1"/>
  <c r="AC2365" i="1" s="1"/>
  <c r="AD2365" i="1" s="1"/>
  <c r="U2366" i="1"/>
  <c r="AB2366" i="1" s="1"/>
  <c r="AC2366" i="1" s="1"/>
  <c r="U2363" i="1"/>
  <c r="AB2363" i="1" s="1"/>
  <c r="AC2363" i="1" s="1"/>
  <c r="U2364" i="1"/>
  <c r="AB2364" i="1" s="1"/>
  <c r="AC2364" i="1" s="1"/>
  <c r="U2361" i="1"/>
  <c r="AB2361" i="1" s="1"/>
  <c r="AC2361" i="1" s="1"/>
  <c r="U2362" i="1"/>
  <c r="AB2362" i="1" s="1"/>
  <c r="AC2362" i="1" s="1"/>
  <c r="U2359" i="1"/>
  <c r="AB2359" i="1" s="1"/>
  <c r="AC2359" i="1" s="1"/>
  <c r="U2360" i="1"/>
  <c r="AB2360" i="1" s="1"/>
  <c r="AC2360" i="1" s="1"/>
  <c r="U2357" i="1"/>
  <c r="AB2357" i="1" s="1"/>
  <c r="AC2357" i="1" s="1"/>
  <c r="U2358" i="1"/>
  <c r="AB2358" i="1" s="1"/>
  <c r="AC2358" i="1" s="1"/>
  <c r="U2355" i="1"/>
  <c r="AB2355" i="1" s="1"/>
  <c r="AC2355" i="1" s="1"/>
  <c r="U2356" i="1"/>
  <c r="AB2356" i="1" s="1"/>
  <c r="AC2356" i="1" s="1"/>
  <c r="AD2356" i="1" s="1"/>
  <c r="U2353" i="1"/>
  <c r="AB2353" i="1" s="1"/>
  <c r="AC2353" i="1" s="1"/>
  <c r="AD2353" i="1" s="1"/>
  <c r="U2354" i="1"/>
  <c r="AB2354" i="1" s="1"/>
  <c r="AC2354" i="1" s="1"/>
  <c r="AD2354" i="1" s="1"/>
  <c r="U2351" i="1"/>
  <c r="AB2351" i="1" s="1"/>
  <c r="AC2351" i="1" s="1"/>
  <c r="U2352" i="1"/>
  <c r="AB2352" i="1" s="1"/>
  <c r="AC2352" i="1" s="1"/>
  <c r="U2349" i="1"/>
  <c r="AB2349" i="1" s="1"/>
  <c r="AC2349" i="1" s="1"/>
  <c r="U2350" i="1"/>
  <c r="AB2350" i="1" s="1"/>
  <c r="AC2350" i="1" s="1"/>
  <c r="U2347" i="1"/>
  <c r="AB2347" i="1" s="1"/>
  <c r="AC2347" i="1" s="1"/>
  <c r="U2348" i="1"/>
  <c r="AB2348" i="1" s="1"/>
  <c r="AC2348" i="1" s="1"/>
  <c r="U2345" i="1"/>
  <c r="AB2345" i="1" s="1"/>
  <c r="AC2345" i="1" s="1"/>
  <c r="U2346" i="1"/>
  <c r="AB2346" i="1" s="1"/>
  <c r="AC2346" i="1" s="1"/>
  <c r="U2343" i="1"/>
  <c r="AB2343" i="1" s="1"/>
  <c r="AC2343" i="1" s="1"/>
  <c r="U2344" i="1"/>
  <c r="AB2344" i="1" s="1"/>
  <c r="AC2344" i="1" s="1"/>
  <c r="U2341" i="1"/>
  <c r="AB2341" i="1" s="1"/>
  <c r="AC2341" i="1" s="1"/>
  <c r="U2342" i="1"/>
  <c r="AB2342" i="1" s="1"/>
  <c r="AC2342" i="1" s="1"/>
  <c r="AD2342" i="1" s="1"/>
  <c r="U2339" i="1"/>
  <c r="AB2339" i="1" s="1"/>
  <c r="AC2339" i="1" s="1"/>
  <c r="U2340" i="1"/>
  <c r="AB2340" i="1" s="1"/>
  <c r="AC2340" i="1" s="1"/>
  <c r="AD2340" i="1" s="1"/>
  <c r="U2337" i="1"/>
  <c r="AB2337" i="1" s="1"/>
  <c r="AC2337" i="1" s="1"/>
  <c r="U2338" i="1"/>
  <c r="AB2338" i="1" s="1"/>
  <c r="AC2338" i="1" s="1"/>
  <c r="AD2338" i="1" s="1"/>
  <c r="U2335" i="1"/>
  <c r="AB2335" i="1" s="1"/>
  <c r="AC2335" i="1" s="1"/>
  <c r="U2336" i="1"/>
  <c r="AB2336" i="1" s="1"/>
  <c r="AC2336" i="1" s="1"/>
  <c r="U2333" i="1"/>
  <c r="AB2333" i="1" s="1"/>
  <c r="AC2333" i="1" s="1"/>
  <c r="AD2333" i="1" s="1"/>
  <c r="U2334" i="1"/>
  <c r="AB2334" i="1" s="1"/>
  <c r="AC2334" i="1" s="1"/>
  <c r="U2331" i="1"/>
  <c r="AB2331" i="1" s="1"/>
  <c r="AC2331" i="1" s="1"/>
  <c r="AD2331" i="1" s="1"/>
  <c r="U2332" i="1"/>
  <c r="AB2332" i="1" s="1"/>
  <c r="AC2332" i="1" s="1"/>
  <c r="U2329" i="1"/>
  <c r="AB2329" i="1" s="1"/>
  <c r="AC2329" i="1" s="1"/>
  <c r="U2330" i="1"/>
  <c r="AB2330" i="1" s="1"/>
  <c r="AC2330" i="1" s="1"/>
  <c r="U2327" i="1"/>
  <c r="AB2327" i="1" s="1"/>
  <c r="AC2327" i="1" s="1"/>
  <c r="U2328" i="1"/>
  <c r="AB2328" i="1" s="1"/>
  <c r="AC2328" i="1" s="1"/>
  <c r="AD2328" i="1" s="1"/>
  <c r="U2323" i="1"/>
  <c r="AB2323" i="1" s="1"/>
  <c r="AC2323" i="1" s="1"/>
  <c r="AD2323" i="1" s="1"/>
  <c r="U2326" i="1"/>
  <c r="AB2326" i="1" s="1"/>
  <c r="AC2326" i="1" s="1"/>
  <c r="U2321" i="1"/>
  <c r="AB2321" i="1" s="1"/>
  <c r="AC2321" i="1" s="1"/>
  <c r="AD2321" i="1" s="1"/>
  <c r="U2322" i="1"/>
  <c r="AB2322" i="1" s="1"/>
  <c r="AC2322" i="1" s="1"/>
  <c r="AD2322" i="1" s="1"/>
  <c r="U2319" i="1"/>
  <c r="AB2319" i="1" s="1"/>
  <c r="AC2319" i="1" s="1"/>
  <c r="AD2319" i="1" s="1"/>
  <c r="U2320" i="1"/>
  <c r="AB2320" i="1" s="1"/>
  <c r="AC2320" i="1" s="1"/>
  <c r="U2317" i="1"/>
  <c r="AB2317" i="1" s="1"/>
  <c r="AC2317" i="1" s="1"/>
  <c r="U2318" i="1"/>
  <c r="AB2318" i="1" s="1"/>
  <c r="AC2318" i="1" s="1"/>
  <c r="U2315" i="1"/>
  <c r="AB2315" i="1" s="1"/>
  <c r="AC2315" i="1" s="1"/>
  <c r="U2316" i="1"/>
  <c r="AB2316" i="1" s="1"/>
  <c r="AC2316" i="1" s="1"/>
  <c r="U2313" i="1"/>
  <c r="AB2313" i="1" s="1"/>
  <c r="AC2313" i="1" s="1"/>
  <c r="U2314" i="1"/>
  <c r="AB2314" i="1" s="1"/>
  <c r="AC2314" i="1" s="1"/>
  <c r="U2311" i="1"/>
  <c r="AB2311" i="1" s="1"/>
  <c r="AC2311" i="1" s="1"/>
  <c r="U2312" i="1"/>
  <c r="AB2312" i="1" s="1"/>
  <c r="AC2312" i="1" s="1"/>
  <c r="U2309" i="1"/>
  <c r="AB2309" i="1" s="1"/>
  <c r="AC2309" i="1" s="1"/>
  <c r="U2310" i="1"/>
  <c r="AB2310" i="1" s="1"/>
  <c r="AC2310" i="1" s="1"/>
  <c r="U2307" i="1"/>
  <c r="AB2307" i="1" s="1"/>
  <c r="AC2307" i="1" s="1"/>
  <c r="U2308" i="1"/>
  <c r="AB2308" i="1" s="1"/>
  <c r="AC2308" i="1" s="1"/>
  <c r="U2305" i="1"/>
  <c r="AB2305" i="1" s="1"/>
  <c r="AC2305" i="1" s="1"/>
  <c r="U2306" i="1"/>
  <c r="AB2306" i="1" s="1"/>
  <c r="AC2306" i="1" s="1"/>
  <c r="U2303" i="1"/>
  <c r="AB2303" i="1" s="1"/>
  <c r="AC2303" i="1" s="1"/>
  <c r="U2304" i="1"/>
  <c r="AB2304" i="1" s="1"/>
  <c r="AC2304" i="1" s="1"/>
  <c r="U2301" i="1"/>
  <c r="AB2301" i="1" s="1"/>
  <c r="AC2301" i="1" s="1"/>
  <c r="U2302" i="1"/>
  <c r="AB2302" i="1" s="1"/>
  <c r="AC2302" i="1" s="1"/>
  <c r="U2299" i="1"/>
  <c r="AB2299" i="1" s="1"/>
  <c r="AC2299" i="1" s="1"/>
  <c r="U2300" i="1"/>
  <c r="AB2300" i="1" s="1"/>
  <c r="AC2300" i="1" s="1"/>
  <c r="U2297" i="1"/>
  <c r="AB2297" i="1" s="1"/>
  <c r="AC2297" i="1" s="1"/>
  <c r="U2298" i="1"/>
  <c r="AB2298" i="1" s="1"/>
  <c r="AC2298" i="1" s="1"/>
  <c r="AD2298" i="1" s="1"/>
  <c r="U2295" i="1"/>
  <c r="AB2295" i="1" s="1"/>
  <c r="AC2295" i="1" s="1"/>
  <c r="U2296" i="1"/>
  <c r="AB2296" i="1" s="1"/>
  <c r="AC2296" i="1" s="1"/>
  <c r="U2293" i="1"/>
  <c r="AB2293" i="1" s="1"/>
  <c r="AC2293" i="1" s="1"/>
  <c r="U2294" i="1"/>
  <c r="AB2294" i="1" s="1"/>
  <c r="AC2294" i="1" s="1"/>
  <c r="U2291" i="1"/>
  <c r="AB2291" i="1" s="1"/>
  <c r="AC2291" i="1" s="1"/>
  <c r="U2292" i="1"/>
  <c r="AB2292" i="1" s="1"/>
  <c r="AC2292" i="1" s="1"/>
  <c r="U2289" i="1"/>
  <c r="AB2289" i="1" s="1"/>
  <c r="AC2289" i="1" s="1"/>
  <c r="U2290" i="1"/>
  <c r="AB2290" i="1" s="1"/>
  <c r="AC2290" i="1" s="1"/>
  <c r="U2287" i="1"/>
  <c r="AB2287" i="1" s="1"/>
  <c r="AC2287" i="1" s="1"/>
  <c r="U2288" i="1"/>
  <c r="AB2288" i="1" s="1"/>
  <c r="AC2288" i="1" s="1"/>
  <c r="AA1787" i="1"/>
  <c r="U2285" i="1"/>
  <c r="AB2285" i="1" s="1"/>
  <c r="AC2285" i="1" s="1"/>
  <c r="AD2285" i="1" s="1"/>
  <c r="U2286" i="1"/>
  <c r="AB2286" i="1" s="1"/>
  <c r="AC2286" i="1" s="1"/>
  <c r="AD2286" i="1" s="1"/>
  <c r="U2283" i="1"/>
  <c r="AB2283" i="1" s="1"/>
  <c r="AC2283" i="1" s="1"/>
  <c r="AD2283" i="1" s="1"/>
  <c r="U2284" i="1"/>
  <c r="AB2284" i="1" s="1"/>
  <c r="AC2284" i="1" s="1"/>
  <c r="AD2284" i="1" s="1"/>
  <c r="U2281" i="1"/>
  <c r="AB2281" i="1" s="1"/>
  <c r="AC2281" i="1" s="1"/>
  <c r="U2282" i="1"/>
  <c r="AB2282" i="1" s="1"/>
  <c r="AC2282" i="1" s="1"/>
  <c r="AD2282" i="1" s="1"/>
  <c r="U2279" i="1"/>
  <c r="AB2279" i="1" s="1"/>
  <c r="AC2279" i="1" s="1"/>
  <c r="U2280" i="1"/>
  <c r="AB2280" i="1" s="1"/>
  <c r="AC2280" i="1" s="1"/>
  <c r="U2277" i="1"/>
  <c r="AB2277" i="1" s="1"/>
  <c r="AC2277" i="1" s="1"/>
  <c r="AD2277" i="1" s="1"/>
  <c r="U2278" i="1"/>
  <c r="AB2278" i="1" s="1"/>
  <c r="AC2278" i="1" s="1"/>
  <c r="U2275" i="1"/>
  <c r="AB2275" i="1" s="1"/>
  <c r="AC2275" i="1" s="1"/>
  <c r="AD2275" i="1" s="1"/>
  <c r="U2276" i="1"/>
  <c r="AB2276" i="1" s="1"/>
  <c r="AC2276" i="1" s="1"/>
  <c r="U2273" i="1"/>
  <c r="AB2273" i="1" s="1"/>
  <c r="AC2273" i="1" s="1"/>
  <c r="U2274" i="1"/>
  <c r="AB2274" i="1" s="1"/>
  <c r="AC2274" i="1" s="1"/>
  <c r="AD2274" i="1" s="1"/>
  <c r="U2271" i="1"/>
  <c r="AB2271" i="1" s="1"/>
  <c r="AC2271" i="1" s="1"/>
  <c r="AD2271" i="1" s="1"/>
  <c r="U2272" i="1"/>
  <c r="AB2272" i="1" s="1"/>
  <c r="AC2272" i="1" s="1"/>
  <c r="U2269" i="1"/>
  <c r="AB2269" i="1" s="1"/>
  <c r="AC2269" i="1" s="1"/>
  <c r="AD2269" i="1" s="1"/>
  <c r="U2270" i="1"/>
  <c r="AB2270" i="1" s="1"/>
  <c r="AC2270" i="1" s="1"/>
  <c r="U2267" i="1"/>
  <c r="AB2267" i="1" s="1"/>
  <c r="AC2267" i="1" s="1"/>
  <c r="U2268" i="1"/>
  <c r="AB2268" i="1" s="1"/>
  <c r="AC2268" i="1" s="1"/>
  <c r="U2265" i="1"/>
  <c r="AB2265" i="1" s="1"/>
  <c r="AC2265" i="1" s="1"/>
  <c r="AD2265" i="1" s="1"/>
  <c r="U2266" i="1"/>
  <c r="AB2266" i="1" s="1"/>
  <c r="AC2266" i="1" s="1"/>
  <c r="U2263" i="1"/>
  <c r="AB2263" i="1" s="1"/>
  <c r="AC2263" i="1" s="1"/>
  <c r="U2264" i="1"/>
  <c r="AB2264" i="1" s="1"/>
  <c r="AC2264" i="1" s="1"/>
  <c r="U2261" i="1"/>
  <c r="AB2261" i="1" s="1"/>
  <c r="AC2261" i="1" s="1"/>
  <c r="AD2261" i="1" s="1"/>
  <c r="U2262" i="1"/>
  <c r="AB2262" i="1" s="1"/>
  <c r="AC2262" i="1" s="1"/>
  <c r="AD2262" i="1" s="1"/>
  <c r="U2259" i="1"/>
  <c r="AB2259" i="1" s="1"/>
  <c r="AC2259" i="1" s="1"/>
  <c r="U2260" i="1"/>
  <c r="AB2260" i="1" s="1"/>
  <c r="AC2260" i="1" s="1"/>
  <c r="U2257" i="1"/>
  <c r="AB2257" i="1" s="1"/>
  <c r="AC2257" i="1" s="1"/>
  <c r="AD2257" i="1" s="1"/>
  <c r="U2258" i="1"/>
  <c r="AB2258" i="1" s="1"/>
  <c r="AC2258" i="1" s="1"/>
  <c r="U2255" i="1"/>
  <c r="AB2255" i="1" s="1"/>
  <c r="AC2255" i="1" s="1"/>
  <c r="U2256" i="1"/>
  <c r="AB2256" i="1" s="1"/>
  <c r="AC2256" i="1" s="1"/>
  <c r="AD2256" i="1" s="1"/>
  <c r="U2253" i="1"/>
  <c r="AB2253" i="1" s="1"/>
  <c r="AC2253" i="1" s="1"/>
  <c r="U2254" i="1"/>
  <c r="AB2254" i="1" s="1"/>
  <c r="AC2254" i="1" s="1"/>
  <c r="U2251" i="1"/>
  <c r="AB2251" i="1" s="1"/>
  <c r="AC2251" i="1" s="1"/>
  <c r="AD2251" i="1" s="1"/>
  <c r="U2252" i="1"/>
  <c r="AB2252" i="1" s="1"/>
  <c r="AC2252" i="1" s="1"/>
  <c r="U2249" i="1"/>
  <c r="AB2249" i="1" s="1"/>
  <c r="AC2249" i="1" s="1"/>
  <c r="U2250" i="1"/>
  <c r="AB2250" i="1" s="1"/>
  <c r="AC2250" i="1" s="1"/>
  <c r="U2248" i="1"/>
  <c r="AB2248" i="1" s="1"/>
  <c r="AC2248" i="1" s="1"/>
  <c r="AD2248" i="1" s="1"/>
  <c r="U2247" i="1"/>
  <c r="AB2247" i="1" s="1"/>
  <c r="AC2247" i="1" s="1"/>
  <c r="U2245" i="1"/>
  <c r="AB2245" i="1" s="1"/>
  <c r="AC2245" i="1" s="1"/>
  <c r="U2246" i="1"/>
  <c r="AB2246" i="1" s="1"/>
  <c r="AC2246" i="1" s="1"/>
  <c r="AD2246" i="1" s="1"/>
  <c r="U2243" i="1"/>
  <c r="AB2243" i="1" s="1"/>
  <c r="AC2243" i="1" s="1"/>
  <c r="U2244" i="1"/>
  <c r="AB2244" i="1" s="1"/>
  <c r="AC2244" i="1" s="1"/>
  <c r="AD2244" i="1" s="1"/>
  <c r="U2241" i="1"/>
  <c r="AB2241" i="1" s="1"/>
  <c r="AC2241" i="1" s="1"/>
  <c r="AD2241" i="1" s="1"/>
  <c r="U2242" i="1"/>
  <c r="AB2242" i="1" s="1"/>
  <c r="AC2242" i="1" s="1"/>
  <c r="AD2242" i="1" s="1"/>
  <c r="U2239" i="1"/>
  <c r="AB2239" i="1" s="1"/>
  <c r="AC2239" i="1" s="1"/>
  <c r="U2240" i="1"/>
  <c r="AB2240" i="1" s="1"/>
  <c r="AC2240" i="1" s="1"/>
  <c r="U2237" i="1"/>
  <c r="AB2237" i="1" s="1"/>
  <c r="AC2237" i="1" s="1"/>
  <c r="U2238" i="1"/>
  <c r="AB2238" i="1" s="1"/>
  <c r="AC2238" i="1" s="1"/>
  <c r="U2235" i="1"/>
  <c r="AB2235" i="1" s="1"/>
  <c r="AC2235" i="1" s="1"/>
  <c r="AD2235" i="1" s="1"/>
  <c r="U2236" i="1"/>
  <c r="AB2236" i="1" s="1"/>
  <c r="AC2236" i="1" s="1"/>
  <c r="AD2236" i="1" s="1"/>
  <c r="U2233" i="1"/>
  <c r="AB2233" i="1" s="1"/>
  <c r="AC2233" i="1" s="1"/>
  <c r="U2234" i="1"/>
  <c r="AB2234" i="1" s="1"/>
  <c r="AC2234" i="1" s="1"/>
  <c r="U2231" i="1"/>
  <c r="AB2231" i="1" s="1"/>
  <c r="AC2231" i="1" s="1"/>
  <c r="U2232" i="1"/>
  <c r="AB2232" i="1" s="1"/>
  <c r="AC2232" i="1" s="1"/>
  <c r="U2229" i="1"/>
  <c r="AB2229" i="1" s="1"/>
  <c r="AC2229" i="1" s="1"/>
  <c r="U2230" i="1"/>
  <c r="AB2230" i="1" s="1"/>
  <c r="AC2230" i="1" s="1"/>
  <c r="AD2230" i="1" s="1"/>
  <c r="U2227" i="1"/>
  <c r="AB2227" i="1" s="1"/>
  <c r="AC2227" i="1" s="1"/>
  <c r="U2228" i="1"/>
  <c r="AB2228" i="1" s="1"/>
  <c r="AC2228" i="1" s="1"/>
  <c r="AD2228" i="1" s="1"/>
  <c r="U2226" i="1"/>
  <c r="AB2226" i="1" s="1"/>
  <c r="AC2226" i="1" s="1"/>
  <c r="AD2226" i="1" s="1"/>
  <c r="U2224" i="1"/>
  <c r="AB2224" i="1" s="1"/>
  <c r="AC2224" i="1" s="1"/>
  <c r="U2225" i="1"/>
  <c r="AB2225" i="1" s="1"/>
  <c r="AC2225" i="1" s="1"/>
  <c r="U2222" i="1"/>
  <c r="AB2222" i="1" s="1"/>
  <c r="AC2222" i="1" s="1"/>
  <c r="U2223" i="1"/>
  <c r="AB2223" i="1" s="1"/>
  <c r="AC2223" i="1" s="1"/>
  <c r="AD2223" i="1" s="1"/>
  <c r="U2220" i="1"/>
  <c r="AB2220" i="1" s="1"/>
  <c r="AC2220" i="1" s="1"/>
  <c r="AD2220" i="1" s="1"/>
  <c r="U2221" i="1"/>
  <c r="AB2221" i="1" s="1"/>
  <c r="AC2221" i="1" s="1"/>
  <c r="U2218" i="1"/>
  <c r="AB2218" i="1" s="1"/>
  <c r="AC2218" i="1" s="1"/>
  <c r="AD2218" i="1" s="1"/>
  <c r="U2219" i="1"/>
  <c r="AB2219" i="1" s="1"/>
  <c r="AC2219" i="1" s="1"/>
  <c r="AD2219" i="1" s="1"/>
  <c r="U2216" i="1"/>
  <c r="AB2216" i="1" s="1"/>
  <c r="AC2216" i="1" s="1"/>
  <c r="U2217" i="1"/>
  <c r="AB2217" i="1" s="1"/>
  <c r="AC2217" i="1" s="1"/>
  <c r="U2214" i="1"/>
  <c r="AB2214" i="1" s="1"/>
  <c r="AC2214" i="1" s="1"/>
  <c r="U2215" i="1"/>
  <c r="AB2215" i="1" s="1"/>
  <c r="AC2215" i="1" s="1"/>
  <c r="AD2215" i="1" s="1"/>
  <c r="U2212" i="1"/>
  <c r="AB2212" i="1" s="1"/>
  <c r="AC2212" i="1" s="1"/>
  <c r="AD2212" i="1" s="1"/>
  <c r="U2213" i="1"/>
  <c r="AB2213" i="1" s="1"/>
  <c r="AC2213" i="1" s="1"/>
  <c r="U2210" i="1"/>
  <c r="AB2210" i="1" s="1"/>
  <c r="AC2210" i="1" s="1"/>
  <c r="U2211" i="1"/>
  <c r="AB2211" i="1" s="1"/>
  <c r="AC2211" i="1" s="1"/>
  <c r="U2208" i="1"/>
  <c r="AB2208" i="1" s="1"/>
  <c r="AC2208" i="1" s="1"/>
  <c r="U2209" i="1"/>
  <c r="AB2209" i="1" s="1"/>
  <c r="AC2209" i="1" s="1"/>
  <c r="AD2209" i="1" s="1"/>
  <c r="U2206" i="1"/>
  <c r="AB2206" i="1" s="1"/>
  <c r="AC2206" i="1" s="1"/>
  <c r="AD2206" i="1" s="1"/>
  <c r="U2207" i="1"/>
  <c r="AB2207" i="1" s="1"/>
  <c r="AC2207" i="1" s="1"/>
  <c r="U2204" i="1"/>
  <c r="AB2204" i="1" s="1"/>
  <c r="AC2204" i="1" s="1"/>
  <c r="U2205" i="1"/>
  <c r="AB2205" i="1" s="1"/>
  <c r="AC2205" i="1" s="1"/>
  <c r="AD2205" i="1" s="1"/>
  <c r="U2202" i="1"/>
  <c r="AB2202" i="1" s="1"/>
  <c r="AC2202" i="1" s="1"/>
  <c r="U2203" i="1"/>
  <c r="AB2203" i="1" s="1"/>
  <c r="AC2203" i="1" s="1"/>
  <c r="AD2203" i="1" s="1"/>
  <c r="U2200" i="1"/>
  <c r="AB2200" i="1" s="1"/>
  <c r="AC2200" i="1" s="1"/>
  <c r="AD2200" i="1" s="1"/>
  <c r="U2201" i="1"/>
  <c r="AB2201" i="1" s="1"/>
  <c r="AC2201" i="1" s="1"/>
  <c r="AD2201" i="1" s="1"/>
  <c r="U2198" i="1"/>
  <c r="AB2198" i="1" s="1"/>
  <c r="AC2198" i="1" s="1"/>
  <c r="U2199" i="1"/>
  <c r="AB2199" i="1" s="1"/>
  <c r="AC2199" i="1" s="1"/>
  <c r="U2196" i="1"/>
  <c r="AB2196" i="1" s="1"/>
  <c r="AC2196" i="1" s="1"/>
  <c r="AD2196" i="1" s="1"/>
  <c r="U2197" i="1"/>
  <c r="AB2197" i="1" s="1"/>
  <c r="AC2197" i="1" s="1"/>
  <c r="U2194" i="1"/>
  <c r="AB2194" i="1" s="1"/>
  <c r="AC2194" i="1" s="1"/>
  <c r="U2195" i="1"/>
  <c r="AB2195" i="1" s="1"/>
  <c r="AC2195" i="1" s="1"/>
  <c r="U2191" i="1"/>
  <c r="AB2191" i="1" s="1"/>
  <c r="AC2191" i="1" s="1"/>
  <c r="U2192" i="1"/>
  <c r="AB2192" i="1" s="1"/>
  <c r="AC2192" i="1" s="1"/>
  <c r="AD2192" i="1" s="1"/>
  <c r="U2193" i="1"/>
  <c r="AB2193" i="1" s="1"/>
  <c r="AC2193" i="1" s="1"/>
  <c r="AD2193" i="1" s="1"/>
  <c r="U2189" i="1"/>
  <c r="AB2189" i="1" s="1"/>
  <c r="AC2189" i="1" s="1"/>
  <c r="U2190" i="1"/>
  <c r="AB2190" i="1" s="1"/>
  <c r="AC2190" i="1" s="1"/>
  <c r="AD2190" i="1" s="1"/>
  <c r="U2187" i="1"/>
  <c r="AB2187" i="1" s="1"/>
  <c r="AC2187" i="1" s="1"/>
  <c r="AD2187" i="1" s="1"/>
  <c r="U2188" i="1"/>
  <c r="AB2188" i="1" s="1"/>
  <c r="AC2188" i="1" s="1"/>
  <c r="AD2188" i="1" s="1"/>
  <c r="U2184" i="1"/>
  <c r="AB2184" i="1" s="1"/>
  <c r="AC2184" i="1" s="1"/>
  <c r="AD2184" i="1" s="1"/>
  <c r="U2186" i="1"/>
  <c r="AB2186" i="1" s="1"/>
  <c r="AC2186" i="1" s="1"/>
  <c r="AD2186" i="1" s="1"/>
  <c r="U2185" i="1"/>
  <c r="AB2185" i="1" s="1"/>
  <c r="AC2185" i="1" s="1"/>
  <c r="AD2185" i="1" s="1"/>
  <c r="U2182" i="1"/>
  <c r="AB2182" i="1" s="1"/>
  <c r="AC2182" i="1" s="1"/>
  <c r="U2183" i="1"/>
  <c r="AB2183" i="1" s="1"/>
  <c r="AC2183" i="1" s="1"/>
  <c r="AD2183" i="1" s="1"/>
  <c r="U2180" i="1"/>
  <c r="AB2180" i="1" s="1"/>
  <c r="AC2180" i="1" s="1"/>
  <c r="AD2180" i="1" s="1"/>
  <c r="U2181" i="1"/>
  <c r="AB2181" i="1" s="1"/>
  <c r="AC2181" i="1" s="1"/>
  <c r="AD2181" i="1" s="1"/>
  <c r="U2178" i="1"/>
  <c r="AB2178" i="1" s="1"/>
  <c r="AC2178" i="1" s="1"/>
  <c r="AD2178" i="1" s="1"/>
  <c r="U2179" i="1"/>
  <c r="AB2179" i="1" s="1"/>
  <c r="AC2179" i="1" s="1"/>
  <c r="U2176" i="1"/>
  <c r="AB2176" i="1" s="1"/>
  <c r="AC2176" i="1" s="1"/>
  <c r="U2177" i="1"/>
  <c r="AB2177" i="1" s="1"/>
  <c r="AC2177" i="1" s="1"/>
  <c r="AD2177" i="1" s="1"/>
  <c r="U2174" i="1"/>
  <c r="AB2174" i="1" s="1"/>
  <c r="AC2174" i="1" s="1"/>
  <c r="AD2174" i="1" s="1"/>
  <c r="U2175" i="1"/>
  <c r="AB2175" i="1" s="1"/>
  <c r="AC2175" i="1" s="1"/>
  <c r="U2172" i="1"/>
  <c r="AB2172" i="1" s="1"/>
  <c r="AC2172" i="1" s="1"/>
  <c r="U2173" i="1"/>
  <c r="AB2173" i="1" s="1"/>
  <c r="AC2173" i="1" s="1"/>
  <c r="U2170" i="1"/>
  <c r="AB2170" i="1" s="1"/>
  <c r="AC2170" i="1" s="1"/>
  <c r="AD2170" i="1" s="1"/>
  <c r="U2171" i="1"/>
  <c r="AB2171" i="1" s="1"/>
  <c r="AC2171" i="1" s="1"/>
  <c r="U2168" i="1"/>
  <c r="AB2168" i="1" s="1"/>
  <c r="AC2168" i="1" s="1"/>
  <c r="U2169" i="1"/>
  <c r="AB2169" i="1" s="1"/>
  <c r="AC2169" i="1" s="1"/>
  <c r="AD2169" i="1" s="1"/>
  <c r="U2166" i="1"/>
  <c r="AB2166" i="1" s="1"/>
  <c r="AC2166" i="1" s="1"/>
  <c r="U2167" i="1"/>
  <c r="AB2167" i="1" s="1"/>
  <c r="AC2167" i="1" s="1"/>
  <c r="AD2167" i="1" s="1"/>
  <c r="U2164" i="1"/>
  <c r="AB2164" i="1" s="1"/>
  <c r="AC2164" i="1" s="1"/>
  <c r="AD2164" i="1" s="1"/>
  <c r="U2165" i="1"/>
  <c r="AB2165" i="1" s="1"/>
  <c r="AC2165" i="1" s="1"/>
  <c r="AD2165" i="1" s="1"/>
  <c r="U2162" i="1"/>
  <c r="AB2162" i="1" s="1"/>
  <c r="AC2162" i="1" s="1"/>
  <c r="U2163" i="1"/>
  <c r="AB2163" i="1" s="1"/>
  <c r="AC2163" i="1" s="1"/>
  <c r="AD2163" i="1" s="1"/>
  <c r="U2160" i="1"/>
  <c r="AB2160" i="1" s="1"/>
  <c r="AC2160" i="1" s="1"/>
  <c r="AD2160" i="1" s="1"/>
  <c r="U2161" i="1"/>
  <c r="AB2161" i="1" s="1"/>
  <c r="AC2161" i="1" s="1"/>
  <c r="AD2161" i="1" s="1"/>
  <c r="U2158" i="1"/>
  <c r="AB2158" i="1" s="1"/>
  <c r="AC2158" i="1" s="1"/>
  <c r="U2159" i="1"/>
  <c r="AB2159" i="1" s="1"/>
  <c r="AC2159" i="1" s="1"/>
  <c r="AD2159" i="1" s="1"/>
  <c r="U2156" i="1"/>
  <c r="AB2156" i="1" s="1"/>
  <c r="AC2156" i="1" s="1"/>
  <c r="AD2156" i="1" s="1"/>
  <c r="U2157" i="1"/>
  <c r="AB2157" i="1" s="1"/>
  <c r="AC2157" i="1" s="1"/>
  <c r="AD2157" i="1" s="1"/>
  <c r="U2154" i="1"/>
  <c r="AB2154" i="1" s="1"/>
  <c r="AC2154" i="1" s="1"/>
  <c r="U2155" i="1"/>
  <c r="AB2155" i="1" s="1"/>
  <c r="AC2155" i="1" s="1"/>
  <c r="AD2155" i="1" s="1"/>
  <c r="U2152" i="1"/>
  <c r="AB2152" i="1" s="1"/>
  <c r="AC2152" i="1" s="1"/>
  <c r="AD2152" i="1" s="1"/>
  <c r="U2153" i="1"/>
  <c r="AB2153" i="1" s="1"/>
  <c r="AC2153" i="1" s="1"/>
  <c r="AD2153" i="1" s="1"/>
  <c r="U2149" i="1"/>
  <c r="AB2149" i="1" s="1"/>
  <c r="AC2149" i="1" s="1"/>
  <c r="AD2149" i="1" s="1"/>
  <c r="U2151" i="1"/>
  <c r="AB2151" i="1" s="1"/>
  <c r="AC2151" i="1" s="1"/>
  <c r="AD2151" i="1" s="1"/>
  <c r="U2147" i="1"/>
  <c r="AB2147" i="1" s="1"/>
  <c r="AC2147" i="1" s="1"/>
  <c r="U2148" i="1"/>
  <c r="AB2148" i="1" s="1"/>
  <c r="AC2148" i="1" s="1"/>
  <c r="AD2148" i="1" s="1"/>
  <c r="U2145" i="1"/>
  <c r="AB2145" i="1" s="1"/>
  <c r="AC2145" i="1" s="1"/>
  <c r="U2146" i="1"/>
  <c r="AB2146" i="1" s="1"/>
  <c r="AC2146" i="1" s="1"/>
  <c r="AD2146" i="1" s="1"/>
  <c r="U2143" i="1"/>
  <c r="AB2143" i="1" s="1"/>
  <c r="AC2143" i="1" s="1"/>
  <c r="U2144" i="1"/>
  <c r="AB2144" i="1" s="1"/>
  <c r="AC2144" i="1" s="1"/>
  <c r="AD2144" i="1" s="1"/>
  <c r="U2141" i="1"/>
  <c r="AB2141" i="1" s="1"/>
  <c r="AC2141" i="1" s="1"/>
  <c r="AD2141" i="1" s="1"/>
  <c r="U2142" i="1"/>
  <c r="AB2142" i="1" s="1"/>
  <c r="AC2142" i="1" s="1"/>
  <c r="AD2142" i="1" s="1"/>
  <c r="U2139" i="1"/>
  <c r="AB2139" i="1" s="1"/>
  <c r="AC2139" i="1" s="1"/>
  <c r="AD2139" i="1" s="1"/>
  <c r="U2140" i="1"/>
  <c r="AB2140" i="1" s="1"/>
  <c r="AC2140" i="1" s="1"/>
  <c r="AD2140" i="1" s="1"/>
  <c r="U2137" i="1"/>
  <c r="AB2137" i="1" s="1"/>
  <c r="AC2137" i="1" s="1"/>
  <c r="U2138" i="1"/>
  <c r="AB2138" i="1" s="1"/>
  <c r="AC2138" i="1" s="1"/>
  <c r="AD2138" i="1" s="1"/>
  <c r="U2135" i="1"/>
  <c r="AB2135" i="1" s="1"/>
  <c r="AC2135" i="1" s="1"/>
  <c r="AD2135" i="1" s="1"/>
  <c r="U2136" i="1"/>
  <c r="AB2136" i="1" s="1"/>
  <c r="AC2136" i="1" s="1"/>
  <c r="AD2136" i="1" s="1"/>
  <c r="U2133" i="1"/>
  <c r="AB2133" i="1" s="1"/>
  <c r="AC2133" i="1" s="1"/>
  <c r="U2134" i="1"/>
  <c r="AB2134" i="1" s="1"/>
  <c r="AC2134" i="1" s="1"/>
  <c r="AD2134" i="1" s="1"/>
  <c r="U2131" i="1"/>
  <c r="AB2131" i="1" s="1"/>
  <c r="AC2131" i="1" s="1"/>
  <c r="AD2131" i="1" s="1"/>
  <c r="U2132" i="1"/>
  <c r="AB2132" i="1" s="1"/>
  <c r="AC2132" i="1" s="1"/>
  <c r="AD2132" i="1" s="1"/>
  <c r="U2129" i="1"/>
  <c r="AB2129" i="1" s="1"/>
  <c r="AC2129" i="1" s="1"/>
  <c r="AD2129" i="1" s="1"/>
  <c r="U2130" i="1"/>
  <c r="AB2130" i="1" s="1"/>
  <c r="AC2130" i="1" s="1"/>
  <c r="AD2130" i="1" s="1"/>
  <c r="U2127" i="1"/>
  <c r="AB2127" i="1" s="1"/>
  <c r="AC2127" i="1" s="1"/>
  <c r="AD2127" i="1" s="1"/>
  <c r="U2128" i="1"/>
  <c r="AB2128" i="1" s="1"/>
  <c r="AC2128" i="1" s="1"/>
  <c r="AD2128" i="1" s="1"/>
  <c r="U2124" i="1"/>
  <c r="AB2124" i="1" s="1"/>
  <c r="AC2124" i="1" s="1"/>
  <c r="AD2124" i="1" s="1"/>
  <c r="U2125" i="1"/>
  <c r="AB2125" i="1" s="1"/>
  <c r="AC2125" i="1" s="1"/>
  <c r="AD2125" i="1" s="1"/>
  <c r="U2126" i="1"/>
  <c r="AB2126" i="1" s="1"/>
  <c r="AC2126" i="1" s="1"/>
  <c r="AD2126" i="1" s="1"/>
  <c r="U2121" i="1"/>
  <c r="AB2121" i="1" s="1"/>
  <c r="AC2121" i="1" s="1"/>
  <c r="U2122" i="1"/>
  <c r="AB2122" i="1" s="1"/>
  <c r="AC2122" i="1" s="1"/>
  <c r="AD2122" i="1" s="1"/>
  <c r="U2123" i="1"/>
  <c r="AB2123" i="1" s="1"/>
  <c r="AC2123" i="1" s="1"/>
  <c r="AD2123" i="1" s="1"/>
  <c r="U2119" i="1"/>
  <c r="AB2119" i="1" s="1"/>
  <c r="AC2119" i="1" s="1"/>
  <c r="AD2119" i="1" s="1"/>
  <c r="U2120" i="1"/>
  <c r="AB2120" i="1" s="1"/>
  <c r="AC2120" i="1" s="1"/>
  <c r="U2117" i="1"/>
  <c r="AB2117" i="1" s="1"/>
  <c r="AC2117" i="1" s="1"/>
  <c r="AD2117" i="1" s="1"/>
  <c r="U2118" i="1"/>
  <c r="AB2118" i="1" s="1"/>
  <c r="AC2118" i="1" s="1"/>
  <c r="AD2118" i="1" s="1"/>
  <c r="U2115" i="1"/>
  <c r="AB2115" i="1" s="1"/>
  <c r="AC2115" i="1" s="1"/>
  <c r="AD2115" i="1" s="1"/>
  <c r="U2116" i="1"/>
  <c r="AB2116" i="1" s="1"/>
  <c r="AC2116" i="1" s="1"/>
  <c r="AD2116" i="1" s="1"/>
  <c r="U2113" i="1"/>
  <c r="AB2113" i="1" s="1"/>
  <c r="AC2113" i="1" s="1"/>
  <c r="AD2113" i="1" s="1"/>
  <c r="U2114" i="1"/>
  <c r="AB2114" i="1" s="1"/>
  <c r="AC2114" i="1" s="1"/>
  <c r="AD2114" i="1" s="1"/>
  <c r="U2112" i="1"/>
  <c r="AB2112" i="1" s="1"/>
  <c r="AC2112" i="1" s="1"/>
  <c r="U1950" i="1"/>
  <c r="AB1950" i="1" s="1"/>
  <c r="AC1950" i="1" s="1"/>
  <c r="U2110" i="1"/>
  <c r="AB2110" i="1" s="1"/>
  <c r="AC2110" i="1" s="1"/>
  <c r="AD2110" i="1" s="1"/>
  <c r="U2111" i="1"/>
  <c r="AB2111" i="1" s="1"/>
  <c r="AC2111" i="1" s="1"/>
  <c r="AD2111" i="1" s="1"/>
  <c r="U2108" i="1"/>
  <c r="AB2108" i="1" s="1"/>
  <c r="AC2108" i="1" s="1"/>
  <c r="U2109" i="1"/>
  <c r="AB2109" i="1" s="1"/>
  <c r="AC2109" i="1" s="1"/>
  <c r="AD2109" i="1" s="1"/>
  <c r="U2106" i="1"/>
  <c r="AB2106" i="1" s="1"/>
  <c r="AC2106" i="1" s="1"/>
  <c r="AD2106" i="1" s="1"/>
  <c r="U2107" i="1"/>
  <c r="AB2107" i="1" s="1"/>
  <c r="AC2107" i="1" s="1"/>
  <c r="AD2107" i="1" s="1"/>
  <c r="U2104" i="1"/>
  <c r="AB2104" i="1" s="1"/>
  <c r="AC2104" i="1" s="1"/>
  <c r="AD2104" i="1" s="1"/>
  <c r="U2105" i="1"/>
  <c r="AB2105" i="1" s="1"/>
  <c r="AC2105" i="1" s="1"/>
  <c r="U2102" i="1"/>
  <c r="AB2102" i="1" s="1"/>
  <c r="AC2102" i="1" s="1"/>
  <c r="AD2102" i="1" s="1"/>
  <c r="U2103" i="1"/>
  <c r="AB2103" i="1" s="1"/>
  <c r="AC2103" i="1" s="1"/>
  <c r="AD2103" i="1" s="1"/>
  <c r="U2100" i="1"/>
  <c r="AB2100" i="1" s="1"/>
  <c r="AC2100" i="1" s="1"/>
  <c r="AD2100" i="1" s="1"/>
  <c r="U2101" i="1"/>
  <c r="AB2101" i="1" s="1"/>
  <c r="AC2101" i="1" s="1"/>
  <c r="AD2101" i="1" s="1"/>
  <c r="U2098" i="1"/>
  <c r="AB2098" i="1" s="1"/>
  <c r="AC2098" i="1" s="1"/>
  <c r="U2099" i="1"/>
  <c r="AB2099" i="1" s="1"/>
  <c r="AC2099" i="1" s="1"/>
  <c r="AD2099" i="1" s="1"/>
  <c r="U2096" i="1"/>
  <c r="AB2096" i="1" s="1"/>
  <c r="AC2096" i="1" s="1"/>
  <c r="AD2096" i="1" s="1"/>
  <c r="U2097" i="1"/>
  <c r="AB2097" i="1" s="1"/>
  <c r="AC2097" i="1" s="1"/>
  <c r="AD2097" i="1" s="1"/>
  <c r="U2094" i="1"/>
  <c r="AB2094" i="1" s="1"/>
  <c r="AC2094" i="1" s="1"/>
  <c r="AD2094" i="1" s="1"/>
  <c r="U2095" i="1"/>
  <c r="AB2095" i="1" s="1"/>
  <c r="AC2095" i="1" s="1"/>
  <c r="AD2095" i="1" s="1"/>
  <c r="U2093" i="1"/>
  <c r="AB2093" i="1" s="1"/>
  <c r="AC2093" i="1" s="1"/>
  <c r="AD2093" i="1" s="1"/>
  <c r="U2085" i="1"/>
  <c r="AB2085" i="1" s="1"/>
  <c r="AC2085" i="1" s="1"/>
  <c r="U2092" i="1"/>
  <c r="AB2092" i="1" s="1"/>
  <c r="AC2092" i="1" s="1"/>
  <c r="AD2092" i="1" s="1"/>
  <c r="U2091" i="1"/>
  <c r="AB2091" i="1" s="1"/>
  <c r="AC2091" i="1" s="1"/>
  <c r="AD2091" i="1" s="1"/>
  <c r="U2089" i="1"/>
  <c r="AB2089" i="1" s="1"/>
  <c r="AC2089" i="1" s="1"/>
  <c r="AD2089" i="1" s="1"/>
  <c r="U2090" i="1"/>
  <c r="AB2090" i="1" s="1"/>
  <c r="AC2090" i="1" s="1"/>
  <c r="AD2090" i="1" s="1"/>
  <c r="U2087" i="1"/>
  <c r="AB2087" i="1" s="1"/>
  <c r="AC2087" i="1" s="1"/>
  <c r="AD2087" i="1" s="1"/>
  <c r="U2088" i="1"/>
  <c r="AB2088" i="1" s="1"/>
  <c r="AC2088" i="1" s="1"/>
  <c r="U2084" i="1"/>
  <c r="AB2084" i="1" s="1"/>
  <c r="AC2084" i="1" s="1"/>
  <c r="U2086" i="1"/>
  <c r="AB2086" i="1" s="1"/>
  <c r="AC2086" i="1" s="1"/>
  <c r="U2082" i="1"/>
  <c r="AB2082" i="1" s="1"/>
  <c r="AC2082" i="1" s="1"/>
  <c r="AD2082" i="1" s="1"/>
  <c r="U2083" i="1"/>
  <c r="AB2083" i="1" s="1"/>
  <c r="AC2083" i="1" s="1"/>
  <c r="U2080" i="1"/>
  <c r="AB2080" i="1" s="1"/>
  <c r="AC2080" i="1" s="1"/>
  <c r="U2081" i="1"/>
  <c r="AB2081" i="1" s="1"/>
  <c r="AC2081" i="1" s="1"/>
  <c r="AD2081" i="1" s="1"/>
  <c r="U2078" i="1"/>
  <c r="AB2078" i="1" s="1"/>
  <c r="AC2078" i="1" s="1"/>
  <c r="U2079" i="1"/>
  <c r="AB2079" i="1" s="1"/>
  <c r="AC2079" i="1" s="1"/>
  <c r="AD2079" i="1" s="1"/>
  <c r="U2075" i="1"/>
  <c r="AB2075" i="1" s="1"/>
  <c r="AC2075" i="1" s="1"/>
  <c r="U2077" i="1"/>
  <c r="AB2077" i="1" s="1"/>
  <c r="AC2077" i="1" s="1"/>
  <c r="AD2077" i="1" s="1"/>
  <c r="U2076" i="1"/>
  <c r="AB2076" i="1" s="1"/>
  <c r="AC2076" i="1" s="1"/>
  <c r="AD2076" i="1" s="1"/>
  <c r="U2073" i="1"/>
  <c r="AB2073" i="1" s="1"/>
  <c r="AC2073" i="1" s="1"/>
  <c r="AD2073" i="1" s="1"/>
  <c r="U2074" i="1"/>
  <c r="AB2074" i="1" s="1"/>
  <c r="AC2074" i="1" s="1"/>
  <c r="AD2074" i="1" s="1"/>
  <c r="U2071" i="1"/>
  <c r="AB2071" i="1" s="1"/>
  <c r="AC2071" i="1" s="1"/>
  <c r="AD2071" i="1" s="1"/>
  <c r="U2072" i="1"/>
  <c r="AB2072" i="1" s="1"/>
  <c r="AC2072" i="1" s="1"/>
  <c r="U2069" i="1"/>
  <c r="AB2069" i="1" s="1"/>
  <c r="AC2069" i="1" s="1"/>
  <c r="U2070" i="1"/>
  <c r="AB2070" i="1" s="1"/>
  <c r="AC2070" i="1" s="1"/>
  <c r="U2067" i="1"/>
  <c r="AB2067" i="1" s="1"/>
  <c r="AC2067" i="1" s="1"/>
  <c r="AD2067" i="1" s="1"/>
  <c r="U2068" i="1"/>
  <c r="AB2068" i="1" s="1"/>
  <c r="AC2068" i="1" s="1"/>
  <c r="U2065" i="1"/>
  <c r="AB2065" i="1" s="1"/>
  <c r="AC2065" i="1" s="1"/>
  <c r="AD2065" i="1" s="1"/>
  <c r="U2066" i="1"/>
  <c r="AB2066" i="1" s="1"/>
  <c r="AC2066" i="1" s="1"/>
  <c r="AD2066" i="1" s="1"/>
  <c r="U2063" i="1"/>
  <c r="AB2063" i="1" s="1"/>
  <c r="AC2063" i="1" s="1"/>
  <c r="U2064" i="1"/>
  <c r="AB2064" i="1" s="1"/>
  <c r="AC2064" i="1" s="1"/>
  <c r="U2061" i="1"/>
  <c r="AB2061" i="1" s="1"/>
  <c r="AC2061" i="1" s="1"/>
  <c r="AD2061" i="1" s="1"/>
  <c r="U2062" i="1"/>
  <c r="AB2062" i="1" s="1"/>
  <c r="AC2062" i="1" s="1"/>
  <c r="AD2062" i="1" s="1"/>
  <c r="U2059" i="1"/>
  <c r="AB2059" i="1" s="1"/>
  <c r="AC2059" i="1" s="1"/>
  <c r="AD2059" i="1" s="1"/>
  <c r="U2060" i="1"/>
  <c r="AB2060" i="1" s="1"/>
  <c r="AC2060" i="1" s="1"/>
  <c r="AD2060" i="1" s="1"/>
  <c r="U2057" i="1"/>
  <c r="AB2057" i="1" s="1"/>
  <c r="AC2057" i="1" s="1"/>
  <c r="AD2057" i="1" s="1"/>
  <c r="U2058" i="1"/>
  <c r="AB2058" i="1" s="1"/>
  <c r="AC2058" i="1" s="1"/>
  <c r="AD2058" i="1" s="1"/>
  <c r="U2055" i="1"/>
  <c r="AB2055" i="1" s="1"/>
  <c r="AC2055" i="1" s="1"/>
  <c r="AD2055" i="1" s="1"/>
  <c r="U2056" i="1"/>
  <c r="AB2056" i="1" s="1"/>
  <c r="AC2056" i="1" s="1"/>
  <c r="U2053" i="1"/>
  <c r="AB2053" i="1" s="1"/>
  <c r="AC2053" i="1" s="1"/>
  <c r="AD2053" i="1" s="1"/>
  <c r="U2054" i="1"/>
  <c r="AB2054" i="1" s="1"/>
  <c r="AC2054" i="1" s="1"/>
  <c r="U2051" i="1"/>
  <c r="AB2051" i="1" s="1"/>
  <c r="AC2051" i="1" s="1"/>
  <c r="U2052" i="1"/>
  <c r="AB2052" i="1" s="1"/>
  <c r="AC2052" i="1" s="1"/>
  <c r="AD2052" i="1" s="1"/>
  <c r="U2049" i="1"/>
  <c r="AB2049" i="1" s="1"/>
  <c r="AC2049" i="1" s="1"/>
  <c r="AD2049" i="1" s="1"/>
  <c r="U2050" i="1"/>
  <c r="AB2050" i="1" s="1"/>
  <c r="AC2050" i="1" s="1"/>
  <c r="AD2050" i="1" s="1"/>
  <c r="AA1725" i="1"/>
  <c r="U2047" i="1"/>
  <c r="AB2047" i="1" s="1"/>
  <c r="AC2047" i="1" s="1"/>
  <c r="AD2047" i="1" s="1"/>
  <c r="U2048" i="1"/>
  <c r="AB2048" i="1" s="1"/>
  <c r="AC2048" i="1" s="1"/>
  <c r="U2045" i="1"/>
  <c r="AB2045" i="1" s="1"/>
  <c r="AC2045" i="1" s="1"/>
  <c r="AD2045" i="1" s="1"/>
  <c r="U2046" i="1"/>
  <c r="AB2046" i="1" s="1"/>
  <c r="AC2046" i="1" s="1"/>
  <c r="AD2046" i="1" s="1"/>
  <c r="U2043" i="1"/>
  <c r="AB2043" i="1" s="1"/>
  <c r="AC2043" i="1" s="1"/>
  <c r="AD2043" i="1" s="1"/>
  <c r="U2044" i="1"/>
  <c r="AB2044" i="1" s="1"/>
  <c r="AC2044" i="1" s="1"/>
  <c r="AD2044" i="1" s="1"/>
  <c r="U2041" i="1"/>
  <c r="AB2041" i="1" s="1"/>
  <c r="AC2041" i="1" s="1"/>
  <c r="AD2041" i="1" s="1"/>
  <c r="U2042" i="1"/>
  <c r="AB2042" i="1" s="1"/>
  <c r="AC2042" i="1" s="1"/>
  <c r="AD2042" i="1" s="1"/>
  <c r="U2039" i="1"/>
  <c r="AB2039" i="1" s="1"/>
  <c r="AC2039" i="1" s="1"/>
  <c r="AD2039" i="1" s="1"/>
  <c r="U2040" i="1"/>
  <c r="AB2040" i="1" s="1"/>
  <c r="AC2040" i="1" s="1"/>
  <c r="AD2040" i="1" s="1"/>
  <c r="U2037" i="1"/>
  <c r="AB2037" i="1" s="1"/>
  <c r="AC2037" i="1" s="1"/>
  <c r="AD2037" i="1" s="1"/>
  <c r="U2038" i="1"/>
  <c r="AB2038" i="1" s="1"/>
  <c r="AC2038" i="1" s="1"/>
  <c r="AD2038" i="1" s="1"/>
  <c r="U2035" i="1"/>
  <c r="AB2035" i="1" s="1"/>
  <c r="AC2035" i="1" s="1"/>
  <c r="AD2035" i="1" s="1"/>
  <c r="U2036" i="1"/>
  <c r="AB2036" i="1" s="1"/>
  <c r="AC2036" i="1" s="1"/>
  <c r="AD2036" i="1" s="1"/>
  <c r="U2033" i="1"/>
  <c r="AB2033" i="1" s="1"/>
  <c r="AC2033" i="1" s="1"/>
  <c r="AD2033" i="1" s="1"/>
  <c r="U2034" i="1"/>
  <c r="AB2034" i="1" s="1"/>
  <c r="AC2034" i="1" s="1"/>
  <c r="AD2034" i="1" s="1"/>
  <c r="U2031" i="1"/>
  <c r="AB2031" i="1" s="1"/>
  <c r="AC2031" i="1" s="1"/>
  <c r="AD2031" i="1" s="1"/>
  <c r="U2032" i="1"/>
  <c r="AB2032" i="1" s="1"/>
  <c r="AC2032" i="1" s="1"/>
  <c r="AD2032" i="1" s="1"/>
  <c r="U2029" i="1"/>
  <c r="AB2029" i="1" s="1"/>
  <c r="AC2029" i="1" s="1"/>
  <c r="AD2029" i="1" s="1"/>
  <c r="U2030" i="1"/>
  <c r="AB2030" i="1" s="1"/>
  <c r="AC2030" i="1" s="1"/>
  <c r="AD2030" i="1" s="1"/>
  <c r="U2027" i="1"/>
  <c r="AB2027" i="1" s="1"/>
  <c r="AC2027" i="1" s="1"/>
  <c r="U2028" i="1"/>
  <c r="AB2028" i="1" s="1"/>
  <c r="AC2028" i="1" s="1"/>
  <c r="AD2028" i="1" s="1"/>
  <c r="U2025" i="1"/>
  <c r="AB2025" i="1" s="1"/>
  <c r="AC2025" i="1" s="1"/>
  <c r="AD2025" i="1" s="1"/>
  <c r="U2026" i="1"/>
  <c r="AB2026" i="1" s="1"/>
  <c r="AC2026" i="1" s="1"/>
  <c r="AD2026" i="1" s="1"/>
  <c r="U2023" i="1"/>
  <c r="AB2023" i="1" s="1"/>
  <c r="AC2023" i="1" s="1"/>
  <c r="AD2023" i="1" s="1"/>
  <c r="U2024" i="1"/>
  <c r="AB2024" i="1" s="1"/>
  <c r="AC2024" i="1" s="1"/>
  <c r="AD2024" i="1" s="1"/>
  <c r="U2021" i="1"/>
  <c r="AB2021" i="1" s="1"/>
  <c r="AC2021" i="1" s="1"/>
  <c r="U2022" i="1"/>
  <c r="AB2022" i="1" s="1"/>
  <c r="AC2022" i="1" s="1"/>
  <c r="AD2022" i="1" s="1"/>
  <c r="U2019" i="1"/>
  <c r="AB2019" i="1" s="1"/>
  <c r="AC2019" i="1" s="1"/>
  <c r="AD2019" i="1" s="1"/>
  <c r="U2020" i="1"/>
  <c r="AB2020" i="1" s="1"/>
  <c r="AC2020" i="1" s="1"/>
  <c r="AD2020" i="1" s="1"/>
  <c r="U2017" i="1"/>
  <c r="AB2017" i="1" s="1"/>
  <c r="AC2017" i="1" s="1"/>
  <c r="AD2017" i="1" s="1"/>
  <c r="U2018" i="1"/>
  <c r="AB2018" i="1" s="1"/>
  <c r="AC2018" i="1" s="1"/>
  <c r="U2015" i="1"/>
  <c r="AB2015" i="1" s="1"/>
  <c r="AC2015" i="1" s="1"/>
  <c r="AD2015" i="1" s="1"/>
  <c r="U2016" i="1"/>
  <c r="AB2016" i="1" s="1"/>
  <c r="AC2016" i="1" s="1"/>
  <c r="AD2016" i="1" s="1"/>
  <c r="U2013" i="1"/>
  <c r="AB2013" i="1" s="1"/>
  <c r="AC2013" i="1" s="1"/>
  <c r="AD2013" i="1" s="1"/>
  <c r="U2014" i="1"/>
  <c r="AB2014" i="1" s="1"/>
  <c r="AC2014" i="1" s="1"/>
  <c r="AD2014" i="1" s="1"/>
  <c r="U2011" i="1"/>
  <c r="AB2011" i="1" s="1"/>
  <c r="AC2011" i="1" s="1"/>
  <c r="AD2011" i="1" s="1"/>
  <c r="U2012" i="1"/>
  <c r="AB2012" i="1" s="1"/>
  <c r="AC2012" i="1" s="1"/>
  <c r="AD2012" i="1" s="1"/>
  <c r="U2009" i="1"/>
  <c r="AB2009" i="1" s="1"/>
  <c r="AC2009" i="1" s="1"/>
  <c r="AD2009" i="1" s="1"/>
  <c r="U2010" i="1"/>
  <c r="AB2010" i="1" s="1"/>
  <c r="AC2010" i="1" s="1"/>
  <c r="AD2010" i="1" s="1"/>
  <c r="U2007" i="1"/>
  <c r="AB2007" i="1" s="1"/>
  <c r="AC2007" i="1" s="1"/>
  <c r="U2008" i="1"/>
  <c r="AB2008" i="1" s="1"/>
  <c r="AC2008" i="1" s="1"/>
  <c r="AD2008" i="1" s="1"/>
  <c r="U2005" i="1"/>
  <c r="AB2005" i="1" s="1"/>
  <c r="AC2005" i="1" s="1"/>
  <c r="AD2005" i="1" s="1"/>
  <c r="U2006" i="1"/>
  <c r="AB2006" i="1" s="1"/>
  <c r="AC2006" i="1" s="1"/>
  <c r="T757" i="1"/>
  <c r="U2003" i="1"/>
  <c r="AB2003" i="1" s="1"/>
  <c r="AC2003" i="1" s="1"/>
  <c r="AD2003" i="1" s="1"/>
  <c r="U2004" i="1"/>
  <c r="AB2004" i="1" s="1"/>
  <c r="AC2004" i="1" s="1"/>
  <c r="AD2004" i="1" s="1"/>
  <c r="U2002" i="1"/>
  <c r="AB2002" i="1" s="1"/>
  <c r="AC2002" i="1" s="1"/>
  <c r="AD2002" i="1" s="1"/>
  <c r="U2001" i="1"/>
  <c r="AB2001" i="1" s="1"/>
  <c r="AC2001" i="1" s="1"/>
  <c r="AD2001" i="1" s="1"/>
  <c r="U1999" i="1"/>
  <c r="AB1999" i="1" s="1"/>
  <c r="AC1999" i="1" s="1"/>
  <c r="AD1999" i="1" s="1"/>
  <c r="U2000" i="1"/>
  <c r="AB2000" i="1" s="1"/>
  <c r="AC2000" i="1" s="1"/>
  <c r="AD2000" i="1" s="1"/>
  <c r="U1997" i="1"/>
  <c r="AB1997" i="1" s="1"/>
  <c r="AC1997" i="1" s="1"/>
  <c r="AD1997" i="1" s="1"/>
  <c r="U1998" i="1"/>
  <c r="AB1998" i="1" s="1"/>
  <c r="AC1998" i="1" s="1"/>
  <c r="AD1998" i="1" s="1"/>
  <c r="U1995" i="1"/>
  <c r="AB1995" i="1" s="1"/>
  <c r="AC1995" i="1" s="1"/>
  <c r="U1996" i="1"/>
  <c r="AB1996" i="1" s="1"/>
  <c r="AC1996" i="1" s="1"/>
  <c r="AD1996" i="1" s="1"/>
  <c r="U1993" i="1"/>
  <c r="AB1993" i="1" s="1"/>
  <c r="AC1993" i="1" s="1"/>
  <c r="AD1993" i="1" s="1"/>
  <c r="U1994" i="1"/>
  <c r="AB1994" i="1" s="1"/>
  <c r="AC1994" i="1" s="1"/>
  <c r="AD1994" i="1" s="1"/>
  <c r="U1991" i="1"/>
  <c r="AC1991" i="1" s="1"/>
  <c r="AD1991" i="1" s="1"/>
  <c r="U1992" i="1"/>
  <c r="AB1992" i="1" s="1"/>
  <c r="AC1992" i="1" s="1"/>
  <c r="AD1992" i="1" s="1"/>
  <c r="U1988" i="1"/>
  <c r="AB1988" i="1" s="1"/>
  <c r="AC1988" i="1" s="1"/>
  <c r="AD1988" i="1" s="1"/>
  <c r="U1989" i="1"/>
  <c r="AB1989" i="1" s="1"/>
  <c r="AC1989" i="1" s="1"/>
  <c r="AD1989" i="1" s="1"/>
  <c r="U1986" i="1"/>
  <c r="AB1986" i="1" s="1"/>
  <c r="AC1986" i="1" s="1"/>
  <c r="AD1986" i="1" s="1"/>
  <c r="U1987" i="1"/>
  <c r="AB1987" i="1" s="1"/>
  <c r="AC1987" i="1" s="1"/>
  <c r="AD1987" i="1" s="1"/>
  <c r="U1984" i="1"/>
  <c r="AB1984" i="1" s="1"/>
  <c r="AC1984" i="1" s="1"/>
  <c r="AD1984" i="1" s="1"/>
  <c r="U1985" i="1"/>
  <c r="AB1985" i="1" s="1"/>
  <c r="AC1985" i="1" s="1"/>
  <c r="AD1985" i="1" s="1"/>
  <c r="U1982" i="1"/>
  <c r="AB1982" i="1" s="1"/>
  <c r="AC1982" i="1" s="1"/>
  <c r="AD1982" i="1" s="1"/>
  <c r="U1983" i="1"/>
  <c r="AB1983" i="1" s="1"/>
  <c r="AC1983" i="1" s="1"/>
  <c r="AD1983" i="1" s="1"/>
  <c r="U1980" i="1"/>
  <c r="AB1980" i="1" s="1"/>
  <c r="AC1980" i="1" s="1"/>
  <c r="AD1980" i="1" s="1"/>
  <c r="U1981" i="1"/>
  <c r="AB1981" i="1" s="1"/>
  <c r="AC1981" i="1" s="1"/>
  <c r="AD1981" i="1" s="1"/>
  <c r="U1978" i="1"/>
  <c r="AB1978" i="1" s="1"/>
  <c r="AC1978" i="1" s="1"/>
  <c r="AD1978" i="1" s="1"/>
  <c r="U1979" i="1"/>
  <c r="AB1979" i="1" s="1"/>
  <c r="AC1979" i="1" s="1"/>
  <c r="AD1979" i="1" s="1"/>
  <c r="U1976" i="1"/>
  <c r="AB1976" i="1" s="1"/>
  <c r="AC1976" i="1" s="1"/>
  <c r="AD1976" i="1" s="1"/>
  <c r="U1977" i="1"/>
  <c r="AB1977" i="1" s="1"/>
  <c r="AC1977" i="1" s="1"/>
  <c r="AD1977" i="1" s="1"/>
  <c r="AA1771" i="1"/>
  <c r="U1974" i="1"/>
  <c r="AB1974" i="1" s="1"/>
  <c r="AC1974" i="1" s="1"/>
  <c r="AD1974" i="1" s="1"/>
  <c r="U1975" i="1"/>
  <c r="AB1975" i="1" s="1"/>
  <c r="AC1975" i="1" s="1"/>
  <c r="U1972" i="1"/>
  <c r="AB1972" i="1" s="1"/>
  <c r="AC1972" i="1" s="1"/>
  <c r="AD1972" i="1" s="1"/>
  <c r="U1973" i="1"/>
  <c r="AB1973" i="1" s="1"/>
  <c r="AC1973" i="1" s="1"/>
  <c r="AD1973" i="1" s="1"/>
  <c r="U1970" i="1"/>
  <c r="AB1970" i="1" s="1"/>
  <c r="AC1970" i="1" s="1"/>
  <c r="AD1970" i="1" s="1"/>
  <c r="U1971" i="1"/>
  <c r="AB1971" i="1" s="1"/>
  <c r="AC1971" i="1" s="1"/>
  <c r="U1968" i="1"/>
  <c r="AB1968" i="1" s="1"/>
  <c r="AC1968" i="1" s="1"/>
  <c r="U1969" i="1"/>
  <c r="AB1969" i="1" s="1"/>
  <c r="AC1969" i="1" s="1"/>
  <c r="U1966" i="1"/>
  <c r="AB1966" i="1" s="1"/>
  <c r="AC1966" i="1" s="1"/>
  <c r="AD1966" i="1" s="1"/>
  <c r="U1967" i="1"/>
  <c r="AB1967" i="1" s="1"/>
  <c r="AC1967" i="1" s="1"/>
  <c r="U1965" i="1"/>
  <c r="AB1965" i="1" s="1"/>
  <c r="AC1965" i="1" s="1"/>
  <c r="AD1965" i="1" s="1"/>
  <c r="U1964" i="1"/>
  <c r="AB1964" i="1" s="1"/>
  <c r="AC1964" i="1" s="1"/>
  <c r="AD1964" i="1" s="1"/>
  <c r="U1962" i="1"/>
  <c r="AB1962" i="1" s="1"/>
  <c r="AC1962" i="1" s="1"/>
  <c r="AD1962" i="1" s="1"/>
  <c r="U1963" i="1"/>
  <c r="AB1963" i="1" s="1"/>
  <c r="AC1963" i="1" s="1"/>
  <c r="AD1963" i="1" s="1"/>
  <c r="U1960" i="1"/>
  <c r="AB1960" i="1" s="1"/>
  <c r="AC1960" i="1" s="1"/>
  <c r="AD1960" i="1" s="1"/>
  <c r="U1961" i="1"/>
  <c r="AB1961" i="1" s="1"/>
  <c r="AC1961" i="1" s="1"/>
  <c r="AD1961" i="1" s="1"/>
  <c r="U1958" i="1"/>
  <c r="AB1958" i="1" s="1"/>
  <c r="AC1958" i="1" s="1"/>
  <c r="AD1958" i="1" s="1"/>
  <c r="U1959" i="1"/>
  <c r="AB1959" i="1" s="1"/>
  <c r="AC1959" i="1" s="1"/>
  <c r="AD1959" i="1" s="1"/>
  <c r="U1956" i="1"/>
  <c r="AB1956" i="1" s="1"/>
  <c r="AC1956" i="1" s="1"/>
  <c r="AD1956" i="1" s="1"/>
  <c r="U1957" i="1"/>
  <c r="AB1957" i="1" s="1"/>
  <c r="AC1957" i="1" s="1"/>
  <c r="AD1957" i="1" s="1"/>
  <c r="U1954" i="1"/>
  <c r="AB1954" i="1" s="1"/>
  <c r="AC1954" i="1" s="1"/>
  <c r="U1955" i="1"/>
  <c r="AB1955" i="1" s="1"/>
  <c r="AC1955" i="1" s="1"/>
  <c r="AD1955" i="1" s="1"/>
  <c r="U1952" i="1"/>
  <c r="AB1952" i="1" s="1"/>
  <c r="AC1952" i="1" s="1"/>
  <c r="AD1952" i="1" s="1"/>
  <c r="U1953" i="1"/>
  <c r="AB1953" i="1" s="1"/>
  <c r="AC1953" i="1" s="1"/>
  <c r="AD1953" i="1" s="1"/>
  <c r="U1949" i="1"/>
  <c r="AB1949" i="1" s="1"/>
  <c r="AC1949" i="1" s="1"/>
  <c r="AD1949" i="1" s="1"/>
  <c r="U1951" i="1"/>
  <c r="AB1951" i="1" s="1"/>
  <c r="AC1951" i="1" s="1"/>
  <c r="AD1951" i="1" s="1"/>
  <c r="Q763" i="1"/>
  <c r="U1947" i="1"/>
  <c r="AB1947" i="1" s="1"/>
  <c r="AC1947" i="1" s="1"/>
  <c r="AD1947" i="1" s="1"/>
  <c r="U1948" i="1"/>
  <c r="AB1948" i="1" s="1"/>
  <c r="AC1948" i="1" s="1"/>
  <c r="AD1948" i="1" s="1"/>
  <c r="U1944" i="1"/>
  <c r="AB1944" i="1" s="1"/>
  <c r="AC1944" i="1" s="1"/>
  <c r="U1945" i="1"/>
  <c r="AB1945" i="1" s="1"/>
  <c r="AC1945" i="1" s="1"/>
  <c r="AD1945" i="1" s="1"/>
  <c r="U1946" i="1"/>
  <c r="AB1946" i="1" s="1"/>
  <c r="AC1946" i="1" s="1"/>
  <c r="AD1946" i="1" s="1"/>
  <c r="U1942" i="1"/>
  <c r="AB1942" i="1" s="1"/>
  <c r="AC1942" i="1" s="1"/>
  <c r="AD1942" i="1" s="1"/>
  <c r="U1943" i="1"/>
  <c r="AB1943" i="1" s="1"/>
  <c r="AC1943" i="1" s="1"/>
  <c r="AD1943" i="1" s="1"/>
  <c r="U1940" i="1"/>
  <c r="AB1940" i="1" s="1"/>
  <c r="AC1940" i="1" s="1"/>
  <c r="AD1940" i="1" s="1"/>
  <c r="U1941" i="1"/>
  <c r="AB1941" i="1" s="1"/>
  <c r="AC1941" i="1" s="1"/>
  <c r="U1936" i="1"/>
  <c r="AB1936" i="1" s="1"/>
  <c r="AC1936" i="1" s="1"/>
  <c r="AD1936" i="1" s="1"/>
  <c r="U1938" i="1"/>
  <c r="AB1938" i="1" s="1"/>
  <c r="AC1938" i="1" s="1"/>
  <c r="AD1938" i="1" s="1"/>
  <c r="U1934" i="1"/>
  <c r="AB1934" i="1" s="1"/>
  <c r="AC1934" i="1" s="1"/>
  <c r="U1935" i="1"/>
  <c r="AB1935" i="1" s="1"/>
  <c r="AC1935" i="1" s="1"/>
  <c r="AD1935" i="1" s="1"/>
  <c r="U1932" i="1"/>
  <c r="AB1932" i="1" s="1"/>
  <c r="AC1932" i="1" s="1"/>
  <c r="AD1932" i="1" s="1"/>
  <c r="U1933" i="1"/>
  <c r="AB1933" i="1" s="1"/>
  <c r="AC1933" i="1" s="1"/>
  <c r="U1930" i="1"/>
  <c r="AB1930" i="1" s="1"/>
  <c r="AC1930" i="1" s="1"/>
  <c r="AD1930" i="1" s="1"/>
  <c r="U1931" i="1"/>
  <c r="AB1931" i="1" s="1"/>
  <c r="AC1931" i="1" s="1"/>
  <c r="AD1931" i="1" s="1"/>
  <c r="U1928" i="1"/>
  <c r="AB1928" i="1" s="1"/>
  <c r="AC1928" i="1" s="1"/>
  <c r="AD1928" i="1" s="1"/>
  <c r="U1929" i="1"/>
  <c r="AB1929" i="1" s="1"/>
  <c r="AC1929" i="1" s="1"/>
  <c r="AD1929" i="1" s="1"/>
  <c r="U1926" i="1"/>
  <c r="AB1926" i="1" s="1"/>
  <c r="AC1926" i="1" s="1"/>
  <c r="AD1926" i="1" s="1"/>
  <c r="U1927" i="1"/>
  <c r="AB1927" i="1" s="1"/>
  <c r="AC1927" i="1" s="1"/>
  <c r="AD1927" i="1" s="1"/>
  <c r="U1924" i="1"/>
  <c r="AB1924" i="1" s="1"/>
  <c r="AC1924" i="1" s="1"/>
  <c r="AD1924" i="1" s="1"/>
  <c r="U1925" i="1"/>
  <c r="AB1925" i="1" s="1"/>
  <c r="AC1925" i="1" s="1"/>
  <c r="AD1925" i="1" s="1"/>
  <c r="U1922" i="1"/>
  <c r="AB1922" i="1" s="1"/>
  <c r="AC1922" i="1" s="1"/>
  <c r="AD1922" i="1" s="1"/>
  <c r="U1923" i="1"/>
  <c r="AB1923" i="1" s="1"/>
  <c r="AC1923" i="1" s="1"/>
  <c r="AD1923" i="1" s="1"/>
  <c r="U1920" i="1"/>
  <c r="AB1920" i="1" s="1"/>
  <c r="AC1920" i="1" s="1"/>
  <c r="AD1920" i="1" s="1"/>
  <c r="U1921" i="1"/>
  <c r="AB1921" i="1" s="1"/>
  <c r="AC1921" i="1" s="1"/>
  <c r="AD1921" i="1" s="1"/>
  <c r="U1918" i="1"/>
  <c r="AB1918" i="1" s="1"/>
  <c r="AC1918" i="1" s="1"/>
  <c r="AD1918" i="1" s="1"/>
  <c r="U1919" i="1"/>
  <c r="AB1919" i="1" s="1"/>
  <c r="AC1919" i="1" s="1"/>
  <c r="AD1919" i="1" s="1"/>
  <c r="U1916" i="1"/>
  <c r="AB1916" i="1" s="1"/>
  <c r="AC1916" i="1" s="1"/>
  <c r="AD1916" i="1" s="1"/>
  <c r="U1917" i="1"/>
  <c r="AB1917" i="1" s="1"/>
  <c r="AC1917" i="1" s="1"/>
  <c r="AD1917" i="1" s="1"/>
  <c r="U1914" i="1"/>
  <c r="AB1914" i="1" s="1"/>
  <c r="AC1914" i="1" s="1"/>
  <c r="AD1914" i="1" s="1"/>
  <c r="U1915" i="1"/>
  <c r="AB1915" i="1" s="1"/>
  <c r="AC1915" i="1" s="1"/>
  <c r="AD1915" i="1" s="1"/>
  <c r="U1912" i="1"/>
  <c r="AB1912" i="1" s="1"/>
  <c r="AC1912" i="1" s="1"/>
  <c r="AD1912" i="1" s="1"/>
  <c r="U1913" i="1"/>
  <c r="AB1913" i="1" s="1"/>
  <c r="AC1913" i="1" s="1"/>
  <c r="AD1913" i="1" s="1"/>
  <c r="U1910" i="1"/>
  <c r="AB1910" i="1" s="1"/>
  <c r="AC1910" i="1" s="1"/>
  <c r="AD1910" i="1" s="1"/>
  <c r="U1911" i="1"/>
  <c r="AB1911" i="1" s="1"/>
  <c r="AC1911" i="1" s="1"/>
  <c r="AD1911" i="1" s="1"/>
  <c r="U1908" i="1"/>
  <c r="AB1908" i="1" s="1"/>
  <c r="AC1908" i="1" s="1"/>
  <c r="AD1908" i="1" s="1"/>
  <c r="U1909" i="1"/>
  <c r="AB1909" i="1" s="1"/>
  <c r="AC1909" i="1" s="1"/>
  <c r="AD1909" i="1" s="1"/>
  <c r="U1906" i="1"/>
  <c r="AB1906" i="1" s="1"/>
  <c r="AC1906" i="1" s="1"/>
  <c r="AD1906" i="1" s="1"/>
  <c r="U1907" i="1"/>
  <c r="AB1907" i="1" s="1"/>
  <c r="AC1907" i="1" s="1"/>
  <c r="AD1907" i="1" s="1"/>
  <c r="U1904" i="1"/>
  <c r="AB1904" i="1" s="1"/>
  <c r="AC1904" i="1" s="1"/>
  <c r="U1905" i="1"/>
  <c r="AB1905" i="1" s="1"/>
  <c r="AC1905" i="1" s="1"/>
  <c r="AD1905" i="1" s="1"/>
  <c r="U1902" i="1"/>
  <c r="AB1902" i="1" s="1"/>
  <c r="AC1902" i="1" s="1"/>
  <c r="AD1902" i="1" s="1"/>
  <c r="U1903" i="1"/>
  <c r="AB1903" i="1" s="1"/>
  <c r="AC1903" i="1" s="1"/>
  <c r="AD1903" i="1" s="1"/>
  <c r="U1900" i="1"/>
  <c r="AB1900" i="1" s="1"/>
  <c r="AC1900" i="1" s="1"/>
  <c r="AD1900" i="1" s="1"/>
  <c r="U1901" i="1"/>
  <c r="AB1901" i="1" s="1"/>
  <c r="AC1901" i="1" s="1"/>
  <c r="AD1901" i="1" s="1"/>
  <c r="U1897" i="1"/>
  <c r="AB1897" i="1" s="1"/>
  <c r="AC1897" i="1" s="1"/>
  <c r="AD1897" i="1" s="1"/>
  <c r="U1899" i="1"/>
  <c r="AB1899" i="1" s="1"/>
  <c r="AC1899" i="1" s="1"/>
  <c r="AD1899" i="1" s="1"/>
  <c r="U1898" i="1"/>
  <c r="AB1898" i="1" s="1"/>
  <c r="AC1898" i="1" s="1"/>
  <c r="AD1898" i="1" s="1"/>
  <c r="U1895" i="1"/>
  <c r="AB1895" i="1" s="1"/>
  <c r="AC1895" i="1" s="1"/>
  <c r="U1896" i="1"/>
  <c r="AB1896" i="1" s="1"/>
  <c r="AC1896" i="1" s="1"/>
  <c r="AD1896" i="1" s="1"/>
  <c r="U1893" i="1"/>
  <c r="AB1893" i="1" s="1"/>
  <c r="AC1893" i="1" s="1"/>
  <c r="AD1893" i="1" s="1"/>
  <c r="U1894" i="1"/>
  <c r="AB1894" i="1" s="1"/>
  <c r="AC1894" i="1" s="1"/>
  <c r="AD1894" i="1" s="1"/>
  <c r="U1891" i="1"/>
  <c r="AB1891" i="1" s="1"/>
  <c r="AC1891" i="1" s="1"/>
  <c r="AD1891" i="1" s="1"/>
  <c r="U1892" i="1"/>
  <c r="AB1892" i="1" s="1"/>
  <c r="AC1892" i="1" s="1"/>
  <c r="AD1892" i="1" s="1"/>
  <c r="U1889" i="1"/>
  <c r="AB1889" i="1" s="1"/>
  <c r="AC1889" i="1" s="1"/>
  <c r="AD1889" i="1" s="1"/>
  <c r="U1890" i="1"/>
  <c r="AB1890" i="1" s="1"/>
  <c r="AC1890" i="1" s="1"/>
  <c r="AD1890" i="1" s="1"/>
  <c r="U1887" i="1"/>
  <c r="AB1887" i="1" s="1"/>
  <c r="AC1887" i="1" s="1"/>
  <c r="AD1887" i="1" s="1"/>
  <c r="U1888" i="1"/>
  <c r="AB1888" i="1" s="1"/>
  <c r="AC1888" i="1" s="1"/>
  <c r="AD1888" i="1" s="1"/>
  <c r="U1885" i="1"/>
  <c r="AB1885" i="1" s="1"/>
  <c r="AC1885" i="1" s="1"/>
  <c r="AD1885" i="1" s="1"/>
  <c r="U1886" i="1"/>
  <c r="AB1886" i="1" s="1"/>
  <c r="AC1886" i="1" s="1"/>
  <c r="U1883" i="1"/>
  <c r="AB1883" i="1" s="1"/>
  <c r="AC1883" i="1" s="1"/>
  <c r="AD1883" i="1" s="1"/>
  <c r="U1884" i="1"/>
  <c r="AB1884" i="1" s="1"/>
  <c r="AC1884" i="1" s="1"/>
  <c r="AD1884" i="1" s="1"/>
  <c r="U1881" i="1"/>
  <c r="AB1881" i="1" s="1"/>
  <c r="AC1881" i="1" s="1"/>
  <c r="AD1881" i="1" s="1"/>
  <c r="U1882" i="1"/>
  <c r="AB1882" i="1" s="1"/>
  <c r="AC1882" i="1" s="1"/>
  <c r="AD1882" i="1" s="1"/>
  <c r="U1879" i="1"/>
  <c r="AB1879" i="1" s="1"/>
  <c r="AC1879" i="1" s="1"/>
  <c r="AD1879" i="1" s="1"/>
  <c r="U1880" i="1"/>
  <c r="AB1880" i="1" s="1"/>
  <c r="AC1880" i="1" s="1"/>
  <c r="AD1880" i="1" s="1"/>
  <c r="U1877" i="1"/>
  <c r="AB1877" i="1" s="1"/>
  <c r="AC1877" i="1" s="1"/>
  <c r="AD1877" i="1" s="1"/>
  <c r="U1878" i="1"/>
  <c r="AB1878" i="1" s="1"/>
  <c r="AC1878" i="1" s="1"/>
  <c r="AD1878" i="1" s="1"/>
  <c r="U1875" i="1"/>
  <c r="AB1875" i="1" s="1"/>
  <c r="AC1875" i="1" s="1"/>
  <c r="AD1875" i="1" s="1"/>
  <c r="U1876" i="1"/>
  <c r="AB1876" i="1" s="1"/>
  <c r="AC1876" i="1" s="1"/>
  <c r="U1873" i="1"/>
  <c r="AB1873" i="1" s="1"/>
  <c r="AC1873" i="1" s="1"/>
  <c r="AD1873" i="1" s="1"/>
  <c r="U1874" i="1"/>
  <c r="AB1874" i="1" s="1"/>
  <c r="AC1874" i="1" s="1"/>
  <c r="AD1874" i="1" s="1"/>
  <c r="U1871" i="1"/>
  <c r="AB1871" i="1" s="1"/>
  <c r="AC1871" i="1" s="1"/>
  <c r="AD1871" i="1" s="1"/>
  <c r="U1872" i="1"/>
  <c r="AB1872" i="1" s="1"/>
  <c r="AC1872" i="1" s="1"/>
  <c r="AD1872" i="1" s="1"/>
  <c r="U1869" i="1"/>
  <c r="AB1869" i="1" s="1"/>
  <c r="AC1869" i="1" s="1"/>
  <c r="AD1869" i="1" s="1"/>
  <c r="U1870" i="1"/>
  <c r="AB1870" i="1" s="1"/>
  <c r="AC1870" i="1" s="1"/>
  <c r="AD1870" i="1" s="1"/>
  <c r="U1867" i="1"/>
  <c r="AB1867" i="1" s="1"/>
  <c r="AC1867" i="1" s="1"/>
  <c r="AD1867" i="1" s="1"/>
  <c r="U1868" i="1"/>
  <c r="AB1868" i="1" s="1"/>
  <c r="AC1868" i="1" s="1"/>
  <c r="AD1868" i="1" s="1"/>
  <c r="U1865" i="1"/>
  <c r="AB1865" i="1" s="1"/>
  <c r="AC1865" i="1" s="1"/>
  <c r="AD1865" i="1" s="1"/>
  <c r="U1866" i="1"/>
  <c r="AB1866" i="1" s="1"/>
  <c r="AC1866" i="1" s="1"/>
  <c r="AD1866" i="1" s="1"/>
  <c r="U1862" i="1"/>
  <c r="AB1862" i="1" s="1"/>
  <c r="AC1862" i="1" s="1"/>
  <c r="AD1862" i="1" s="1"/>
  <c r="U1863" i="1"/>
  <c r="AB1863" i="1" s="1"/>
  <c r="AC1863" i="1" s="1"/>
  <c r="AD1863" i="1" s="1"/>
  <c r="U1864" i="1"/>
  <c r="AB1864" i="1" s="1"/>
  <c r="AC1864" i="1" s="1"/>
  <c r="AD1864" i="1" s="1"/>
  <c r="U1860" i="1"/>
  <c r="AB1860" i="1" s="1"/>
  <c r="AC1860" i="1" s="1"/>
  <c r="AD1860" i="1" s="1"/>
  <c r="U1861" i="1"/>
  <c r="AB1861" i="1" s="1"/>
  <c r="AC1861" i="1" s="1"/>
  <c r="AD1861" i="1" s="1"/>
  <c r="U1858" i="1"/>
  <c r="AB1858" i="1" s="1"/>
  <c r="AC1858" i="1" s="1"/>
  <c r="AD1858" i="1" s="1"/>
  <c r="U1859" i="1"/>
  <c r="AB1859" i="1" s="1"/>
  <c r="AC1859" i="1" s="1"/>
  <c r="U1856" i="1"/>
  <c r="AB1856" i="1" s="1"/>
  <c r="AC1856" i="1" s="1"/>
  <c r="AD1856" i="1" s="1"/>
  <c r="U1857" i="1"/>
  <c r="AB1857" i="1" s="1"/>
  <c r="AC1857" i="1" s="1"/>
  <c r="AD1857" i="1" s="1"/>
  <c r="U1854" i="1"/>
  <c r="AB1854" i="1" s="1"/>
  <c r="AC1854" i="1" s="1"/>
  <c r="AD1854" i="1" s="1"/>
  <c r="U1855" i="1"/>
  <c r="AB1855" i="1" s="1"/>
  <c r="AC1855" i="1" s="1"/>
  <c r="AD1855" i="1" s="1"/>
  <c r="U1852" i="1"/>
  <c r="AB1852" i="1" s="1"/>
  <c r="AC1852" i="1" s="1"/>
  <c r="AD1852" i="1" s="1"/>
  <c r="U1853" i="1"/>
  <c r="AB1853" i="1" s="1"/>
  <c r="AC1853" i="1" s="1"/>
  <c r="AD1853" i="1" s="1"/>
  <c r="U1850" i="1"/>
  <c r="AB1850" i="1" s="1"/>
  <c r="AC1850" i="1" s="1"/>
  <c r="AD1850" i="1" s="1"/>
  <c r="U1851" i="1"/>
  <c r="AB1851" i="1" s="1"/>
  <c r="AC1851" i="1" s="1"/>
  <c r="AD1851" i="1" s="1"/>
  <c r="U1848" i="1"/>
  <c r="AB1848" i="1" s="1"/>
  <c r="AC1848" i="1" s="1"/>
  <c r="AD1848" i="1" s="1"/>
  <c r="U1849" i="1"/>
  <c r="AB1849" i="1" s="1"/>
  <c r="AC1849" i="1" s="1"/>
  <c r="AD1849" i="1" s="1"/>
  <c r="U1846" i="1"/>
  <c r="AB1846" i="1" s="1"/>
  <c r="AC1846" i="1" s="1"/>
  <c r="AD1846" i="1" s="1"/>
  <c r="U1847" i="1"/>
  <c r="AB1847" i="1" s="1"/>
  <c r="AC1847" i="1" s="1"/>
  <c r="AD1847" i="1" s="1"/>
  <c r="U1844" i="1"/>
  <c r="AB1844" i="1" s="1"/>
  <c r="AC1844" i="1" s="1"/>
  <c r="AD1844" i="1" s="1"/>
  <c r="U1845" i="1"/>
  <c r="AB1845" i="1" s="1"/>
  <c r="AC1845" i="1" s="1"/>
  <c r="AD1845" i="1" s="1"/>
  <c r="U1842" i="1"/>
  <c r="AB1842" i="1" s="1"/>
  <c r="AC1842" i="1" s="1"/>
  <c r="AD1842" i="1" s="1"/>
  <c r="U1843" i="1"/>
  <c r="AB1843" i="1" s="1"/>
  <c r="AC1843" i="1" s="1"/>
  <c r="AD1843" i="1" s="1"/>
  <c r="O1836" i="1"/>
  <c r="X1836" i="1" s="1"/>
  <c r="O1839" i="1"/>
  <c r="X1839" i="1" s="1"/>
  <c r="O1832" i="1"/>
  <c r="Y1832" i="1" s="1"/>
  <c r="O1829" i="1"/>
  <c r="Y1829" i="1" s="1"/>
  <c r="U1839" i="1"/>
  <c r="O1841" i="1"/>
  <c r="X1841" i="1" s="1"/>
  <c r="O1840" i="1"/>
  <c r="X1840" i="1" s="1"/>
  <c r="U1838" i="1"/>
  <c r="AB1838" i="1" s="1"/>
  <c r="U1837" i="1"/>
  <c r="AB1837" i="1" s="1"/>
  <c r="U1835" i="1"/>
  <c r="O1835" i="1"/>
  <c r="X1835" i="1" s="1"/>
  <c r="U1831" i="1"/>
  <c r="O1834" i="1"/>
  <c r="Z1834" i="1" s="1"/>
  <c r="O1833" i="1"/>
  <c r="X1833" i="1" s="1"/>
  <c r="O1831" i="1"/>
  <c r="X1831" i="1" s="1"/>
  <c r="U1830" i="1"/>
  <c r="O1830" i="1"/>
  <c r="X1830" i="1" s="1"/>
  <c r="U1829" i="1"/>
  <c r="O1828" i="1"/>
  <c r="AA1828" i="1" s="1"/>
  <c r="O1821" i="1"/>
  <c r="Z1821" i="1" s="1"/>
  <c r="O1827" i="1"/>
  <c r="Z1827" i="1" s="1"/>
  <c r="O1826" i="1"/>
  <c r="Z1826" i="1" s="1"/>
  <c r="O1817" i="1"/>
  <c r="Y1817" i="1" s="1"/>
  <c r="O1825" i="1"/>
  <c r="Z1825" i="1" s="1"/>
  <c r="U1823" i="1"/>
  <c r="O1823" i="1"/>
  <c r="Y1823" i="1" s="1"/>
  <c r="U1821" i="1"/>
  <c r="U1822" i="1"/>
  <c r="AB1822" i="1" s="1"/>
  <c r="U1819" i="1"/>
  <c r="O1819" i="1"/>
  <c r="Z1819" i="1" s="1"/>
  <c r="O1818" i="1"/>
  <c r="Z1818" i="1" s="1"/>
  <c r="Y1822" i="1"/>
  <c r="Y1838" i="1"/>
  <c r="O1816" i="1"/>
  <c r="Z1816" i="1" s="1"/>
  <c r="Z1824" i="1"/>
  <c r="U1804" i="1"/>
  <c r="AB1804" i="1" s="1"/>
  <c r="Z1789" i="1"/>
  <c r="O1790" i="1"/>
  <c r="X1790" i="1" s="1"/>
  <c r="O1798" i="1"/>
  <c r="X1798" i="1" s="1"/>
  <c r="O1785" i="1"/>
  <c r="X1785" i="1" s="1"/>
  <c r="O1793" i="1"/>
  <c r="Y1793" i="1" s="1"/>
  <c r="O1801" i="1"/>
  <c r="Y1801" i="1" s="1"/>
  <c r="O1809" i="1"/>
  <c r="Z1809" i="1" s="1"/>
  <c r="U1828" i="1"/>
  <c r="AA1837" i="1"/>
  <c r="U1824" i="1"/>
  <c r="AB1824" i="1" s="1"/>
  <c r="O1815" i="1"/>
  <c r="Z1815" i="1" s="1"/>
  <c r="O1779" i="1"/>
  <c r="X1779" i="1" s="1"/>
  <c r="U1820" i="1"/>
  <c r="AB1820" i="1" s="1"/>
  <c r="U1827" i="1"/>
  <c r="X1838" i="1"/>
  <c r="U1836" i="1"/>
  <c r="O1784" i="1"/>
  <c r="Y1784" i="1" s="1"/>
  <c r="O1800" i="1"/>
  <c r="Z1800" i="1" s="1"/>
  <c r="U1834" i="1"/>
  <c r="U1815" i="1"/>
  <c r="U1814" i="1"/>
  <c r="O1814" i="1"/>
  <c r="Y1814" i="1" s="1"/>
  <c r="U1813" i="1"/>
  <c r="AB1813" i="1" s="1"/>
  <c r="U1811" i="1"/>
  <c r="O1812" i="1"/>
  <c r="X1812" i="1" s="1"/>
  <c r="O1811" i="1"/>
  <c r="X1811" i="1" s="1"/>
  <c r="O1810" i="1"/>
  <c r="Z1810" i="1" s="1"/>
  <c r="U1806" i="1"/>
  <c r="U1807" i="1"/>
  <c r="AB1807" i="1" s="1"/>
  <c r="X1807" i="1"/>
  <c r="Y1807" i="1"/>
  <c r="O1806" i="1"/>
  <c r="Z1806" i="1" s="1"/>
  <c r="U1805" i="1"/>
  <c r="O1805" i="1"/>
  <c r="Z1805" i="1" s="1"/>
  <c r="O1803" i="1"/>
  <c r="Z1803" i="1" s="1"/>
  <c r="U1802" i="1"/>
  <c r="O1802" i="1"/>
  <c r="Z1802" i="1" s="1"/>
  <c r="O1799" i="1"/>
  <c r="X1799" i="1" s="1"/>
  <c r="U1798" i="1"/>
  <c r="U1797" i="1"/>
  <c r="O1797" i="1"/>
  <c r="Z1797" i="1" s="1"/>
  <c r="O1795" i="1"/>
  <c r="Z1795" i="1" s="1"/>
  <c r="U1794" i="1"/>
  <c r="O1794" i="1"/>
  <c r="Z1794" i="1" s="1"/>
  <c r="U1793" i="1"/>
  <c r="O1792" i="1"/>
  <c r="X1792" i="1" s="1"/>
  <c r="U1791" i="1"/>
  <c r="O1791" i="1"/>
  <c r="Y1791" i="1" s="1"/>
  <c r="U1789" i="1"/>
  <c r="AB1789" i="1" s="1"/>
  <c r="O1788" i="1"/>
  <c r="Z1788" i="1" s="1"/>
  <c r="O1786" i="1"/>
  <c r="X1786" i="1" s="1"/>
  <c r="U1785" i="1"/>
  <c r="U1783" i="1"/>
  <c r="O1783" i="1"/>
  <c r="Z1783" i="1" s="1"/>
  <c r="U1782" i="1"/>
  <c r="O1782" i="1"/>
  <c r="X1782" i="1" s="1"/>
  <c r="U1780" i="1"/>
  <c r="O1780" i="1"/>
  <c r="X1780" i="1" s="1"/>
  <c r="U1779" i="1"/>
  <c r="O1778" i="1"/>
  <c r="X1778" i="1" s="1"/>
  <c r="Y1837" i="1"/>
  <c r="Z1820" i="1"/>
  <c r="Z1787" i="1"/>
  <c r="U1812" i="1"/>
  <c r="U1840" i="1"/>
  <c r="X1822" i="1"/>
  <c r="Y1787" i="1"/>
  <c r="U1816" i="1"/>
  <c r="Z1822" i="1"/>
  <c r="X1824" i="1"/>
  <c r="AA1822" i="1"/>
  <c r="Y1824" i="1"/>
  <c r="U1832" i="1"/>
  <c r="Z1838" i="1"/>
  <c r="Z1837" i="1"/>
  <c r="X1820" i="1"/>
  <c r="Y1820" i="1"/>
  <c r="Z1813" i="1"/>
  <c r="Y1813" i="1"/>
  <c r="X1813" i="1"/>
  <c r="U1799" i="1"/>
  <c r="X1837" i="1"/>
  <c r="AA1838" i="1"/>
  <c r="U1810" i="1"/>
  <c r="U1818" i="1"/>
  <c r="U1826" i="1"/>
  <c r="U1808" i="1"/>
  <c r="AB1808" i="1" s="1"/>
  <c r="U1817" i="1"/>
  <c r="U1825" i="1"/>
  <c r="U1833" i="1"/>
  <c r="U1841" i="1"/>
  <c r="U1800" i="1"/>
  <c r="Z1804" i="1"/>
  <c r="U1796" i="1"/>
  <c r="AB1796" i="1" s="1"/>
  <c r="Y1804" i="1"/>
  <c r="Z1796" i="1"/>
  <c r="Y1796" i="1"/>
  <c r="X1808" i="1"/>
  <c r="Y1808" i="1"/>
  <c r="Z1808" i="1"/>
  <c r="Z1807" i="1"/>
  <c r="U1795" i="1"/>
  <c r="U1803" i="1"/>
  <c r="U1790" i="1"/>
  <c r="X1796" i="1"/>
  <c r="X1804" i="1"/>
  <c r="U1788" i="1"/>
  <c r="U1792" i="1"/>
  <c r="U1801" i="1"/>
  <c r="U1809" i="1"/>
  <c r="X1789" i="1"/>
  <c r="Y1789" i="1"/>
  <c r="X1787" i="1"/>
  <c r="U1775" i="1"/>
  <c r="AB1775" i="1" s="1"/>
  <c r="U1724" i="1"/>
  <c r="U1731" i="1"/>
  <c r="U1737" i="1"/>
  <c r="U1787" i="1"/>
  <c r="AB1787" i="1" s="1"/>
  <c r="U1756" i="1"/>
  <c r="U1751" i="1"/>
  <c r="U1786" i="1"/>
  <c r="AA1789" i="1"/>
  <c r="U1769" i="1"/>
  <c r="U1784" i="1"/>
  <c r="U1735" i="1"/>
  <c r="AB1735" i="1" s="1"/>
  <c r="U1743" i="1"/>
  <c r="AB1743" i="1" s="1"/>
  <c r="U1744" i="1"/>
  <c r="U1757" i="1"/>
  <c r="U1765" i="1"/>
  <c r="U1732" i="1"/>
  <c r="AB1732" i="1" s="1"/>
  <c r="U1738" i="1"/>
  <c r="U1746" i="1"/>
  <c r="U1760" i="1"/>
  <c r="U1727" i="1"/>
  <c r="U1734" i="1"/>
  <c r="AB1734" i="1" s="1"/>
  <c r="U1741" i="1"/>
  <c r="O1777" i="1"/>
  <c r="X1777" i="1" s="1"/>
  <c r="U1755" i="1"/>
  <c r="AB1755" i="1" s="1"/>
  <c r="U1763" i="1"/>
  <c r="U1777" i="1"/>
  <c r="U1728" i="1"/>
  <c r="AB1728" i="1" s="1"/>
  <c r="U1730" i="1"/>
  <c r="AB1730" i="1" s="1"/>
  <c r="U1736" i="1"/>
  <c r="U1752" i="1"/>
  <c r="U1750" i="1"/>
  <c r="AB1750" i="1" s="1"/>
  <c r="U1739" i="1"/>
  <c r="U1764" i="1"/>
  <c r="AB1764" i="1" s="1"/>
  <c r="U1773" i="1"/>
  <c r="AB1773" i="1" s="1"/>
  <c r="U1733" i="1"/>
  <c r="U1767" i="1"/>
  <c r="U1745" i="1"/>
  <c r="AB1745" i="1" s="1"/>
  <c r="O1776" i="1"/>
  <c r="Z1776" i="1" s="1"/>
  <c r="Z1771" i="1"/>
  <c r="U1774" i="1"/>
  <c r="Y1775" i="1"/>
  <c r="X1773" i="1"/>
  <c r="AA1775" i="1"/>
  <c r="O1774" i="1"/>
  <c r="Z1774" i="1" s="1"/>
  <c r="U1771" i="1"/>
  <c r="AB1771" i="1" s="1"/>
  <c r="U1772" i="1"/>
  <c r="O1772" i="1"/>
  <c r="Z1772" i="1" s="1"/>
  <c r="O1770" i="1"/>
  <c r="Y1770" i="1" s="1"/>
  <c r="Y1771" i="1"/>
  <c r="X1771" i="1"/>
  <c r="X1775" i="1"/>
  <c r="Z1775" i="1"/>
  <c r="Z1773" i="1"/>
  <c r="Y1773" i="1"/>
  <c r="AA1773" i="1"/>
  <c r="U1776" i="1"/>
  <c r="O1761" i="1"/>
  <c r="Z1761" i="1" s="1"/>
  <c r="U1766" i="1"/>
  <c r="U1768" i="1"/>
  <c r="U1770" i="1"/>
  <c r="O1767" i="1"/>
  <c r="Z1767" i="1" s="1"/>
  <c r="O1769" i="1"/>
  <c r="Z1769" i="1" s="1"/>
  <c r="O1768" i="1"/>
  <c r="Z1768" i="1" s="1"/>
  <c r="U1778" i="1"/>
  <c r="Z1764" i="1"/>
  <c r="O1758" i="1"/>
  <c r="Y1758" i="1" s="1"/>
  <c r="O1766" i="1"/>
  <c r="Z1766" i="1" s="1"/>
  <c r="O1765" i="1"/>
  <c r="Z1765" i="1" s="1"/>
  <c r="X1764" i="1"/>
  <c r="Y1764" i="1"/>
  <c r="O1763" i="1"/>
  <c r="Z1763" i="1" s="1"/>
  <c r="O1762" i="1"/>
  <c r="Z1762" i="1" s="1"/>
  <c r="U1761" i="1"/>
  <c r="O1760" i="1"/>
  <c r="Z1760" i="1" s="1"/>
  <c r="O1759" i="1"/>
  <c r="Z1759" i="1" s="1"/>
  <c r="O1757" i="1"/>
  <c r="Y1757" i="1" s="1"/>
  <c r="U1762" i="1"/>
  <c r="AA1764" i="1"/>
  <c r="U1759" i="1"/>
  <c r="O1756" i="1"/>
  <c r="Y1756" i="1" s="1"/>
  <c r="Z1755" i="1"/>
  <c r="U1754" i="1"/>
  <c r="AB1754" i="1" s="1"/>
  <c r="O1752" i="1"/>
  <c r="X1752" i="1" s="1"/>
  <c r="U1758" i="1"/>
  <c r="X1754" i="1"/>
  <c r="Z1754" i="1"/>
  <c r="Y1755" i="1"/>
  <c r="X1755" i="1"/>
  <c r="Y1754" i="1"/>
  <c r="AA1755" i="1"/>
  <c r="O1731" i="1"/>
  <c r="Z1731" i="1" s="1"/>
  <c r="O1749" i="1"/>
  <c r="Z1749" i="1" s="1"/>
  <c r="O1748" i="1"/>
  <c r="Z1748" i="1" s="1"/>
  <c r="O1736" i="1"/>
  <c r="Z1736" i="1" s="1"/>
  <c r="Z1745" i="1"/>
  <c r="O1742" i="1"/>
  <c r="Y1742" i="1" s="1"/>
  <c r="O1751" i="1"/>
  <c r="Y1751" i="1" s="1"/>
  <c r="U1748" i="1"/>
  <c r="O1747" i="1"/>
  <c r="Z1747" i="1" s="1"/>
  <c r="O1746" i="1"/>
  <c r="X1746" i="1" s="1"/>
  <c r="Y1745" i="1"/>
  <c r="O1744" i="1"/>
  <c r="Y1744" i="1" s="1"/>
  <c r="U1749" i="1"/>
  <c r="U1747" i="1"/>
  <c r="O1740" i="1"/>
  <c r="Y1740" i="1" s="1"/>
  <c r="O1729" i="1"/>
  <c r="Z1729" i="1" s="1"/>
  <c r="O1738" i="1"/>
  <c r="Y1738" i="1" s="1"/>
  <c r="AA1745" i="1"/>
  <c r="O1741" i="1"/>
  <c r="Y1741" i="1" s="1"/>
  <c r="X1745" i="1"/>
  <c r="O1739" i="1"/>
  <c r="Y1739" i="1" s="1"/>
  <c r="O1737" i="1"/>
  <c r="O1733" i="1"/>
  <c r="X1733" i="1" s="1"/>
  <c r="U1742" i="1"/>
  <c r="AA1743" i="1"/>
  <c r="U1740" i="1"/>
  <c r="Y1743" i="1"/>
  <c r="AA1737" i="1"/>
  <c r="AA1735" i="1"/>
  <c r="U1729" i="1"/>
  <c r="O1727" i="1"/>
  <c r="Y1727" i="1" s="1"/>
  <c r="X1743" i="1"/>
  <c r="Z1743" i="1"/>
  <c r="Y1735" i="1"/>
  <c r="X1735" i="1"/>
  <c r="Z1735" i="1"/>
  <c r="AA1734" i="1"/>
  <c r="AA1750" i="1"/>
  <c r="X1734" i="1"/>
  <c r="X1732" i="1"/>
  <c r="Y1734" i="1"/>
  <c r="Z1734" i="1"/>
  <c r="AA1732" i="1"/>
  <c r="AA1730" i="1"/>
  <c r="O1724" i="1"/>
  <c r="Y1724" i="1" s="1"/>
  <c r="X1730" i="1"/>
  <c r="AA1728" i="1"/>
  <c r="Y1750" i="1"/>
  <c r="X1750" i="1"/>
  <c r="Z1750" i="1"/>
  <c r="Y1732" i="1"/>
  <c r="Z1732" i="1"/>
  <c r="Y1730" i="1"/>
  <c r="Z1730" i="1"/>
  <c r="Y1728" i="1"/>
  <c r="Z1728" i="1"/>
  <c r="X1728" i="1"/>
  <c r="U1725" i="1"/>
  <c r="AB1725" i="1" s="1"/>
  <c r="Y1725" i="1"/>
  <c r="Z1725" i="1"/>
  <c r="X1725" i="1"/>
  <c r="AA1835" i="1" l="1"/>
  <c r="AA1836" i="1"/>
  <c r="AA1834" i="1"/>
  <c r="AD2496" i="1"/>
  <c r="AD2404" i="1"/>
  <c r="AD2431" i="1"/>
  <c r="AD2478" i="1"/>
  <c r="AD2495" i="1"/>
  <c r="AD2513" i="1"/>
  <c r="AD1876" i="1"/>
  <c r="AD2068" i="1"/>
  <c r="AD2098" i="1"/>
  <c r="AD2145" i="1"/>
  <c r="AD2162" i="1"/>
  <c r="AD2194" i="1"/>
  <c r="AD2210" i="1"/>
  <c r="AD2260" i="1"/>
  <c r="AD2276" i="1"/>
  <c r="AD2289" i="1"/>
  <c r="AD2339" i="1"/>
  <c r="AD2355" i="1"/>
  <c r="AD2371" i="1"/>
  <c r="AD2387" i="1"/>
  <c r="AD2403" i="1"/>
  <c r="AD2465" i="1"/>
  <c r="AD2481" i="1"/>
  <c r="AD2498" i="1"/>
  <c r="AD1975" i="1"/>
  <c r="AD2006" i="1"/>
  <c r="AD2051" i="1"/>
  <c r="AD2086" i="1"/>
  <c r="AD2197" i="1"/>
  <c r="AD2213" i="1"/>
  <c r="AD2227" i="1"/>
  <c r="AD2243" i="1"/>
  <c r="AD2259" i="1"/>
  <c r="AD2292" i="1"/>
  <c r="AD2326" i="1"/>
  <c r="AD2358" i="1"/>
  <c r="AD2374" i="1"/>
  <c r="AD2390" i="1"/>
  <c r="AD2406" i="1"/>
  <c r="AD2416" i="1"/>
  <c r="AD2432" i="1"/>
  <c r="AD2446" i="1"/>
  <c r="AD2480" i="1"/>
  <c r="AD2497" i="1"/>
  <c r="AD1954" i="1"/>
  <c r="AD2143" i="1"/>
  <c r="AD2191" i="1"/>
  <c r="AD2287" i="1"/>
  <c r="AD2385" i="1"/>
  <c r="AD2021" i="1"/>
  <c r="AD2341" i="1"/>
  <c r="AD2415" i="1"/>
  <c r="AD2451" i="1"/>
  <c r="AD2229" i="1"/>
  <c r="AD2294" i="1"/>
  <c r="AD2450" i="1"/>
  <c r="AD2166" i="1"/>
  <c r="AD2232" i="1"/>
  <c r="AD2293" i="1"/>
  <c r="AD2375" i="1"/>
  <c r="AD2105" i="1"/>
  <c r="AD2217" i="1"/>
  <c r="AD2263" i="1"/>
  <c r="AD2346" i="1"/>
  <c r="AD2422" i="1"/>
  <c r="AD2501" i="1"/>
  <c r="AD2250" i="1"/>
  <c r="AD2329" i="1"/>
  <c r="AD2393" i="1"/>
  <c r="AD2455" i="1"/>
  <c r="AD2171" i="1"/>
  <c r="AD2233" i="1"/>
  <c r="AD2348" i="1"/>
  <c r="AD2380" i="1"/>
  <c r="AD2396" i="1"/>
  <c r="AD2424" i="1"/>
  <c r="AD2438" i="1"/>
  <c r="AD2454" i="1"/>
  <c r="AD2470" i="1"/>
  <c r="AD2503" i="1"/>
  <c r="AD2519" i="1"/>
  <c r="AD2027" i="1"/>
  <c r="AD2137" i="1"/>
  <c r="AD2154" i="1"/>
  <c r="AD2202" i="1"/>
  <c r="AD2252" i="1"/>
  <c r="AD2268" i="1"/>
  <c r="AD2297" i="1"/>
  <c r="AD2313" i="1"/>
  <c r="AD2347" i="1"/>
  <c r="AD2363" i="1"/>
  <c r="AD2395" i="1"/>
  <c r="AD2423" i="1"/>
  <c r="AD2457" i="1"/>
  <c r="AD2473" i="1"/>
  <c r="AD2490" i="1"/>
  <c r="AD2522" i="1"/>
  <c r="AD2463" i="1"/>
  <c r="AD1941" i="1"/>
  <c r="AD2070" i="1"/>
  <c r="AD2147" i="1"/>
  <c r="AD2389" i="1"/>
  <c r="AD2391" i="1"/>
  <c r="AD1895" i="1"/>
  <c r="AD2279" i="1"/>
  <c r="AD2362" i="1"/>
  <c r="AD2468" i="1"/>
  <c r="AD2216" i="1"/>
  <c r="AD2266" i="1"/>
  <c r="AD2345" i="1"/>
  <c r="AD2439" i="1"/>
  <c r="AD1995" i="1"/>
  <c r="AD2249" i="1"/>
  <c r="AA1823" i="1"/>
  <c r="AD1933" i="1"/>
  <c r="AD1967" i="1"/>
  <c r="AD2121" i="1"/>
  <c r="AD2173" i="1"/>
  <c r="AD2221" i="1"/>
  <c r="AD2267" i="1"/>
  <c r="AD2316" i="1"/>
  <c r="AD2334" i="1"/>
  <c r="AD2350" i="1"/>
  <c r="AD2366" i="1"/>
  <c r="AD2382" i="1"/>
  <c r="AD2398" i="1"/>
  <c r="AD2412" i="1"/>
  <c r="AD2426" i="1"/>
  <c r="AD2456" i="1"/>
  <c r="AD2489" i="1"/>
  <c r="AD2521" i="1"/>
  <c r="AD2112" i="1"/>
  <c r="AD2208" i="1"/>
  <c r="AD2447" i="1"/>
  <c r="AD2195" i="1"/>
  <c r="AD2290" i="1"/>
  <c r="AD2084" i="1"/>
  <c r="AD2373" i="1"/>
  <c r="AD2467" i="1"/>
  <c r="AD2245" i="1"/>
  <c r="AD2344" i="1"/>
  <c r="AD2420" i="1"/>
  <c r="AD2499" i="1"/>
  <c r="AD2007" i="1"/>
  <c r="AD2072" i="1"/>
  <c r="AD2133" i="1"/>
  <c r="AD2198" i="1"/>
  <c r="AD2264" i="1"/>
  <c r="AD2343" i="1"/>
  <c r="AD2437" i="1"/>
  <c r="AD2485" i="1"/>
  <c r="AD1944" i="1"/>
  <c r="AD2330" i="1"/>
  <c r="AD2410" i="1"/>
  <c r="AD2517" i="1"/>
  <c r="AD2295" i="1"/>
  <c r="AD2520" i="1"/>
  <c r="AD2314" i="1"/>
  <c r="AD2075" i="1"/>
  <c r="AD2108" i="1"/>
  <c r="AD2172" i="1"/>
  <c r="AD2204" i="1"/>
  <c r="AD2238" i="1"/>
  <c r="AD2254" i="1"/>
  <c r="AD2270" i="1"/>
  <c r="AD2315" i="1"/>
  <c r="AD2349" i="1"/>
  <c r="AD2381" i="1"/>
  <c r="AD2397" i="1"/>
  <c r="AD2411" i="1"/>
  <c r="AD2425" i="1"/>
  <c r="AD2459" i="1"/>
  <c r="AD2475" i="1"/>
  <c r="AD2492" i="1"/>
  <c r="AD2505" i="1"/>
  <c r="AD2524" i="1"/>
  <c r="AD2258" i="1"/>
  <c r="AD2337" i="1"/>
  <c r="AD2429" i="1"/>
  <c r="AD1859" i="1"/>
  <c r="AD2179" i="1"/>
  <c r="AD2273" i="1"/>
  <c r="AD2054" i="1"/>
  <c r="AD2291" i="1"/>
  <c r="AD2069" i="1"/>
  <c r="AD2199" i="1"/>
  <c r="AD2408" i="1"/>
  <c r="AD2214" i="1"/>
  <c r="AD2280" i="1"/>
  <c r="AD2359" i="1"/>
  <c r="AD2419" i="1"/>
  <c r="AD2469" i="1"/>
  <c r="AD2120" i="1"/>
  <c r="AD2231" i="1"/>
  <c r="AD2296" i="1"/>
  <c r="AD2436" i="1"/>
  <c r="AD2484" i="1"/>
  <c r="AD2332" i="1"/>
  <c r="AD1886" i="1"/>
  <c r="AD1969" i="1"/>
  <c r="AD2048" i="1"/>
  <c r="AD2175" i="1"/>
  <c r="AD2189" i="1"/>
  <c r="AD2207" i="1"/>
  <c r="AD2237" i="1"/>
  <c r="AD2253" i="1"/>
  <c r="AD2318" i="1"/>
  <c r="AD2336" i="1"/>
  <c r="AD2352" i="1"/>
  <c r="AD2368" i="1"/>
  <c r="AD2384" i="1"/>
  <c r="AD2400" i="1"/>
  <c r="AD2428" i="1"/>
  <c r="AD2474" i="1"/>
  <c r="AD2509" i="1"/>
  <c r="AD2523" i="1"/>
  <c r="AD2080" i="1"/>
  <c r="AD2176" i="1"/>
  <c r="AD2479" i="1"/>
  <c r="AD2083" i="1"/>
  <c r="AD2211" i="1"/>
  <c r="AD2372" i="1"/>
  <c r="AD2392" i="1"/>
  <c r="AD2466" i="1"/>
  <c r="AD2056" i="1"/>
  <c r="AD2182" i="1"/>
  <c r="AD2247" i="1"/>
  <c r="AD2327" i="1"/>
  <c r="AD2407" i="1"/>
  <c r="AD2518" i="1"/>
  <c r="AD2377" i="1"/>
  <c r="AD2421" i="1"/>
  <c r="AD2364" i="1"/>
  <c r="AD1934" i="1"/>
  <c r="AD1968" i="1"/>
  <c r="AD2064" i="1"/>
  <c r="AD2078" i="1"/>
  <c r="AD2158" i="1"/>
  <c r="AD2222" i="1"/>
  <c r="AD2240" i="1"/>
  <c r="AD2272" i="1"/>
  <c r="AD2317" i="1"/>
  <c r="AD2335" i="1"/>
  <c r="AD2351" i="1"/>
  <c r="AD2367" i="1"/>
  <c r="AD2383" i="1"/>
  <c r="AD2399" i="1"/>
  <c r="AD2414" i="1"/>
  <c r="AD2427" i="1"/>
  <c r="AD2461" i="1"/>
  <c r="AD2477" i="1"/>
  <c r="AD2494" i="1"/>
  <c r="AD2508" i="1"/>
  <c r="AD1904" i="1"/>
  <c r="AD2224" i="1"/>
  <c r="AD2510" i="1"/>
  <c r="AD2278" i="1"/>
  <c r="AD2357" i="1"/>
  <c r="AD2435" i="1"/>
  <c r="AD2483" i="1"/>
  <c r="AD2088" i="1"/>
  <c r="AD2360" i="1"/>
  <c r="AD2514" i="1"/>
  <c r="AD2394" i="1"/>
  <c r="AD2452" i="1"/>
  <c r="AD2168" i="1"/>
  <c r="AD2234" i="1"/>
  <c r="AD2361" i="1"/>
  <c r="AD2471" i="1"/>
  <c r="AD2281" i="1"/>
  <c r="AD1971" i="1"/>
  <c r="AD2018" i="1"/>
  <c r="AD2063" i="1"/>
  <c r="AD2225" i="1"/>
  <c r="AD2239" i="1"/>
  <c r="AD2255" i="1"/>
  <c r="AD2288" i="1"/>
  <c r="AD2320" i="1"/>
  <c r="AD2370" i="1"/>
  <c r="AD2386" i="1"/>
  <c r="AD2402" i="1"/>
  <c r="AD2413" i="1"/>
  <c r="AD2430" i="1"/>
  <c r="AD2443" i="1"/>
  <c r="AD2476" i="1"/>
  <c r="AD2511" i="1"/>
  <c r="AA1812" i="1"/>
  <c r="AA1830" i="1"/>
  <c r="AA1738" i="1"/>
  <c r="AA1833" i="1"/>
  <c r="AA1767" i="1"/>
  <c r="AA1821" i="1"/>
  <c r="AA1806" i="1"/>
  <c r="AA1805" i="1"/>
  <c r="AA1819" i="1"/>
  <c r="AA1829" i="1"/>
  <c r="AA1803" i="1"/>
  <c r="AA1802" i="1"/>
  <c r="AA1768" i="1"/>
  <c r="AA1795" i="1"/>
  <c r="AA1777" i="1"/>
  <c r="AA1776" i="1"/>
  <c r="AA1826" i="1"/>
  <c r="AA1785" i="1"/>
  <c r="AA1783" i="1"/>
  <c r="AA1784" i="1"/>
  <c r="AA1727" i="1"/>
  <c r="AA1741" i="1"/>
  <c r="AA1790" i="1"/>
  <c r="AA1786" i="1"/>
  <c r="AA1814" i="1"/>
  <c r="AA1758" i="1"/>
  <c r="AA1756" i="1"/>
  <c r="AA1724" i="1"/>
  <c r="AA1751" i="1"/>
  <c r="AA1752" i="1"/>
  <c r="AA1747" i="1"/>
  <c r="AA1791" i="1"/>
  <c r="AA1817" i="1"/>
  <c r="AA1744" i="1"/>
  <c r="Q2655" i="1"/>
  <c r="T2655" i="1"/>
  <c r="Q757" i="1"/>
  <c r="Q758" i="1"/>
  <c r="U758" i="1" s="1"/>
  <c r="T758" i="1"/>
  <c r="AA1839" i="1"/>
  <c r="AA1810" i="1"/>
  <c r="AA1831" i="1"/>
  <c r="T766" i="1"/>
  <c r="Q766" i="1"/>
  <c r="T765" i="1"/>
  <c r="Q765" i="1"/>
  <c r="AA1794" i="1"/>
  <c r="AA1816" i="1"/>
  <c r="AA1793" i="1"/>
  <c r="AA1774" i="1"/>
  <c r="AA1765" i="1"/>
  <c r="AA1763" i="1"/>
  <c r="AA1766" i="1"/>
  <c r="AA1772" i="1"/>
  <c r="AA1760" i="1"/>
  <c r="AA1818" i="1"/>
  <c r="AA1769" i="1"/>
  <c r="AA1770" i="1"/>
  <c r="AA1748" i="1"/>
  <c r="AA1825" i="1"/>
  <c r="T769" i="1"/>
  <c r="Q769" i="1"/>
  <c r="U769" i="1" s="1"/>
  <c r="T770" i="1"/>
  <c r="Q770" i="1"/>
  <c r="U770" i="1" s="1"/>
  <c r="T763" i="1"/>
  <c r="U763" i="1"/>
  <c r="AB763" i="1" s="1"/>
  <c r="T764" i="1"/>
  <c r="Q764" i="1"/>
  <c r="U764" i="1" s="1"/>
  <c r="AA1797" i="1"/>
  <c r="AA1809" i="1"/>
  <c r="AA1778" i="1"/>
  <c r="AA1841" i="1"/>
  <c r="AA1840" i="1"/>
  <c r="AA1736" i="1"/>
  <c r="AA1788" i="1"/>
  <c r="AA1761" i="1"/>
  <c r="AA1757" i="1"/>
  <c r="AA1759" i="1"/>
  <c r="AA1792" i="1"/>
  <c r="AA1762" i="1"/>
  <c r="Y1841" i="1"/>
  <c r="X1829" i="1"/>
  <c r="AA1798" i="1"/>
  <c r="Z1829" i="1"/>
  <c r="AA1832" i="1"/>
  <c r="Z1839" i="1"/>
  <c r="AA1815" i="1"/>
  <c r="X1826" i="1"/>
  <c r="AB1836" i="1"/>
  <c r="AB1841" i="1"/>
  <c r="Y1821" i="1"/>
  <c r="AB1840" i="1"/>
  <c r="AA1799" i="1"/>
  <c r="Y1839" i="1"/>
  <c r="AA1801" i="1"/>
  <c r="AA1800" i="1"/>
  <c r="Y1836" i="1"/>
  <c r="Z1836" i="1"/>
  <c r="Y1840" i="1"/>
  <c r="Z1840" i="1"/>
  <c r="AB1839" i="1"/>
  <c r="AA1782" i="1"/>
  <c r="AB1826" i="1"/>
  <c r="Y1835" i="1"/>
  <c r="AB1829" i="1"/>
  <c r="Z1833" i="1"/>
  <c r="AB1832" i="1"/>
  <c r="X1832" i="1"/>
  <c r="Z1832" i="1"/>
  <c r="X1828" i="1"/>
  <c r="Y1828" i="1"/>
  <c r="X1821" i="1"/>
  <c r="AB1821" i="1"/>
  <c r="Z1831" i="1"/>
  <c r="Y1833" i="1"/>
  <c r="Z1841" i="1"/>
  <c r="X1827" i="1"/>
  <c r="X1817" i="1"/>
  <c r="AB1835" i="1"/>
  <c r="Z1817" i="1"/>
  <c r="Z1830" i="1"/>
  <c r="X1834" i="1"/>
  <c r="Y1834" i="1"/>
  <c r="Z1835" i="1"/>
  <c r="AB1834" i="1"/>
  <c r="AC1834" i="1" s="1"/>
  <c r="AB1833" i="1"/>
  <c r="Y1831" i="1"/>
  <c r="Y1826" i="1"/>
  <c r="Y1830" i="1"/>
  <c r="AB1830" i="1"/>
  <c r="AB1831" i="1"/>
  <c r="Z1828" i="1"/>
  <c r="Z1823" i="1"/>
  <c r="AB1828" i="1"/>
  <c r="X1823" i="1"/>
  <c r="X1819" i="1"/>
  <c r="AB1818" i="1"/>
  <c r="Y1818" i="1"/>
  <c r="AB1817" i="1"/>
  <c r="X1818" i="1"/>
  <c r="Y1819" i="1"/>
  <c r="AA1827" i="1"/>
  <c r="Y1827" i="1"/>
  <c r="AB1827" i="1"/>
  <c r="Y1825" i="1"/>
  <c r="AB1819" i="1"/>
  <c r="AB1823" i="1"/>
  <c r="X1825" i="1"/>
  <c r="AB1825" i="1"/>
  <c r="AA1780" i="1"/>
  <c r="AA1733" i="1"/>
  <c r="AA1779" i="1"/>
  <c r="AA1731" i="1"/>
  <c r="AA1729" i="1"/>
  <c r="AA1746" i="1"/>
  <c r="AA1742" i="1"/>
  <c r="AA1749" i="1"/>
  <c r="AA1739" i="1"/>
  <c r="AA1740" i="1"/>
  <c r="Y1816" i="1"/>
  <c r="AB1800" i="1"/>
  <c r="X1784" i="1"/>
  <c r="X1783" i="1"/>
  <c r="X1816" i="1"/>
  <c r="AB1785" i="1"/>
  <c r="AB1816" i="1"/>
  <c r="Y1805" i="1"/>
  <c r="Z1811" i="1"/>
  <c r="Z1785" i="1"/>
  <c r="Z1779" i="1"/>
  <c r="Y1785" i="1"/>
  <c r="X1791" i="1"/>
  <c r="Z1791" i="1"/>
  <c r="Z1782" i="1"/>
  <c r="AC1824" i="1"/>
  <c r="AD1824" i="1" s="1"/>
  <c r="Z1812" i="1"/>
  <c r="X1809" i="1"/>
  <c r="X1800" i="1"/>
  <c r="AB1809" i="1"/>
  <c r="AB1798" i="1"/>
  <c r="AB1795" i="1"/>
  <c r="Y1800" i="1"/>
  <c r="X1793" i="1"/>
  <c r="Y1802" i="1"/>
  <c r="Y1798" i="1"/>
  <c r="Z1798" i="1"/>
  <c r="Y1803" i="1"/>
  <c r="AB1790" i="1"/>
  <c r="X1803" i="1"/>
  <c r="Z1790" i="1"/>
  <c r="AB1805" i="1"/>
  <c r="Z1799" i="1"/>
  <c r="Y1786" i="1"/>
  <c r="AB1780" i="1"/>
  <c r="AB1794" i="1"/>
  <c r="Z1786" i="1"/>
  <c r="AB1786" i="1"/>
  <c r="Y1790" i="1"/>
  <c r="X1794" i="1"/>
  <c r="AC1822" i="1"/>
  <c r="AD1822" i="1" s="1"/>
  <c r="Y1811" i="1"/>
  <c r="Y1795" i="1"/>
  <c r="Y1799" i="1"/>
  <c r="Y1809" i="1"/>
  <c r="Y1797" i="1"/>
  <c r="Y1812" i="1"/>
  <c r="Z1793" i="1"/>
  <c r="Z1801" i="1"/>
  <c r="Y1782" i="1"/>
  <c r="Y1783" i="1"/>
  <c r="X1801" i="1"/>
  <c r="AB1810" i="1"/>
  <c r="X1797" i="1"/>
  <c r="AC1837" i="1"/>
  <c r="AC1838" i="1"/>
  <c r="AD1838" i="1" s="1"/>
  <c r="AB1793" i="1"/>
  <c r="AB1803" i="1"/>
  <c r="X1795" i="1"/>
  <c r="X1805" i="1"/>
  <c r="AB1779" i="1"/>
  <c r="Y1792" i="1"/>
  <c r="X1806" i="1"/>
  <c r="AB1806" i="1"/>
  <c r="Y1806" i="1"/>
  <c r="AB1782" i="1"/>
  <c r="Z1778" i="1"/>
  <c r="Z1792" i="1"/>
  <c r="Y1788" i="1"/>
  <c r="AB1797" i="1"/>
  <c r="Y1778" i="1"/>
  <c r="AB1778" i="1"/>
  <c r="Y1779" i="1"/>
  <c r="AB1801" i="1"/>
  <c r="AB1783" i="1"/>
  <c r="X1788" i="1"/>
  <c r="AB1811" i="1"/>
  <c r="AB1788" i="1"/>
  <c r="Y1794" i="1"/>
  <c r="X1810" i="1"/>
  <c r="AB1802" i="1"/>
  <c r="AB1814" i="1"/>
  <c r="AC1820" i="1"/>
  <c r="AD1820" i="1" s="1"/>
  <c r="Y1780" i="1"/>
  <c r="Z1780" i="1"/>
  <c r="AB1784" i="1"/>
  <c r="Y1810" i="1"/>
  <c r="AB1812" i="1"/>
  <c r="X1814" i="1"/>
  <c r="Y1815" i="1"/>
  <c r="Z1784" i="1"/>
  <c r="Z1814" i="1"/>
  <c r="X1815" i="1"/>
  <c r="AB1792" i="1"/>
  <c r="X1802" i="1"/>
  <c r="AB1791" i="1"/>
  <c r="AB1815" i="1"/>
  <c r="AB1799" i="1"/>
  <c r="AC1796" i="1"/>
  <c r="AD1796" i="1" s="1"/>
  <c r="AC1787" i="1"/>
  <c r="AD1787" i="1" s="1"/>
  <c r="AC1804" i="1"/>
  <c r="AD1804" i="1" s="1"/>
  <c r="AC1813" i="1"/>
  <c r="AD1813" i="1" s="1"/>
  <c r="AC1808" i="1"/>
  <c r="AD1808" i="1" s="1"/>
  <c r="AB1737" i="1"/>
  <c r="AC1789" i="1"/>
  <c r="AD1789" i="1" s="1"/>
  <c r="AC1807" i="1"/>
  <c r="AD1807" i="1" s="1"/>
  <c r="AB1777" i="1"/>
  <c r="Z1777" i="1"/>
  <c r="Y1777" i="1"/>
  <c r="AB1776" i="1"/>
  <c r="X1776" i="1"/>
  <c r="Y1776" i="1"/>
  <c r="AC1771" i="1"/>
  <c r="AD1771" i="1" s="1"/>
  <c r="AB1774" i="1"/>
  <c r="AB1761" i="1"/>
  <c r="X1774" i="1"/>
  <c r="AB1767" i="1"/>
  <c r="Y1774" i="1"/>
  <c r="Z1770" i="1"/>
  <c r="X1770" i="1"/>
  <c r="X1761" i="1"/>
  <c r="X1772" i="1"/>
  <c r="AB1769" i="1"/>
  <c r="X1758" i="1"/>
  <c r="Z1758" i="1"/>
  <c r="AB1770" i="1"/>
  <c r="X1767" i="1"/>
  <c r="AB1758" i="1"/>
  <c r="AB1772" i="1"/>
  <c r="AC1773" i="1"/>
  <c r="AD1773" i="1" s="1"/>
  <c r="Y1772" i="1"/>
  <c r="AC1775" i="1"/>
  <c r="AD1775" i="1" s="1"/>
  <c r="X1768" i="1"/>
  <c r="AC1764" i="1"/>
  <c r="AD1764" i="1" s="1"/>
  <c r="X1769" i="1"/>
  <c r="Y1761" i="1"/>
  <c r="Y1767" i="1"/>
  <c r="Y1769" i="1"/>
  <c r="Y1768" i="1"/>
  <c r="AB1768" i="1"/>
  <c r="AB1760" i="1"/>
  <c r="AB1763" i="1"/>
  <c r="X1760" i="1"/>
  <c r="Y1760" i="1"/>
  <c r="AB1766" i="1"/>
  <c r="X1766" i="1"/>
  <c r="Y1766" i="1"/>
  <c r="Y1765" i="1"/>
  <c r="X1765" i="1"/>
  <c r="AB1765" i="1"/>
  <c r="Y1763" i="1"/>
  <c r="X1763" i="1"/>
  <c r="Y1762" i="1"/>
  <c r="X1762" i="1"/>
  <c r="AB1762" i="1"/>
  <c r="X1759" i="1"/>
  <c r="Y1759" i="1"/>
  <c r="AB1759" i="1"/>
  <c r="AB1757" i="1"/>
  <c r="X1757" i="1"/>
  <c r="Z1757" i="1"/>
  <c r="Z1756" i="1"/>
  <c r="AB1756" i="1"/>
  <c r="X1756" i="1"/>
  <c r="Y1752" i="1"/>
  <c r="AB1752" i="1"/>
  <c r="Z1752" i="1"/>
  <c r="AB1748" i="1"/>
  <c r="X1736" i="1"/>
  <c r="AB1729" i="1"/>
  <c r="Y1749" i="1"/>
  <c r="AB1731" i="1"/>
  <c r="Y1731" i="1"/>
  <c r="X1731" i="1"/>
  <c r="AB1749" i="1"/>
  <c r="X1749" i="1"/>
  <c r="AC1755" i="1"/>
  <c r="AD1755" i="1" s="1"/>
  <c r="AC1754" i="1"/>
  <c r="AD1754" i="1" s="1"/>
  <c r="X1748" i="1"/>
  <c r="Y1736" i="1"/>
  <c r="AB1736" i="1"/>
  <c r="Z1738" i="1"/>
  <c r="AB1740" i="1"/>
  <c r="Y1748" i="1"/>
  <c r="X1738" i="1"/>
  <c r="AB1751" i="1"/>
  <c r="X1729" i="1"/>
  <c r="Z1740" i="1"/>
  <c r="AB1742" i="1"/>
  <c r="AB1738" i="1"/>
  <c r="X1751" i="1"/>
  <c r="X1740" i="1"/>
  <c r="AB1739" i="1"/>
  <c r="Z1739" i="1"/>
  <c r="AB1747" i="1"/>
  <c r="Y1747" i="1"/>
  <c r="Y1729" i="1"/>
  <c r="Z1741" i="1"/>
  <c r="X1739" i="1"/>
  <c r="AB1741" i="1"/>
  <c r="AB1733" i="1"/>
  <c r="Y1733" i="1"/>
  <c r="X1741" i="1"/>
  <c r="Z1733" i="1"/>
  <c r="X1742" i="1"/>
  <c r="Z1742" i="1"/>
  <c r="X1747" i="1"/>
  <c r="Z1751" i="1"/>
  <c r="Z1746" i="1"/>
  <c r="AB1746" i="1"/>
  <c r="Y1746" i="1"/>
  <c r="AC1745" i="1"/>
  <c r="AD1745" i="1" s="1"/>
  <c r="Z1744" i="1"/>
  <c r="X1744" i="1"/>
  <c r="AB1744" i="1"/>
  <c r="Z1737" i="1"/>
  <c r="Y1737" i="1"/>
  <c r="X1737" i="1"/>
  <c r="AC1735" i="1"/>
  <c r="AD1735" i="1" s="1"/>
  <c r="AC1743" i="1"/>
  <c r="AD1743" i="1" s="1"/>
  <c r="AB1727" i="1"/>
  <c r="Z1727" i="1"/>
  <c r="X1727" i="1"/>
  <c r="AC1750" i="1"/>
  <c r="AD1750" i="1" s="1"/>
  <c r="AC1734" i="1"/>
  <c r="AD1734" i="1" s="1"/>
  <c r="Z1724" i="1"/>
  <c r="AB1724" i="1"/>
  <c r="X1724" i="1"/>
  <c r="AC1730" i="1"/>
  <c r="AD1730" i="1" s="1"/>
  <c r="AC1732" i="1"/>
  <c r="AD1732" i="1" s="1"/>
  <c r="AC1728" i="1"/>
  <c r="AD1728" i="1" s="1"/>
  <c r="AC1725" i="1"/>
  <c r="AD1725" i="1" s="1"/>
  <c r="M1719" i="1"/>
  <c r="P1719" i="1"/>
  <c r="Q1719" i="1"/>
  <c r="T1719" i="1"/>
  <c r="V1719" i="1"/>
  <c r="W1719" i="1"/>
  <c r="M1718" i="1"/>
  <c r="P1718" i="1"/>
  <c r="Q1718" i="1"/>
  <c r="T1718" i="1"/>
  <c r="V1718" i="1"/>
  <c r="W1718" i="1"/>
  <c r="O274" i="1"/>
  <c r="X274" i="1" s="1"/>
  <c r="O275" i="1"/>
  <c r="X275" i="1" s="1"/>
  <c r="AC1802" i="1" l="1"/>
  <c r="AD1802" i="1" s="1"/>
  <c r="AD1837" i="1"/>
  <c r="AC1806" i="1"/>
  <c r="AD1806" i="1" s="1"/>
  <c r="AC1805" i="1"/>
  <c r="AD1834" i="1"/>
  <c r="AC1767" i="1"/>
  <c r="AC1768" i="1"/>
  <c r="AC1776" i="1"/>
  <c r="AC1821" i="1"/>
  <c r="AD1821" i="1" s="1"/>
  <c r="AC1819" i="1"/>
  <c r="AC1795" i="1"/>
  <c r="AC1803" i="1"/>
  <c r="AC1826" i="1"/>
  <c r="AD1826" i="1" s="1"/>
  <c r="AC1783" i="1"/>
  <c r="AD1783" i="1" s="1"/>
  <c r="AC1747" i="1"/>
  <c r="AD1747" i="1" s="1"/>
  <c r="U2655" i="1"/>
  <c r="AB2655" i="1" s="1"/>
  <c r="U757" i="1"/>
  <c r="AB757" i="1" s="1"/>
  <c r="AB758" i="1"/>
  <c r="AC1810" i="1"/>
  <c r="AD1810" i="1" s="1"/>
  <c r="AC1765" i="1"/>
  <c r="AD1765" i="1" s="1"/>
  <c r="AC1763" i="1"/>
  <c r="U765" i="1"/>
  <c r="AB765" i="1" s="1"/>
  <c r="AC1760" i="1"/>
  <c r="AD1760" i="1" s="1"/>
  <c r="U766" i="1"/>
  <c r="AB766" i="1" s="1"/>
  <c r="AC1794" i="1"/>
  <c r="AD1794" i="1" s="1"/>
  <c r="AC1816" i="1"/>
  <c r="AD1816" i="1" s="1"/>
  <c r="AC1766" i="1"/>
  <c r="AD1766" i="1" s="1"/>
  <c r="AC1772" i="1"/>
  <c r="AD1772" i="1" s="1"/>
  <c r="AC1774" i="1"/>
  <c r="AD1774" i="1" s="1"/>
  <c r="AC1769" i="1"/>
  <c r="AD1769" i="1" s="1"/>
  <c r="AC1748" i="1"/>
  <c r="AD1748" i="1" s="1"/>
  <c r="AC1818" i="1"/>
  <c r="AD1818" i="1" s="1"/>
  <c r="AC1825" i="1"/>
  <c r="AD1825" i="1" s="1"/>
  <c r="AC1797" i="1"/>
  <c r="AD1797" i="1" s="1"/>
  <c r="AC1809" i="1"/>
  <c r="AD1809" i="1" s="1"/>
  <c r="AC1736" i="1"/>
  <c r="AD1736" i="1" s="1"/>
  <c r="AB770" i="1"/>
  <c r="AB769" i="1"/>
  <c r="AC763" i="1"/>
  <c r="AD763" i="1" s="1"/>
  <c r="AB764" i="1"/>
  <c r="AC1761" i="1"/>
  <c r="AD1761" i="1" s="1"/>
  <c r="AC1788" i="1"/>
  <c r="AD1788" i="1" s="1"/>
  <c r="AC1762" i="1"/>
  <c r="AD1762" i="1" s="1"/>
  <c r="AC1759" i="1"/>
  <c r="AD1759" i="1" s="1"/>
  <c r="AC1815" i="1"/>
  <c r="AD1815" i="1" s="1"/>
  <c r="AC1836" i="1"/>
  <c r="AD1836" i="1" s="1"/>
  <c r="AC1829" i="1"/>
  <c r="AC1839" i="1"/>
  <c r="AD1839" i="1" s="1"/>
  <c r="AC1841" i="1"/>
  <c r="AD1841" i="1" s="1"/>
  <c r="AC1840" i="1"/>
  <c r="AD1840" i="1" s="1"/>
  <c r="AC1800" i="1"/>
  <c r="AD1800" i="1" s="1"/>
  <c r="AC1832" i="1"/>
  <c r="AD1832" i="1" s="1"/>
  <c r="AC1833" i="1"/>
  <c r="AC1835" i="1"/>
  <c r="AD1835" i="1" s="1"/>
  <c r="AC1817" i="1"/>
  <c r="AD1817" i="1" s="1"/>
  <c r="AC1831" i="1"/>
  <c r="AD1831" i="1" s="1"/>
  <c r="AC1830" i="1"/>
  <c r="AC1827" i="1"/>
  <c r="AD1827" i="1" s="1"/>
  <c r="AC1828" i="1"/>
  <c r="AD1828" i="1" s="1"/>
  <c r="AC1823" i="1"/>
  <c r="AC1731" i="1"/>
  <c r="AD1731" i="1" s="1"/>
  <c r="AC1749" i="1"/>
  <c r="AD1749" i="1" s="1"/>
  <c r="AC1729" i="1"/>
  <c r="AD1729" i="1" s="1"/>
  <c r="AC1785" i="1"/>
  <c r="AD1785" i="1" s="1"/>
  <c r="AC1791" i="1"/>
  <c r="AD1791" i="1" s="1"/>
  <c r="AC1811" i="1"/>
  <c r="AC1779" i="1"/>
  <c r="AD1779" i="1" s="1"/>
  <c r="AC1812" i="1"/>
  <c r="AC1782" i="1"/>
  <c r="AC1798" i="1"/>
  <c r="AD1798" i="1" s="1"/>
  <c r="AC1792" i="1"/>
  <c r="AD1792" i="1" s="1"/>
  <c r="AC1778" i="1"/>
  <c r="AD1778" i="1" s="1"/>
  <c r="AC1786" i="1"/>
  <c r="AD1786" i="1" s="1"/>
  <c r="AC1784" i="1"/>
  <c r="AD1784" i="1" s="1"/>
  <c r="AC1793" i="1"/>
  <c r="AD1793" i="1" s="1"/>
  <c r="AC1790" i="1"/>
  <c r="AD1790" i="1" s="1"/>
  <c r="AC1799" i="1"/>
  <c r="AD1799" i="1" s="1"/>
  <c r="AC1780" i="1"/>
  <c r="AD1780" i="1" s="1"/>
  <c r="AC1801" i="1"/>
  <c r="AD1801" i="1" s="1"/>
  <c r="AC1814" i="1"/>
  <c r="AD1814" i="1" s="1"/>
  <c r="AC1737" i="1"/>
  <c r="AC1777" i="1"/>
  <c r="AD1777" i="1" s="1"/>
  <c r="AC1770" i="1"/>
  <c r="AD1770" i="1" s="1"/>
  <c r="AC1758" i="1"/>
  <c r="AD1758" i="1" s="1"/>
  <c r="AC1756" i="1"/>
  <c r="AD1756" i="1" s="1"/>
  <c r="AC1757" i="1"/>
  <c r="AD1757" i="1" s="1"/>
  <c r="AC1742" i="1"/>
  <c r="AD1742" i="1" s="1"/>
  <c r="AC1752" i="1"/>
  <c r="AD1752" i="1" s="1"/>
  <c r="AC1741" i="1"/>
  <c r="AD1741" i="1" s="1"/>
  <c r="AC1738" i="1"/>
  <c r="AC1740" i="1"/>
  <c r="AD1740" i="1" s="1"/>
  <c r="AC1751" i="1"/>
  <c r="AD1751" i="1" s="1"/>
  <c r="AC1733" i="1"/>
  <c r="AD1733" i="1" s="1"/>
  <c r="AC1739" i="1"/>
  <c r="AD1739" i="1" s="1"/>
  <c r="AC1744" i="1"/>
  <c r="AD1744" i="1" s="1"/>
  <c r="AC1746" i="1"/>
  <c r="AD1746" i="1" s="1"/>
  <c r="AC1727" i="1"/>
  <c r="AD1727" i="1" s="1"/>
  <c r="O1718" i="1"/>
  <c r="Z1718" i="1" s="1"/>
  <c r="AC1724" i="1"/>
  <c r="AD1724" i="1" s="1"/>
  <c r="O1719" i="1"/>
  <c r="Z1719" i="1" s="1"/>
  <c r="Y275" i="1"/>
  <c r="Y274" i="1"/>
  <c r="W1781" i="1"/>
  <c r="V1781" i="1"/>
  <c r="T1781" i="1"/>
  <c r="Q1781" i="1"/>
  <c r="P1781" i="1"/>
  <c r="M1781" i="1"/>
  <c r="W1753" i="1"/>
  <c r="V1753" i="1"/>
  <c r="T1753" i="1"/>
  <c r="Q1753" i="1"/>
  <c r="P1753" i="1"/>
  <c r="M1753" i="1"/>
  <c r="W1726" i="1"/>
  <c r="V1726" i="1"/>
  <c r="T1726" i="1"/>
  <c r="Q1726" i="1"/>
  <c r="U1726" i="1" s="1"/>
  <c r="P1726" i="1"/>
  <c r="M1726" i="1"/>
  <c r="W1723" i="1"/>
  <c r="V1723" i="1"/>
  <c r="T1723" i="1"/>
  <c r="Q1723" i="1"/>
  <c r="P1723" i="1"/>
  <c r="M1723" i="1"/>
  <c r="W1722" i="1"/>
  <c r="V1722" i="1"/>
  <c r="T1722" i="1"/>
  <c r="Q1722" i="1"/>
  <c r="P1722" i="1"/>
  <c r="O1722" i="1" s="1"/>
  <c r="M1722" i="1"/>
  <c r="W1721" i="1"/>
  <c r="V1721" i="1"/>
  <c r="T1721" i="1"/>
  <c r="Q1721" i="1"/>
  <c r="P1721" i="1"/>
  <c r="M1721" i="1"/>
  <c r="W1720" i="1"/>
  <c r="V1720" i="1"/>
  <c r="T1720" i="1"/>
  <c r="Q1720" i="1"/>
  <c r="P1720" i="1"/>
  <c r="M1720" i="1"/>
  <c r="W1717" i="1"/>
  <c r="V1717" i="1"/>
  <c r="T1717" i="1"/>
  <c r="Q1717" i="1"/>
  <c r="P1717" i="1"/>
  <c r="M1717" i="1"/>
  <c r="W1716" i="1"/>
  <c r="V1716" i="1"/>
  <c r="T1716" i="1"/>
  <c r="Q1716" i="1"/>
  <c r="P1716" i="1"/>
  <c r="M1716" i="1"/>
  <c r="W1715" i="1"/>
  <c r="V1715" i="1"/>
  <c r="T1715" i="1"/>
  <c r="Q1715" i="1"/>
  <c r="P1715" i="1"/>
  <c r="M1715" i="1"/>
  <c r="W1714" i="1"/>
  <c r="V1714" i="1"/>
  <c r="T1714" i="1"/>
  <c r="Q1714" i="1"/>
  <c r="P1714" i="1"/>
  <c r="M1714" i="1"/>
  <c r="W1713" i="1"/>
  <c r="V1713" i="1"/>
  <c r="T1713" i="1"/>
  <c r="Q1713" i="1"/>
  <c r="P1713" i="1"/>
  <c r="M1713" i="1"/>
  <c r="W1712" i="1"/>
  <c r="V1712" i="1"/>
  <c r="T1712" i="1"/>
  <c r="Q1712" i="1"/>
  <c r="AA1712" i="1" s="1"/>
  <c r="P1712" i="1"/>
  <c r="M1712" i="1"/>
  <c r="W1711" i="1"/>
  <c r="V1711" i="1"/>
  <c r="T1711" i="1"/>
  <c r="Q1711" i="1"/>
  <c r="P1711" i="1"/>
  <c r="O1711" i="1" s="1"/>
  <c r="M1711" i="1"/>
  <c r="W1710" i="1"/>
  <c r="V1710" i="1"/>
  <c r="T1710" i="1"/>
  <c r="Q1710" i="1"/>
  <c r="P1710" i="1"/>
  <c r="M1710" i="1"/>
  <c r="W1709" i="1"/>
  <c r="V1709" i="1"/>
  <c r="T1709" i="1"/>
  <c r="Q1709" i="1"/>
  <c r="P1709" i="1"/>
  <c r="M1709" i="1"/>
  <c r="W1708" i="1"/>
  <c r="V1708" i="1"/>
  <c r="T1708" i="1"/>
  <c r="Q1708" i="1"/>
  <c r="P1708" i="1"/>
  <c r="O1708" i="1" s="1"/>
  <c r="M1708" i="1"/>
  <c r="W1707" i="1"/>
  <c r="V1707" i="1"/>
  <c r="T1707" i="1"/>
  <c r="Q1707" i="1"/>
  <c r="AA1707" i="1" s="1"/>
  <c r="P1707" i="1"/>
  <c r="M1707" i="1"/>
  <c r="W1706" i="1"/>
  <c r="V1706" i="1"/>
  <c r="T1706" i="1"/>
  <c r="Q1706" i="1"/>
  <c r="P1706" i="1"/>
  <c r="O1706" i="1" s="1"/>
  <c r="M1706" i="1"/>
  <c r="W1705" i="1"/>
  <c r="V1705" i="1"/>
  <c r="T1705" i="1"/>
  <c r="Q1705" i="1"/>
  <c r="P1705" i="1"/>
  <c r="M1705" i="1"/>
  <c r="AD1795" i="1" l="1"/>
  <c r="AD1738" i="1"/>
  <c r="AD1819" i="1"/>
  <c r="AD1830" i="1"/>
  <c r="AD1776" i="1"/>
  <c r="AD1812" i="1"/>
  <c r="AD1811" i="1"/>
  <c r="AD1737" i="1"/>
  <c r="AD1805" i="1"/>
  <c r="AD1767" i="1"/>
  <c r="AD1768" i="1"/>
  <c r="AD1782" i="1"/>
  <c r="AD1833" i="1"/>
  <c r="AD1763" i="1"/>
  <c r="AD1829" i="1"/>
  <c r="AD1823" i="1"/>
  <c r="AD1803" i="1"/>
  <c r="AA1722" i="1"/>
  <c r="AC2655" i="1"/>
  <c r="AE2655" i="1" s="1"/>
  <c r="AF2655" i="1" s="1"/>
  <c r="AC758" i="1"/>
  <c r="AD758" i="1" s="1"/>
  <c r="AC757" i="1"/>
  <c r="AD757" i="1" s="1"/>
  <c r="AC765" i="1"/>
  <c r="AD765" i="1" s="1"/>
  <c r="AC766" i="1"/>
  <c r="AD766" i="1" s="1"/>
  <c r="AC770" i="1"/>
  <c r="AD770" i="1" s="1"/>
  <c r="AC769" i="1"/>
  <c r="AD769" i="1" s="1"/>
  <c r="AC764" i="1"/>
  <c r="AD764" i="1" s="1"/>
  <c r="AA1718" i="1"/>
  <c r="AA1719" i="1"/>
  <c r="O1781" i="1"/>
  <c r="Z1781" i="1" s="1"/>
  <c r="O1753" i="1"/>
  <c r="Z1753" i="1" s="1"/>
  <c r="O1726" i="1"/>
  <c r="AB1726" i="1" s="1"/>
  <c r="X1718" i="1"/>
  <c r="Y1718" i="1"/>
  <c r="X1719" i="1"/>
  <c r="Y1719" i="1"/>
  <c r="O1721" i="1"/>
  <c r="Z1721" i="1" s="1"/>
  <c r="O1723" i="1"/>
  <c r="Z1723" i="1" s="1"/>
  <c r="O1720" i="1"/>
  <c r="X1720" i="1" s="1"/>
  <c r="O1717" i="1"/>
  <c r="Z1717" i="1" s="1"/>
  <c r="AA1706" i="1"/>
  <c r="O1710" i="1"/>
  <c r="X1710" i="1" s="1"/>
  <c r="O1712" i="1"/>
  <c r="Y1712" i="1" s="1"/>
  <c r="O1709" i="1"/>
  <c r="Z1709" i="1" s="1"/>
  <c r="O1707" i="1"/>
  <c r="X1707" i="1" s="1"/>
  <c r="O1713" i="1"/>
  <c r="Y1713" i="1" s="1"/>
  <c r="O1714" i="1"/>
  <c r="Z1714" i="1" s="1"/>
  <c r="O1716" i="1"/>
  <c r="X1716" i="1" s="1"/>
  <c r="O1715" i="1"/>
  <c r="Z1715" i="1" s="1"/>
  <c r="O1705" i="1"/>
  <c r="X1705" i="1" s="1"/>
  <c r="Z1708" i="1"/>
  <c r="Z1711" i="1"/>
  <c r="Z1722" i="1"/>
  <c r="X1711" i="1"/>
  <c r="Z1706" i="1"/>
  <c r="Y1708" i="1"/>
  <c r="AA1708" i="1"/>
  <c r="Y1706" i="1"/>
  <c r="Y1711" i="1"/>
  <c r="AA1711" i="1"/>
  <c r="U1753" i="1"/>
  <c r="X1708" i="1"/>
  <c r="X1706" i="1"/>
  <c r="X1722" i="1"/>
  <c r="Y1722" i="1"/>
  <c r="U1781" i="1"/>
  <c r="Q378" i="1"/>
  <c r="U378" i="1" s="1"/>
  <c r="T378" i="1"/>
  <c r="M378" i="1"/>
  <c r="O378" i="1" s="1"/>
  <c r="AA1726" i="1" l="1"/>
  <c r="AA1753" i="1"/>
  <c r="AA1781" i="1"/>
  <c r="AA1717" i="1"/>
  <c r="AA1723" i="1"/>
  <c r="AA1720" i="1"/>
  <c r="AA1715" i="1"/>
  <c r="AA1714" i="1"/>
  <c r="AA1721" i="1"/>
  <c r="AA1709" i="1"/>
  <c r="AA1710" i="1"/>
  <c r="AB1781" i="1"/>
  <c r="Y1781" i="1"/>
  <c r="X1781" i="1"/>
  <c r="AB1753" i="1"/>
  <c r="AC1753" i="1" s="1"/>
  <c r="X1753" i="1"/>
  <c r="Y1753" i="1"/>
  <c r="Y1726" i="1"/>
  <c r="Z1726" i="1"/>
  <c r="X1726" i="1"/>
  <c r="Y1723" i="1"/>
  <c r="X1723" i="1"/>
  <c r="Y1720" i="1"/>
  <c r="Z1720" i="1"/>
  <c r="X1721" i="1"/>
  <c r="Y1721" i="1"/>
  <c r="X1717" i="1"/>
  <c r="Y1717" i="1"/>
  <c r="AA1705" i="1"/>
  <c r="Z1713" i="1"/>
  <c r="AA1713" i="1"/>
  <c r="Z1710" i="1"/>
  <c r="AA1716" i="1"/>
  <c r="Y1707" i="1"/>
  <c r="Z1707" i="1"/>
  <c r="Y1714" i="1"/>
  <c r="X1712" i="1"/>
  <c r="Z1712" i="1"/>
  <c r="X1714" i="1"/>
  <c r="Y1705" i="1"/>
  <c r="Y1716" i="1"/>
  <c r="Z1716" i="1"/>
  <c r="Y1709" i="1"/>
  <c r="Z1705" i="1"/>
  <c r="Y1710" i="1"/>
  <c r="X1715" i="1"/>
  <c r="X1709" i="1"/>
  <c r="X1713" i="1"/>
  <c r="Y1715" i="1"/>
  <c r="X378" i="1"/>
  <c r="Z378" i="1"/>
  <c r="Y378" i="1"/>
  <c r="AB378" i="1"/>
  <c r="AA378" i="1"/>
  <c r="M1642" i="1"/>
  <c r="P1642" i="1"/>
  <c r="Q1642" i="1"/>
  <c r="M1643" i="1"/>
  <c r="P1643" i="1"/>
  <c r="Q1643" i="1"/>
  <c r="W1663" i="1"/>
  <c r="V1663" i="1"/>
  <c r="T1663" i="1"/>
  <c r="Q1663" i="1"/>
  <c r="P1663" i="1"/>
  <c r="M1663" i="1"/>
  <c r="W1662" i="1"/>
  <c r="V1662" i="1"/>
  <c r="T1662" i="1"/>
  <c r="Q1662" i="1"/>
  <c r="P1662" i="1"/>
  <c r="M1662" i="1"/>
  <c r="W1661" i="1"/>
  <c r="V1661" i="1"/>
  <c r="T1661" i="1"/>
  <c r="Q1661" i="1"/>
  <c r="P1661" i="1"/>
  <c r="M1661" i="1"/>
  <c r="W1660" i="1"/>
  <c r="V1660" i="1"/>
  <c r="T1660" i="1"/>
  <c r="Q1660" i="1"/>
  <c r="P1660" i="1"/>
  <c r="M1660" i="1"/>
  <c r="W1659" i="1"/>
  <c r="V1659" i="1"/>
  <c r="T1659" i="1"/>
  <c r="Q1659" i="1"/>
  <c r="P1659" i="1"/>
  <c r="M1659" i="1"/>
  <c r="W1658" i="1"/>
  <c r="V1658" i="1"/>
  <c r="T1658" i="1"/>
  <c r="Q1658" i="1"/>
  <c r="P1658" i="1"/>
  <c r="M1658" i="1"/>
  <c r="W1657" i="1"/>
  <c r="V1657" i="1"/>
  <c r="T1657" i="1"/>
  <c r="Q1657" i="1"/>
  <c r="P1657" i="1"/>
  <c r="O1657" i="1" s="1"/>
  <c r="M1657" i="1"/>
  <c r="W1656" i="1"/>
  <c r="V1656" i="1"/>
  <c r="T1656" i="1"/>
  <c r="Q1656" i="1"/>
  <c r="P1656" i="1"/>
  <c r="M1656" i="1"/>
  <c r="W1655" i="1"/>
  <c r="V1655" i="1"/>
  <c r="T1655" i="1"/>
  <c r="Q1655" i="1"/>
  <c r="P1655" i="1"/>
  <c r="O1655" i="1" s="1"/>
  <c r="M1655" i="1"/>
  <c r="W1654" i="1"/>
  <c r="V1654" i="1"/>
  <c r="T1654" i="1"/>
  <c r="Q1654" i="1"/>
  <c r="P1654" i="1"/>
  <c r="M1654" i="1"/>
  <c r="W1653" i="1"/>
  <c r="V1653" i="1"/>
  <c r="T1653" i="1"/>
  <c r="Q1653" i="1"/>
  <c r="P1653" i="1"/>
  <c r="M1653" i="1"/>
  <c r="W1652" i="1"/>
  <c r="V1652" i="1"/>
  <c r="T1652" i="1"/>
  <c r="Q1652" i="1"/>
  <c r="P1652" i="1"/>
  <c r="M1652" i="1"/>
  <c r="W1651" i="1"/>
  <c r="V1651" i="1"/>
  <c r="T1651" i="1"/>
  <c r="Q1651" i="1"/>
  <c r="P1651" i="1"/>
  <c r="M1651" i="1"/>
  <c r="V1650" i="1"/>
  <c r="T1650" i="1"/>
  <c r="Q1650" i="1"/>
  <c r="P1650" i="1"/>
  <c r="M1650" i="1"/>
  <c r="V1649" i="1"/>
  <c r="T1649" i="1"/>
  <c r="Q1649" i="1"/>
  <c r="P1649" i="1"/>
  <c r="M1649" i="1"/>
  <c r="V1648" i="1"/>
  <c r="T1648" i="1"/>
  <c r="Q1648" i="1"/>
  <c r="P1648" i="1"/>
  <c r="M1648" i="1"/>
  <c r="V1647" i="1"/>
  <c r="T1647" i="1"/>
  <c r="Q1647" i="1"/>
  <c r="P1647" i="1"/>
  <c r="M1647" i="1"/>
  <c r="V1646" i="1"/>
  <c r="T1646" i="1"/>
  <c r="Q1646" i="1"/>
  <c r="P1646" i="1"/>
  <c r="M1646" i="1"/>
  <c r="V1645" i="1"/>
  <c r="T1645" i="1"/>
  <c r="Q1645" i="1"/>
  <c r="P1645" i="1"/>
  <c r="M1645" i="1"/>
  <c r="V1644" i="1"/>
  <c r="T1644" i="1"/>
  <c r="Q1644" i="1"/>
  <c r="P1644" i="1"/>
  <c r="M1644" i="1"/>
  <c r="V1643" i="1"/>
  <c r="T1643" i="1"/>
  <c r="V1642" i="1"/>
  <c r="T1642" i="1"/>
  <c r="V1641" i="1"/>
  <c r="T1641" i="1"/>
  <c r="Q1641" i="1"/>
  <c r="P1641" i="1"/>
  <c r="M1641" i="1"/>
  <c r="V1640" i="1"/>
  <c r="T1640" i="1"/>
  <c r="Q1640" i="1"/>
  <c r="P1640" i="1"/>
  <c r="M1640" i="1"/>
  <c r="V1639" i="1"/>
  <c r="T1639" i="1"/>
  <c r="Q1639" i="1"/>
  <c r="P1639" i="1"/>
  <c r="M1639" i="1"/>
  <c r="V1638" i="1"/>
  <c r="T1638" i="1"/>
  <c r="Q1638" i="1"/>
  <c r="P1638" i="1"/>
  <c r="M1638" i="1"/>
  <c r="V1637" i="1"/>
  <c r="T1637" i="1"/>
  <c r="Q1637" i="1"/>
  <c r="P1637" i="1"/>
  <c r="M1637" i="1"/>
  <c r="V1636" i="1"/>
  <c r="T1636" i="1"/>
  <c r="Q1636" i="1"/>
  <c r="P1636" i="1"/>
  <c r="M1636" i="1"/>
  <c r="V1635" i="1"/>
  <c r="T1635" i="1"/>
  <c r="Q1635" i="1"/>
  <c r="P1635" i="1"/>
  <c r="M1635" i="1"/>
  <c r="V1634" i="1"/>
  <c r="T1634" i="1"/>
  <c r="Q1634" i="1"/>
  <c r="P1634" i="1"/>
  <c r="M1634" i="1"/>
  <c r="V1633" i="1"/>
  <c r="T1633" i="1"/>
  <c r="Q1633" i="1"/>
  <c r="P1633" i="1"/>
  <c r="O1633" i="1" s="1"/>
  <c r="M1633" i="1"/>
  <c r="V1632" i="1"/>
  <c r="T1632" i="1"/>
  <c r="Q1632" i="1"/>
  <c r="P1632" i="1"/>
  <c r="M1632" i="1"/>
  <c r="V1631" i="1"/>
  <c r="T1631" i="1"/>
  <c r="Q1631" i="1"/>
  <c r="P1631" i="1"/>
  <c r="M1631" i="1"/>
  <c r="V1630" i="1"/>
  <c r="T1630" i="1"/>
  <c r="Q1630" i="1"/>
  <c r="P1630" i="1"/>
  <c r="M1630" i="1"/>
  <c r="V1629" i="1"/>
  <c r="T1629" i="1"/>
  <c r="Q1629" i="1"/>
  <c r="U1629" i="1" s="1"/>
  <c r="P1629" i="1"/>
  <c r="M1629" i="1"/>
  <c r="V1628" i="1"/>
  <c r="T1628" i="1"/>
  <c r="Q1628" i="1"/>
  <c r="P1628" i="1"/>
  <c r="M1628" i="1"/>
  <c r="V1627" i="1"/>
  <c r="T1627" i="1"/>
  <c r="Q1627" i="1"/>
  <c r="P1627" i="1"/>
  <c r="M1627" i="1"/>
  <c r="V1626" i="1"/>
  <c r="T1626" i="1"/>
  <c r="Q1626" i="1"/>
  <c r="P1626" i="1"/>
  <c r="M1626" i="1"/>
  <c r="V1625" i="1"/>
  <c r="T1625" i="1"/>
  <c r="Q1625" i="1"/>
  <c r="P1625" i="1"/>
  <c r="M1625" i="1"/>
  <c r="V1624" i="1"/>
  <c r="T1624" i="1"/>
  <c r="Q1624" i="1"/>
  <c r="P1624" i="1"/>
  <c r="M1624" i="1"/>
  <c r="V1623" i="1"/>
  <c r="T1623" i="1"/>
  <c r="Q1623" i="1"/>
  <c r="P1623" i="1"/>
  <c r="M1623" i="1"/>
  <c r="V1622" i="1"/>
  <c r="T1622" i="1"/>
  <c r="Q1622" i="1"/>
  <c r="P1622" i="1"/>
  <c r="M1622" i="1"/>
  <c r="V1621" i="1"/>
  <c r="T1621" i="1"/>
  <c r="Q1621" i="1"/>
  <c r="P1621" i="1"/>
  <c r="M1621" i="1"/>
  <c r="V1620" i="1"/>
  <c r="T1620" i="1"/>
  <c r="Q1620" i="1"/>
  <c r="P1620" i="1"/>
  <c r="M1620" i="1"/>
  <c r="V1619" i="1"/>
  <c r="T1619" i="1"/>
  <c r="Q1619" i="1"/>
  <c r="P1619" i="1"/>
  <c r="M1619" i="1"/>
  <c r="V1618" i="1"/>
  <c r="T1618" i="1"/>
  <c r="Q1618" i="1"/>
  <c r="P1618" i="1"/>
  <c r="M1618" i="1"/>
  <c r="W1686" i="1"/>
  <c r="V1686" i="1"/>
  <c r="T1686" i="1"/>
  <c r="Q1686" i="1"/>
  <c r="P1686" i="1"/>
  <c r="M1686" i="1"/>
  <c r="W1685" i="1"/>
  <c r="V1685" i="1"/>
  <c r="T1685" i="1"/>
  <c r="Q1685" i="1"/>
  <c r="P1685" i="1"/>
  <c r="M1685" i="1"/>
  <c r="W1684" i="1"/>
  <c r="V1684" i="1"/>
  <c r="T1684" i="1"/>
  <c r="Q1684" i="1"/>
  <c r="P1684" i="1"/>
  <c r="M1684" i="1"/>
  <c r="W1683" i="1"/>
  <c r="V1683" i="1"/>
  <c r="T1683" i="1"/>
  <c r="Q1683" i="1"/>
  <c r="P1683" i="1"/>
  <c r="M1683" i="1"/>
  <c r="W1682" i="1"/>
  <c r="V1682" i="1"/>
  <c r="T1682" i="1"/>
  <c r="Q1682" i="1"/>
  <c r="P1682" i="1"/>
  <c r="M1682" i="1"/>
  <c r="W1681" i="1"/>
  <c r="V1681" i="1"/>
  <c r="T1681" i="1"/>
  <c r="Q1681" i="1"/>
  <c r="P1681" i="1"/>
  <c r="M1681" i="1"/>
  <c r="W1680" i="1"/>
  <c r="V1680" i="1"/>
  <c r="T1680" i="1"/>
  <c r="Q1680" i="1"/>
  <c r="P1680" i="1"/>
  <c r="M1680" i="1"/>
  <c r="W1679" i="1"/>
  <c r="V1679" i="1"/>
  <c r="T1679" i="1"/>
  <c r="Q1679" i="1"/>
  <c r="P1679" i="1"/>
  <c r="M1679" i="1"/>
  <c r="W1678" i="1"/>
  <c r="V1678" i="1"/>
  <c r="T1678" i="1"/>
  <c r="Q1678" i="1"/>
  <c r="P1678" i="1"/>
  <c r="M1678" i="1"/>
  <c r="W1677" i="1"/>
  <c r="V1677" i="1"/>
  <c r="T1677" i="1"/>
  <c r="Q1677" i="1"/>
  <c r="AA1677" i="1" s="1"/>
  <c r="P1677" i="1"/>
  <c r="M1677" i="1"/>
  <c r="W1676" i="1"/>
  <c r="V1676" i="1"/>
  <c r="T1676" i="1"/>
  <c r="Q1676" i="1"/>
  <c r="P1676" i="1"/>
  <c r="M1676" i="1"/>
  <c r="W1675" i="1"/>
  <c r="V1675" i="1"/>
  <c r="T1675" i="1"/>
  <c r="Q1675" i="1"/>
  <c r="P1675" i="1"/>
  <c r="O1675" i="1" s="1"/>
  <c r="M1675" i="1"/>
  <c r="W1674" i="1"/>
  <c r="V1674" i="1"/>
  <c r="T1674" i="1"/>
  <c r="Q1674" i="1"/>
  <c r="P1674" i="1"/>
  <c r="M1674" i="1"/>
  <c r="W1673" i="1"/>
  <c r="V1673" i="1"/>
  <c r="T1673" i="1"/>
  <c r="Q1673" i="1"/>
  <c r="P1673" i="1"/>
  <c r="M1673" i="1"/>
  <c r="W1672" i="1"/>
  <c r="V1672" i="1"/>
  <c r="T1672" i="1"/>
  <c r="Q1672" i="1"/>
  <c r="P1672" i="1"/>
  <c r="M1672" i="1"/>
  <c r="W1671" i="1"/>
  <c r="V1671" i="1"/>
  <c r="T1671" i="1"/>
  <c r="Q1671" i="1"/>
  <c r="P1671" i="1"/>
  <c r="M1671" i="1"/>
  <c r="W1670" i="1"/>
  <c r="V1670" i="1"/>
  <c r="T1670" i="1"/>
  <c r="Q1670" i="1"/>
  <c r="P1670" i="1"/>
  <c r="M1670" i="1"/>
  <c r="W1669" i="1"/>
  <c r="V1669" i="1"/>
  <c r="T1669" i="1"/>
  <c r="Q1669" i="1"/>
  <c r="AA1669" i="1" s="1"/>
  <c r="P1669" i="1"/>
  <c r="M1669" i="1"/>
  <c r="W1668" i="1"/>
  <c r="V1668" i="1"/>
  <c r="T1668" i="1"/>
  <c r="Q1668" i="1"/>
  <c r="P1668" i="1"/>
  <c r="M1668" i="1"/>
  <c r="W1667" i="1"/>
  <c r="V1667" i="1"/>
  <c r="T1667" i="1"/>
  <c r="Q1667" i="1"/>
  <c r="P1667" i="1"/>
  <c r="M1667" i="1"/>
  <c r="W1666" i="1"/>
  <c r="V1666" i="1"/>
  <c r="T1666" i="1"/>
  <c r="Q1666" i="1"/>
  <c r="P1666" i="1"/>
  <c r="M1666" i="1"/>
  <c r="W1665" i="1"/>
  <c r="V1665" i="1"/>
  <c r="T1665" i="1"/>
  <c r="Q1665" i="1"/>
  <c r="P1665" i="1"/>
  <c r="M1665" i="1"/>
  <c r="W1664" i="1"/>
  <c r="V1664" i="1"/>
  <c r="T1664" i="1"/>
  <c r="Q1664" i="1"/>
  <c r="P1664" i="1"/>
  <c r="M1664" i="1"/>
  <c r="D14" i="2"/>
  <c r="W1595" i="1" s="1"/>
  <c r="V1609" i="1"/>
  <c r="T1609" i="1"/>
  <c r="Q1609" i="1"/>
  <c r="P1609" i="1"/>
  <c r="M1609" i="1"/>
  <c r="V1608" i="1"/>
  <c r="T1608" i="1"/>
  <c r="Q1608" i="1"/>
  <c r="AA1608" i="1" s="1"/>
  <c r="P1608" i="1"/>
  <c r="M1608" i="1"/>
  <c r="V1607" i="1"/>
  <c r="T1607" i="1"/>
  <c r="Q1607" i="1"/>
  <c r="P1607" i="1"/>
  <c r="O1607" i="1" s="1"/>
  <c r="M1607" i="1"/>
  <c r="V1606" i="1"/>
  <c r="T1606" i="1"/>
  <c r="Q1606" i="1"/>
  <c r="P1606" i="1"/>
  <c r="M1606" i="1"/>
  <c r="V1605" i="1"/>
  <c r="T1605" i="1"/>
  <c r="Q1605" i="1"/>
  <c r="P1605" i="1"/>
  <c r="M1605" i="1"/>
  <c r="V1604" i="1"/>
  <c r="T1604" i="1"/>
  <c r="Q1604" i="1"/>
  <c r="P1604" i="1"/>
  <c r="M1604" i="1"/>
  <c r="V1603" i="1"/>
  <c r="T1603" i="1"/>
  <c r="Q1603" i="1"/>
  <c r="P1603" i="1"/>
  <c r="M1603" i="1"/>
  <c r="V1602" i="1"/>
  <c r="T1602" i="1"/>
  <c r="Q1602" i="1"/>
  <c r="P1602" i="1"/>
  <c r="O1602" i="1" s="1"/>
  <c r="M1602" i="1"/>
  <c r="V1601" i="1"/>
  <c r="T1601" i="1"/>
  <c r="Q1601" i="1"/>
  <c r="P1601" i="1"/>
  <c r="M1601" i="1"/>
  <c r="V1600" i="1"/>
  <c r="T1600" i="1"/>
  <c r="Q1600" i="1"/>
  <c r="P1600" i="1"/>
  <c r="M1600" i="1"/>
  <c r="V1599" i="1"/>
  <c r="T1599" i="1"/>
  <c r="Q1599" i="1"/>
  <c r="P1599" i="1"/>
  <c r="M1599" i="1"/>
  <c r="V1598" i="1"/>
  <c r="T1598" i="1"/>
  <c r="Q1598" i="1"/>
  <c r="P1598" i="1"/>
  <c r="M1598" i="1"/>
  <c r="V1597" i="1"/>
  <c r="T1597" i="1"/>
  <c r="Q1597" i="1"/>
  <c r="P1597" i="1"/>
  <c r="M1597" i="1"/>
  <c r="V1596" i="1"/>
  <c r="T1596" i="1"/>
  <c r="Q1596" i="1"/>
  <c r="P1596" i="1"/>
  <c r="O1596" i="1" s="1"/>
  <c r="M1596" i="1"/>
  <c r="V1595" i="1"/>
  <c r="T1595" i="1"/>
  <c r="Q1595" i="1"/>
  <c r="P1595" i="1"/>
  <c r="O1595" i="1" s="1"/>
  <c r="M1595" i="1"/>
  <c r="V1594" i="1"/>
  <c r="T1594" i="1"/>
  <c r="Q1594" i="1"/>
  <c r="P1594" i="1"/>
  <c r="M1594" i="1"/>
  <c r="V1593" i="1"/>
  <c r="T1593" i="1"/>
  <c r="Q1593" i="1"/>
  <c r="P1593" i="1"/>
  <c r="M1593" i="1"/>
  <c r="V1592" i="1"/>
  <c r="T1592" i="1"/>
  <c r="Q1592" i="1"/>
  <c r="P1592" i="1"/>
  <c r="M1592" i="1"/>
  <c r="V1591" i="1"/>
  <c r="T1591" i="1"/>
  <c r="Q1591" i="1"/>
  <c r="P1591" i="1"/>
  <c r="M1591" i="1"/>
  <c r="V1590" i="1"/>
  <c r="T1590" i="1"/>
  <c r="Q1590" i="1"/>
  <c r="P1590" i="1"/>
  <c r="M1590" i="1"/>
  <c r="V1589" i="1"/>
  <c r="T1589" i="1"/>
  <c r="Q1589" i="1"/>
  <c r="P1589" i="1"/>
  <c r="M1589" i="1"/>
  <c r="V1588" i="1"/>
  <c r="T1588" i="1"/>
  <c r="Q1588" i="1"/>
  <c r="P1588" i="1"/>
  <c r="M1588" i="1"/>
  <c r="V1587" i="1"/>
  <c r="T1587" i="1"/>
  <c r="Q1587" i="1"/>
  <c r="P1587" i="1"/>
  <c r="M1587" i="1"/>
  <c r="V1586" i="1"/>
  <c r="T1586" i="1"/>
  <c r="Q1586" i="1"/>
  <c r="P1586" i="1"/>
  <c r="M1586" i="1"/>
  <c r="V1585" i="1"/>
  <c r="T1585" i="1"/>
  <c r="Q1585" i="1"/>
  <c r="P1585" i="1"/>
  <c r="M1585" i="1"/>
  <c r="V1584" i="1"/>
  <c r="T1584" i="1"/>
  <c r="Q1584" i="1"/>
  <c r="P1584" i="1"/>
  <c r="M1584" i="1"/>
  <c r="V1583" i="1"/>
  <c r="T1583" i="1"/>
  <c r="Q1583" i="1"/>
  <c r="P1583" i="1"/>
  <c r="M1583" i="1"/>
  <c r="V1582" i="1"/>
  <c r="T1582" i="1"/>
  <c r="Q1582" i="1"/>
  <c r="P1582" i="1"/>
  <c r="M1582" i="1"/>
  <c r="V1581" i="1"/>
  <c r="T1581" i="1"/>
  <c r="Q1581" i="1"/>
  <c r="P1581" i="1"/>
  <c r="M1581" i="1"/>
  <c r="V1580" i="1"/>
  <c r="T1580" i="1"/>
  <c r="Q1580" i="1"/>
  <c r="P1580" i="1"/>
  <c r="M1580" i="1"/>
  <c r="V1579" i="1"/>
  <c r="T1579" i="1"/>
  <c r="Q1579" i="1"/>
  <c r="P1579" i="1"/>
  <c r="M1579" i="1"/>
  <c r="V1578" i="1"/>
  <c r="T1578" i="1"/>
  <c r="Q1578" i="1"/>
  <c r="P1578" i="1"/>
  <c r="M1578" i="1"/>
  <c r="W1694" i="1"/>
  <c r="V1694" i="1"/>
  <c r="T1694" i="1"/>
  <c r="Q1694" i="1"/>
  <c r="P1694" i="1"/>
  <c r="M1694" i="1"/>
  <c r="W1693" i="1"/>
  <c r="V1693" i="1"/>
  <c r="T1693" i="1"/>
  <c r="Q1693" i="1"/>
  <c r="P1693" i="1"/>
  <c r="M1693" i="1"/>
  <c r="W1692" i="1"/>
  <c r="V1692" i="1"/>
  <c r="T1692" i="1"/>
  <c r="Q1692" i="1"/>
  <c r="P1692" i="1"/>
  <c r="O1692" i="1" s="1"/>
  <c r="M1692" i="1"/>
  <c r="W1691" i="1"/>
  <c r="V1691" i="1"/>
  <c r="T1691" i="1"/>
  <c r="Q1691" i="1"/>
  <c r="P1691" i="1"/>
  <c r="M1691" i="1"/>
  <c r="W1690" i="1"/>
  <c r="V1690" i="1"/>
  <c r="T1690" i="1"/>
  <c r="Q1690" i="1"/>
  <c r="P1690" i="1"/>
  <c r="M1690" i="1"/>
  <c r="W1689" i="1"/>
  <c r="V1689" i="1"/>
  <c r="T1689" i="1"/>
  <c r="Q1689" i="1"/>
  <c r="P1689" i="1"/>
  <c r="M1689" i="1"/>
  <c r="W1688" i="1"/>
  <c r="V1688" i="1"/>
  <c r="T1688" i="1"/>
  <c r="Q1688" i="1"/>
  <c r="P1688" i="1"/>
  <c r="M1688" i="1"/>
  <c r="W1687" i="1"/>
  <c r="V1687" i="1"/>
  <c r="T1687" i="1"/>
  <c r="Q1687" i="1"/>
  <c r="P1687" i="1"/>
  <c r="M1687" i="1"/>
  <c r="V1617" i="1"/>
  <c r="T1617" i="1"/>
  <c r="Q1617" i="1"/>
  <c r="P1617" i="1"/>
  <c r="M1617" i="1"/>
  <c r="V1616" i="1"/>
  <c r="T1616" i="1"/>
  <c r="Q1616" i="1"/>
  <c r="P1616" i="1"/>
  <c r="M1616" i="1"/>
  <c r="V1615" i="1"/>
  <c r="T1615" i="1"/>
  <c r="Q1615" i="1"/>
  <c r="P1615" i="1"/>
  <c r="O1615" i="1" s="1"/>
  <c r="M1615" i="1"/>
  <c r="V1614" i="1"/>
  <c r="T1614" i="1"/>
  <c r="Q1614" i="1"/>
  <c r="P1614" i="1"/>
  <c r="M1614" i="1"/>
  <c r="V1613" i="1"/>
  <c r="T1613" i="1"/>
  <c r="Q1613" i="1"/>
  <c r="P1613" i="1"/>
  <c r="M1613" i="1"/>
  <c r="V1612" i="1"/>
  <c r="T1612" i="1"/>
  <c r="Q1612" i="1"/>
  <c r="P1612" i="1"/>
  <c r="M1612" i="1"/>
  <c r="V1611" i="1"/>
  <c r="T1611" i="1"/>
  <c r="Q1611" i="1"/>
  <c r="P1611" i="1"/>
  <c r="M1611" i="1"/>
  <c r="V1610" i="1"/>
  <c r="T1610" i="1"/>
  <c r="Q1610" i="1"/>
  <c r="P1610" i="1"/>
  <c r="M1610" i="1"/>
  <c r="W1703" i="1"/>
  <c r="V1703" i="1"/>
  <c r="T1703" i="1"/>
  <c r="Q1703" i="1"/>
  <c r="P1703" i="1"/>
  <c r="M1703" i="1"/>
  <c r="W1702" i="1"/>
  <c r="V1702" i="1"/>
  <c r="T1702" i="1"/>
  <c r="Q1702" i="1"/>
  <c r="P1702" i="1"/>
  <c r="M1702" i="1"/>
  <c r="W1700" i="1"/>
  <c r="V1700" i="1"/>
  <c r="T1700" i="1"/>
  <c r="Q1700" i="1"/>
  <c r="P1700" i="1"/>
  <c r="O1700" i="1" s="1"/>
  <c r="M1700" i="1"/>
  <c r="W1699" i="1"/>
  <c r="V1699" i="1"/>
  <c r="T1699" i="1"/>
  <c r="Q1699" i="1"/>
  <c r="P1699" i="1"/>
  <c r="O1699" i="1" s="1"/>
  <c r="M1699" i="1"/>
  <c r="W1698" i="1"/>
  <c r="V1698" i="1"/>
  <c r="T1698" i="1"/>
  <c r="Q1698" i="1"/>
  <c r="P1698" i="1"/>
  <c r="M1698" i="1"/>
  <c r="W1697" i="1"/>
  <c r="V1697" i="1"/>
  <c r="T1697" i="1"/>
  <c r="Q1697" i="1"/>
  <c r="P1697" i="1"/>
  <c r="M1697" i="1"/>
  <c r="W1696" i="1"/>
  <c r="V1696" i="1"/>
  <c r="T1696" i="1"/>
  <c r="Q1696" i="1"/>
  <c r="P1696" i="1"/>
  <c r="M1696" i="1"/>
  <c r="W1695" i="1"/>
  <c r="V1695" i="1"/>
  <c r="T1695" i="1"/>
  <c r="Q1695" i="1"/>
  <c r="P1695" i="1"/>
  <c r="M1695" i="1"/>
  <c r="T2656" i="1"/>
  <c r="Q2656" i="1"/>
  <c r="P2656" i="1"/>
  <c r="M2656" i="1"/>
  <c r="T2654" i="1"/>
  <c r="Q2654" i="1"/>
  <c r="P2654" i="1"/>
  <c r="M2654" i="1"/>
  <c r="T2653" i="1"/>
  <c r="Q2653" i="1"/>
  <c r="P2653" i="1"/>
  <c r="M2653" i="1"/>
  <c r="W1704" i="1"/>
  <c r="V1704" i="1"/>
  <c r="T1704" i="1"/>
  <c r="Q1704" i="1"/>
  <c r="P1704" i="1"/>
  <c r="M1704" i="1"/>
  <c r="T2658" i="1"/>
  <c r="Q2658" i="1"/>
  <c r="P2658" i="1"/>
  <c r="M2658" i="1"/>
  <c r="T2657" i="1"/>
  <c r="Q2657" i="1"/>
  <c r="P2657" i="1"/>
  <c r="M2657" i="1"/>
  <c r="T2659" i="1"/>
  <c r="Q2659" i="1"/>
  <c r="P2659" i="1"/>
  <c r="M2659" i="1"/>
  <c r="AA1220" i="1"/>
  <c r="O1220" i="1"/>
  <c r="Z1220" i="1" s="1"/>
  <c r="O1219" i="1"/>
  <c r="AA1219" i="1" s="1"/>
  <c r="O1218" i="1"/>
  <c r="Z1218" i="1" s="1"/>
  <c r="U1217" i="1"/>
  <c r="O1217" i="1"/>
  <c r="Z1217" i="1" s="1"/>
  <c r="U1216" i="1"/>
  <c r="O1216" i="1"/>
  <c r="Z1216" i="1" s="1"/>
  <c r="U1215" i="1"/>
  <c r="O1215" i="1"/>
  <c r="M1214" i="1"/>
  <c r="O1214" i="1" s="1"/>
  <c r="AA1214" i="1" s="1"/>
  <c r="O1213" i="1"/>
  <c r="Z1213" i="1" s="1"/>
  <c r="M1212" i="1"/>
  <c r="O1212" i="1" s="1"/>
  <c r="AA1212" i="1" s="1"/>
  <c r="M1211" i="1"/>
  <c r="O1211" i="1" s="1"/>
  <c r="AA1211" i="1" s="1"/>
  <c r="O1210" i="1"/>
  <c r="Z1210" i="1" s="1"/>
  <c r="U1209" i="1"/>
  <c r="M1209" i="1"/>
  <c r="O1209" i="1" s="1"/>
  <c r="U1208" i="1"/>
  <c r="O1208" i="1"/>
  <c r="M1207" i="1"/>
  <c r="O1207" i="1" s="1"/>
  <c r="AA1207" i="1" s="1"/>
  <c r="M1206" i="1"/>
  <c r="O1206" i="1" s="1"/>
  <c r="Y1206" i="1" s="1"/>
  <c r="M1205" i="1"/>
  <c r="O1205" i="1" s="1"/>
  <c r="AA1205" i="1" s="1"/>
  <c r="AA1204" i="1"/>
  <c r="T1203" i="1"/>
  <c r="M1203" i="1"/>
  <c r="O1203" i="1" s="1"/>
  <c r="O1202" i="1"/>
  <c r="AA1202" i="1" s="1"/>
  <c r="T1201" i="1"/>
  <c r="O1201" i="1"/>
  <c r="T1200" i="1"/>
  <c r="O1200" i="1"/>
  <c r="X1200" i="1" s="1"/>
  <c r="T1199" i="1"/>
  <c r="O1199" i="1"/>
  <c r="X1199" i="1" s="1"/>
  <c r="T1198" i="1"/>
  <c r="O1198" i="1"/>
  <c r="Z1198" i="1" s="1"/>
  <c r="T1197" i="1"/>
  <c r="Q1197" i="1"/>
  <c r="O1197" i="1"/>
  <c r="T1196" i="1"/>
  <c r="Q1196" i="1"/>
  <c r="O1196" i="1"/>
  <c r="X1196" i="1" s="1"/>
  <c r="T1195" i="1"/>
  <c r="Q1195" i="1"/>
  <c r="AA1195" i="1" s="1"/>
  <c r="O1195" i="1"/>
  <c r="X1195" i="1" s="1"/>
  <c r="O1194" i="1"/>
  <c r="O1193" i="1"/>
  <c r="AA1193" i="1" s="1"/>
  <c r="T1192" i="1"/>
  <c r="Q1192" i="1"/>
  <c r="O1192" i="1"/>
  <c r="X1192" i="1" s="1"/>
  <c r="T1191" i="1"/>
  <c r="Q1191" i="1"/>
  <c r="O1191" i="1"/>
  <c r="T1190" i="1"/>
  <c r="Q1190" i="1"/>
  <c r="M1190" i="1"/>
  <c r="O1190" i="1" s="1"/>
  <c r="T1189" i="1"/>
  <c r="Q1189" i="1"/>
  <c r="M1189" i="1"/>
  <c r="O1189" i="1" s="1"/>
  <c r="M1188" i="1"/>
  <c r="O1188" i="1" s="1"/>
  <c r="T1187" i="1"/>
  <c r="Q1187" i="1"/>
  <c r="M1187" i="1"/>
  <c r="O1187" i="1" s="1"/>
  <c r="O1186" i="1"/>
  <c r="T1185" i="1"/>
  <c r="Q1185" i="1"/>
  <c r="M1185" i="1"/>
  <c r="O1185" i="1" s="1"/>
  <c r="Y1185" i="1" s="1"/>
  <c r="T1184" i="1"/>
  <c r="Q1184" i="1"/>
  <c r="O1184" i="1"/>
  <c r="X1184" i="1" s="1"/>
  <c r="T1183" i="1"/>
  <c r="Q1183" i="1"/>
  <c r="M1183" i="1"/>
  <c r="O1183" i="1" s="1"/>
  <c r="AB1183" i="1" s="1"/>
  <c r="T1182" i="1"/>
  <c r="Q1182" i="1"/>
  <c r="M1182" i="1"/>
  <c r="O1182" i="1" s="1"/>
  <c r="T1181" i="1"/>
  <c r="Q1181" i="1"/>
  <c r="M1181" i="1"/>
  <c r="O1181" i="1" s="1"/>
  <c r="T1180" i="1"/>
  <c r="Q1180" i="1"/>
  <c r="O1180" i="1"/>
  <c r="X1180" i="1" s="1"/>
  <c r="T1179" i="1"/>
  <c r="Q1179" i="1"/>
  <c r="U1179" i="1" s="1"/>
  <c r="O1179" i="1"/>
  <c r="Y1179" i="1" s="1"/>
  <c r="T1178" i="1"/>
  <c r="Q1178" i="1"/>
  <c r="O1178" i="1"/>
  <c r="X1178" i="1" s="1"/>
  <c r="T1177" i="1"/>
  <c r="Q1177" i="1"/>
  <c r="O1177" i="1"/>
  <c r="X1177" i="1" s="1"/>
  <c r="T1176" i="1"/>
  <c r="Q1176" i="1"/>
  <c r="O1176" i="1"/>
  <c r="Z1176" i="1" s="1"/>
  <c r="T1175" i="1"/>
  <c r="Q1175" i="1"/>
  <c r="U1175" i="1" s="1"/>
  <c r="O1175" i="1"/>
  <c r="Y1175" i="1" s="1"/>
  <c r="T1174" i="1"/>
  <c r="Q1174" i="1"/>
  <c r="O1174" i="1"/>
  <c r="X1174" i="1" s="1"/>
  <c r="T1173" i="1"/>
  <c r="Q1173" i="1"/>
  <c r="O1173" i="1"/>
  <c r="AB1173" i="1" s="1"/>
  <c r="T1172" i="1"/>
  <c r="Q1172" i="1"/>
  <c r="O1172" i="1"/>
  <c r="T1171" i="1"/>
  <c r="Q1171" i="1"/>
  <c r="O1171" i="1"/>
  <c r="T1170" i="1"/>
  <c r="Q1170" i="1"/>
  <c r="U1170" i="1" s="1"/>
  <c r="O1170" i="1"/>
  <c r="T1169" i="1"/>
  <c r="Q1169" i="1"/>
  <c r="U1169" i="1" s="1"/>
  <c r="O1169" i="1"/>
  <c r="T1168" i="1"/>
  <c r="Q1168" i="1"/>
  <c r="M1168" i="1"/>
  <c r="O1168" i="1" s="1"/>
  <c r="T1167" i="1"/>
  <c r="Q1167" i="1"/>
  <c r="O1167" i="1"/>
  <c r="Y1167" i="1" s="1"/>
  <c r="T1166" i="1"/>
  <c r="Q1166" i="1"/>
  <c r="O1166" i="1"/>
  <c r="X1166" i="1" s="1"/>
  <c r="T1165" i="1"/>
  <c r="Q1165" i="1"/>
  <c r="M1165" i="1"/>
  <c r="O1165" i="1" s="1"/>
  <c r="T1164" i="1"/>
  <c r="Q1164" i="1"/>
  <c r="U1164" i="1" s="1"/>
  <c r="O1164" i="1"/>
  <c r="T1163" i="1"/>
  <c r="Q1163" i="1"/>
  <c r="O1163" i="1"/>
  <c r="X1163" i="1" s="1"/>
  <c r="T1162" i="1"/>
  <c r="Q1162" i="1"/>
  <c r="O1162" i="1"/>
  <c r="X1162" i="1" s="1"/>
  <c r="T1161" i="1"/>
  <c r="Q1161" i="1"/>
  <c r="O1161" i="1"/>
  <c r="X1161" i="1" s="1"/>
  <c r="T1160" i="1"/>
  <c r="Q1160" i="1"/>
  <c r="O1160" i="1"/>
  <c r="X1160" i="1" s="1"/>
  <c r="T1159" i="1"/>
  <c r="Q1159" i="1"/>
  <c r="O1159" i="1"/>
  <c r="T1158" i="1"/>
  <c r="Q1158" i="1"/>
  <c r="O1158" i="1"/>
  <c r="X1158" i="1" s="1"/>
  <c r="T1157" i="1"/>
  <c r="Q1157" i="1"/>
  <c r="O1157" i="1"/>
  <c r="X1157" i="1" s="1"/>
  <c r="T1156" i="1"/>
  <c r="Q1156" i="1"/>
  <c r="U1156" i="1" s="1"/>
  <c r="O1156" i="1"/>
  <c r="T1155" i="1"/>
  <c r="Q1155" i="1"/>
  <c r="O1155" i="1"/>
  <c r="T1154" i="1"/>
  <c r="Q1154" i="1"/>
  <c r="M1154" i="1"/>
  <c r="O1154" i="1" s="1"/>
  <c r="Z1154" i="1" s="1"/>
  <c r="T1153" i="1"/>
  <c r="Q1153" i="1"/>
  <c r="O1153" i="1"/>
  <c r="X1153" i="1" s="1"/>
  <c r="T1152" i="1"/>
  <c r="Q1152" i="1"/>
  <c r="O1152" i="1"/>
  <c r="Z1152" i="1" s="1"/>
  <c r="T1151" i="1"/>
  <c r="Q1151" i="1"/>
  <c r="O1151" i="1"/>
  <c r="T1150" i="1"/>
  <c r="Q1150" i="1"/>
  <c r="U1150" i="1" s="1"/>
  <c r="O1150" i="1"/>
  <c r="Y1150" i="1" s="1"/>
  <c r="T1149" i="1"/>
  <c r="Q1149" i="1"/>
  <c r="O1149" i="1"/>
  <c r="T1148" i="1"/>
  <c r="Q1148" i="1"/>
  <c r="O1148" i="1"/>
  <c r="Z1148" i="1" s="1"/>
  <c r="T1147" i="1"/>
  <c r="Q1147" i="1"/>
  <c r="O1147" i="1"/>
  <c r="T1146" i="1"/>
  <c r="Q1146" i="1"/>
  <c r="O1146" i="1"/>
  <c r="T1145" i="1"/>
  <c r="Q1145" i="1"/>
  <c r="M1145" i="1"/>
  <c r="O1145" i="1" s="1"/>
  <c r="Y1145" i="1" s="1"/>
  <c r="T1144" i="1"/>
  <c r="Q1144" i="1"/>
  <c r="U1144" i="1" s="1"/>
  <c r="M1144" i="1"/>
  <c r="O1144" i="1" s="1"/>
  <c r="Y1144" i="1" s="1"/>
  <c r="T1143" i="1"/>
  <c r="Q1143" i="1"/>
  <c r="U1143" i="1" s="1"/>
  <c r="O1143" i="1"/>
  <c r="Y1143" i="1" s="1"/>
  <c r="T1142" i="1"/>
  <c r="Q1142" i="1"/>
  <c r="O1142" i="1"/>
  <c r="Z1142" i="1" s="1"/>
  <c r="T1141" i="1"/>
  <c r="Q1141" i="1"/>
  <c r="O1141" i="1"/>
  <c r="X1141" i="1" s="1"/>
  <c r="T1140" i="1"/>
  <c r="Q1140" i="1"/>
  <c r="O1140" i="1"/>
  <c r="Z1140" i="1" s="1"/>
  <c r="T1139" i="1"/>
  <c r="Q1139" i="1"/>
  <c r="U1139" i="1" s="1"/>
  <c r="M1139" i="1"/>
  <c r="O1139" i="1" s="1"/>
  <c r="T1138" i="1"/>
  <c r="Q1138" i="1"/>
  <c r="O1138" i="1"/>
  <c r="Y1138" i="1" s="1"/>
  <c r="T1137" i="1"/>
  <c r="Q1137" i="1"/>
  <c r="O1137" i="1"/>
  <c r="AB1137" i="1" s="1"/>
  <c r="T1136" i="1"/>
  <c r="Q1136" i="1"/>
  <c r="O1136" i="1"/>
  <c r="Z1136" i="1" s="1"/>
  <c r="T1135" i="1"/>
  <c r="Q1135" i="1"/>
  <c r="O1135" i="1"/>
  <c r="T1134" i="1"/>
  <c r="Q1134" i="1"/>
  <c r="M1134" i="1"/>
  <c r="O1134" i="1" s="1"/>
  <c r="Y1134" i="1" s="1"/>
  <c r="T1133" i="1"/>
  <c r="Q1133" i="1"/>
  <c r="O1133" i="1"/>
  <c r="Z1133" i="1" s="1"/>
  <c r="T1132" i="1"/>
  <c r="Q1132" i="1"/>
  <c r="O1132" i="1"/>
  <c r="T1131" i="1"/>
  <c r="Q1131" i="1"/>
  <c r="U1131" i="1" s="1"/>
  <c r="O1131" i="1"/>
  <c r="Z1131" i="1" s="1"/>
  <c r="T1130" i="1"/>
  <c r="Q1130" i="1"/>
  <c r="M1130" i="1"/>
  <c r="O1130" i="1" s="1"/>
  <c r="T1129" i="1"/>
  <c r="Q1129" i="1"/>
  <c r="O1129" i="1"/>
  <c r="Y1129" i="1" s="1"/>
  <c r="T1128" i="1"/>
  <c r="Q1128" i="1"/>
  <c r="O1128" i="1"/>
  <c r="X1128" i="1" s="1"/>
  <c r="T1127" i="1"/>
  <c r="Q1127" i="1"/>
  <c r="M1127" i="1"/>
  <c r="O1127" i="1" s="1"/>
  <c r="X1127" i="1" s="1"/>
  <c r="T1126" i="1"/>
  <c r="Q1126" i="1"/>
  <c r="O1126" i="1"/>
  <c r="X1126" i="1" s="1"/>
  <c r="T1125" i="1"/>
  <c r="Q1125" i="1"/>
  <c r="U1125" i="1" s="1"/>
  <c r="O1125" i="1"/>
  <c r="Z1125" i="1" s="1"/>
  <c r="T1124" i="1"/>
  <c r="Q1124" i="1"/>
  <c r="O1124" i="1"/>
  <c r="Z1124" i="1" s="1"/>
  <c r="T1123" i="1"/>
  <c r="Q1123" i="1"/>
  <c r="O1123" i="1"/>
  <c r="T1122" i="1"/>
  <c r="Q1122" i="1"/>
  <c r="O1122" i="1"/>
  <c r="X1122" i="1" s="1"/>
  <c r="T1121" i="1"/>
  <c r="Q1121" i="1"/>
  <c r="O1121" i="1"/>
  <c r="Y1121" i="1" s="1"/>
  <c r="T1120" i="1"/>
  <c r="Q1120" i="1"/>
  <c r="O1120" i="1"/>
  <c r="T1119" i="1"/>
  <c r="Q1119" i="1"/>
  <c r="O1119" i="1"/>
  <c r="T1118" i="1"/>
  <c r="Q1118" i="1"/>
  <c r="O1118" i="1"/>
  <c r="X1118" i="1" s="1"/>
  <c r="T1117" i="1"/>
  <c r="Q1117" i="1"/>
  <c r="U1117" i="1" s="1"/>
  <c r="O1117" i="1"/>
  <c r="Z1117" i="1" s="1"/>
  <c r="T1116" i="1"/>
  <c r="Q1116" i="1"/>
  <c r="O1116" i="1"/>
  <c r="Y1116" i="1" s="1"/>
  <c r="T1115" i="1"/>
  <c r="Q1115" i="1"/>
  <c r="O1115" i="1"/>
  <c r="X1115" i="1" s="1"/>
  <c r="T1114" i="1"/>
  <c r="Q1114" i="1"/>
  <c r="O1114" i="1"/>
  <c r="X1114" i="1" s="1"/>
  <c r="T1113" i="1"/>
  <c r="Q1113" i="1"/>
  <c r="O1113" i="1"/>
  <c r="X1113" i="1" s="1"/>
  <c r="T1112" i="1"/>
  <c r="Q1112" i="1"/>
  <c r="U1112" i="1" s="1"/>
  <c r="O1112" i="1"/>
  <c r="X1112" i="1" s="1"/>
  <c r="T1111" i="1"/>
  <c r="Q1111" i="1"/>
  <c r="O1111" i="1"/>
  <c r="T1110" i="1"/>
  <c r="Q1110" i="1"/>
  <c r="O1110" i="1"/>
  <c r="T1109" i="1"/>
  <c r="Q1109" i="1"/>
  <c r="U1109" i="1" s="1"/>
  <c r="O1109" i="1"/>
  <c r="T1108" i="1"/>
  <c r="Q1108" i="1"/>
  <c r="O1108" i="1"/>
  <c r="T1107" i="1"/>
  <c r="Q1107" i="1"/>
  <c r="O1107" i="1"/>
  <c r="T1106" i="1"/>
  <c r="Q1106" i="1"/>
  <c r="O1106" i="1"/>
  <c r="T1105" i="1"/>
  <c r="Q1105" i="1"/>
  <c r="O1105" i="1"/>
  <c r="X1105" i="1" s="1"/>
  <c r="T1104" i="1"/>
  <c r="Q1104" i="1"/>
  <c r="U1104" i="1" s="1"/>
  <c r="O1104" i="1"/>
  <c r="X1104" i="1" s="1"/>
  <c r="T1103" i="1"/>
  <c r="Q1103" i="1"/>
  <c r="O1103" i="1"/>
  <c r="T1102" i="1"/>
  <c r="Q1102" i="1"/>
  <c r="O1102" i="1"/>
  <c r="T1101" i="1"/>
  <c r="Q1101" i="1"/>
  <c r="U1101" i="1" s="1"/>
  <c r="O1101" i="1"/>
  <c r="T1100" i="1"/>
  <c r="Q1100" i="1"/>
  <c r="U1100" i="1" s="1"/>
  <c r="O1100" i="1"/>
  <c r="Y1100" i="1" s="1"/>
  <c r="T1099" i="1"/>
  <c r="Q1099" i="1"/>
  <c r="O1099" i="1"/>
  <c r="T1098" i="1"/>
  <c r="Q1098" i="1"/>
  <c r="O1098" i="1"/>
  <c r="T1097" i="1"/>
  <c r="Q1097" i="1"/>
  <c r="O1097" i="1"/>
  <c r="T1096" i="1"/>
  <c r="Q1096" i="1"/>
  <c r="O1096" i="1"/>
  <c r="T1095" i="1"/>
  <c r="Q1095" i="1"/>
  <c r="O1095" i="1"/>
  <c r="T1094" i="1"/>
  <c r="Q1094" i="1"/>
  <c r="O1094" i="1"/>
  <c r="T1093" i="1"/>
  <c r="Q1093" i="1"/>
  <c r="O1093" i="1"/>
  <c r="X1093" i="1" s="1"/>
  <c r="T1092" i="1"/>
  <c r="Q1092" i="1"/>
  <c r="U1092" i="1" s="1"/>
  <c r="O1092" i="1"/>
  <c r="T1091" i="1"/>
  <c r="Q1091" i="1"/>
  <c r="O1091" i="1"/>
  <c r="T1090" i="1"/>
  <c r="Q1090" i="1"/>
  <c r="O1090" i="1"/>
  <c r="X1090" i="1" s="1"/>
  <c r="T1089" i="1"/>
  <c r="Q1089" i="1"/>
  <c r="U1089" i="1" s="1"/>
  <c r="O1089" i="1"/>
  <c r="T1088" i="1"/>
  <c r="Q1088" i="1"/>
  <c r="O1088" i="1"/>
  <c r="T1087" i="1"/>
  <c r="Q1087" i="1"/>
  <c r="M1087" i="1"/>
  <c r="O1087" i="1" s="1"/>
  <c r="Z1087" i="1" s="1"/>
  <c r="T1086" i="1"/>
  <c r="Q1086" i="1"/>
  <c r="M1086" i="1"/>
  <c r="O1086" i="1" s="1"/>
  <c r="T1085" i="1"/>
  <c r="Q1085" i="1"/>
  <c r="M1085" i="1"/>
  <c r="O1085" i="1" s="1"/>
  <c r="Z1085" i="1" s="1"/>
  <c r="T1084" i="1"/>
  <c r="Q1084" i="1"/>
  <c r="M1084" i="1"/>
  <c r="O1084" i="1" s="1"/>
  <c r="T1083" i="1"/>
  <c r="Q1083" i="1"/>
  <c r="M1083" i="1"/>
  <c r="O1083" i="1" s="1"/>
  <c r="Z1083" i="1" s="1"/>
  <c r="T1082" i="1"/>
  <c r="Q1082" i="1"/>
  <c r="M1082" i="1"/>
  <c r="O1082" i="1" s="1"/>
  <c r="T1081" i="1"/>
  <c r="Q1081" i="1"/>
  <c r="M1081" i="1"/>
  <c r="O1081" i="1" s="1"/>
  <c r="Z1081" i="1" s="1"/>
  <c r="T1080" i="1"/>
  <c r="Q1080" i="1"/>
  <c r="M1080" i="1"/>
  <c r="O1080" i="1" s="1"/>
  <c r="T1079" i="1"/>
  <c r="Q1079" i="1"/>
  <c r="M1079" i="1"/>
  <c r="O1079" i="1" s="1"/>
  <c r="Z1079" i="1" s="1"/>
  <c r="T1078" i="1"/>
  <c r="Q1078" i="1"/>
  <c r="M1078" i="1"/>
  <c r="O1078" i="1" s="1"/>
  <c r="T1077" i="1"/>
  <c r="Q1077" i="1"/>
  <c r="M1077" i="1"/>
  <c r="O1077" i="1" s="1"/>
  <c r="Z1077" i="1" s="1"/>
  <c r="T1076" i="1"/>
  <c r="Q1076" i="1"/>
  <c r="M1076" i="1"/>
  <c r="O1076" i="1" s="1"/>
  <c r="T1075" i="1"/>
  <c r="Q1075" i="1"/>
  <c r="M1075" i="1"/>
  <c r="O1075" i="1" s="1"/>
  <c r="Z1075" i="1" s="1"/>
  <c r="T1074" i="1"/>
  <c r="Q1074" i="1"/>
  <c r="O1074" i="1"/>
  <c r="X1074" i="1" s="1"/>
  <c r="T1073" i="1"/>
  <c r="Q1073" i="1"/>
  <c r="O1073" i="1"/>
  <c r="X1073" i="1" s="1"/>
  <c r="T1072" i="1"/>
  <c r="Q1072" i="1"/>
  <c r="O1072" i="1"/>
  <c r="T1071" i="1"/>
  <c r="Q1071" i="1"/>
  <c r="O1071" i="1"/>
  <c r="Z1071" i="1" s="1"/>
  <c r="T1070" i="1"/>
  <c r="Q1070" i="1"/>
  <c r="O1070" i="1"/>
  <c r="X1070" i="1" s="1"/>
  <c r="T1069" i="1"/>
  <c r="Q1069" i="1"/>
  <c r="O1069" i="1"/>
  <c r="X1069" i="1" s="1"/>
  <c r="T1068" i="1"/>
  <c r="Q1068" i="1"/>
  <c r="O1068" i="1"/>
  <c r="T1067" i="1"/>
  <c r="Q1067" i="1"/>
  <c r="O1067" i="1"/>
  <c r="X1067" i="1" s="1"/>
  <c r="T1066" i="1"/>
  <c r="Q1066" i="1"/>
  <c r="O1066" i="1"/>
  <c r="T1065" i="1"/>
  <c r="Q1065" i="1"/>
  <c r="O1065" i="1"/>
  <c r="T1064" i="1"/>
  <c r="Q1064" i="1"/>
  <c r="U1064" i="1" s="1"/>
  <c r="O1064" i="1"/>
  <c r="T1063" i="1"/>
  <c r="Q1063" i="1"/>
  <c r="U1063" i="1" s="1"/>
  <c r="O1063" i="1"/>
  <c r="Y1063" i="1" s="1"/>
  <c r="T1062" i="1"/>
  <c r="Q1062" i="1"/>
  <c r="O1062" i="1"/>
  <c r="X1062" i="1" s="1"/>
  <c r="T1061" i="1"/>
  <c r="Q1061" i="1"/>
  <c r="O1061" i="1"/>
  <c r="X1061" i="1" s="1"/>
  <c r="T1060" i="1"/>
  <c r="Q1060" i="1"/>
  <c r="O1060" i="1"/>
  <c r="T1059" i="1"/>
  <c r="Q1059" i="1"/>
  <c r="O1059" i="1"/>
  <c r="X1059" i="1" s="1"/>
  <c r="T1058" i="1"/>
  <c r="Q1058" i="1"/>
  <c r="O1058" i="1"/>
  <c r="Z1058" i="1" s="1"/>
  <c r="T1057" i="1"/>
  <c r="Q1057" i="1"/>
  <c r="O1057" i="1"/>
  <c r="T1056" i="1"/>
  <c r="Q1056" i="1"/>
  <c r="O1056" i="1"/>
  <c r="T1055" i="1"/>
  <c r="Q1055" i="1"/>
  <c r="U1055" i="1" s="1"/>
  <c r="O1055" i="1"/>
  <c r="X1055" i="1" s="1"/>
  <c r="T1054" i="1"/>
  <c r="Q1054" i="1"/>
  <c r="O1054" i="1"/>
  <c r="Z1054" i="1" s="1"/>
  <c r="T1053" i="1"/>
  <c r="Q1053" i="1"/>
  <c r="O1053" i="1"/>
  <c r="T1052" i="1"/>
  <c r="Q1052" i="1"/>
  <c r="U1052" i="1" s="1"/>
  <c r="O1052" i="1"/>
  <c r="T1051" i="1"/>
  <c r="Q1051" i="1"/>
  <c r="O1051" i="1"/>
  <c r="T1050" i="1"/>
  <c r="Q1050" i="1"/>
  <c r="O1050" i="1"/>
  <c r="X1050" i="1" s="1"/>
  <c r="T1049" i="1"/>
  <c r="Q1049" i="1"/>
  <c r="O1049" i="1"/>
  <c r="Y1049" i="1" s="1"/>
  <c r="T1048" i="1"/>
  <c r="Q1048" i="1"/>
  <c r="O1048" i="1"/>
  <c r="T1047" i="1"/>
  <c r="Q1047" i="1"/>
  <c r="U1047" i="1" s="1"/>
  <c r="O1047" i="1"/>
  <c r="Y1047" i="1" s="1"/>
  <c r="T1046" i="1"/>
  <c r="Q1046" i="1"/>
  <c r="O1046" i="1"/>
  <c r="X1046" i="1" s="1"/>
  <c r="T1045" i="1"/>
  <c r="Q1045" i="1"/>
  <c r="O1045" i="1"/>
  <c r="Z1045" i="1" s="1"/>
  <c r="T1044" i="1"/>
  <c r="Q1044" i="1"/>
  <c r="U1044" i="1" s="1"/>
  <c r="O1044" i="1"/>
  <c r="T1043" i="1"/>
  <c r="Q1043" i="1"/>
  <c r="U1043" i="1" s="1"/>
  <c r="O1043" i="1"/>
  <c r="T1042" i="1"/>
  <c r="Q1042" i="1"/>
  <c r="O1042" i="1"/>
  <c r="T1041" i="1"/>
  <c r="Q1041" i="1"/>
  <c r="O1041" i="1"/>
  <c r="Z1041" i="1" s="1"/>
  <c r="T1040" i="1"/>
  <c r="Q1040" i="1"/>
  <c r="U1040" i="1" s="1"/>
  <c r="O1040" i="1"/>
  <c r="Q1039" i="1"/>
  <c r="O1039" i="1"/>
  <c r="X1039" i="1" s="1"/>
  <c r="U1038" i="1"/>
  <c r="T1037" i="1"/>
  <c r="Q1037" i="1"/>
  <c r="U1037" i="1" s="1"/>
  <c r="O1037" i="1"/>
  <c r="T1036" i="1"/>
  <c r="Q1036" i="1"/>
  <c r="O1036" i="1"/>
  <c r="X1036" i="1" s="1"/>
  <c r="T1035" i="1"/>
  <c r="Q1035" i="1"/>
  <c r="O1035" i="1"/>
  <c r="X1035" i="1" s="1"/>
  <c r="T1034" i="1"/>
  <c r="Q1034" i="1"/>
  <c r="U1034" i="1" s="1"/>
  <c r="O1034" i="1"/>
  <c r="T1033" i="1"/>
  <c r="Q1033" i="1"/>
  <c r="O1033" i="1"/>
  <c r="Z1033" i="1" s="1"/>
  <c r="T1032" i="1"/>
  <c r="Q1032" i="1"/>
  <c r="O1032" i="1"/>
  <c r="X1032" i="1" s="1"/>
  <c r="T1031" i="1"/>
  <c r="Q1031" i="1"/>
  <c r="O1031" i="1"/>
  <c r="X1031" i="1" s="1"/>
  <c r="T1030" i="1"/>
  <c r="Q1030" i="1"/>
  <c r="O1030" i="1"/>
  <c r="X1030" i="1" s="1"/>
  <c r="T1029" i="1"/>
  <c r="Q1029" i="1"/>
  <c r="O1029" i="1"/>
  <c r="X1029" i="1" s="1"/>
  <c r="T1028" i="1"/>
  <c r="Q1028" i="1"/>
  <c r="O1028" i="1"/>
  <c r="T1027" i="1"/>
  <c r="Q1027" i="1"/>
  <c r="O1027" i="1"/>
  <c r="T1026" i="1"/>
  <c r="Q1026" i="1"/>
  <c r="U1026" i="1" s="1"/>
  <c r="O1026" i="1"/>
  <c r="T1025" i="1"/>
  <c r="Q1025" i="1"/>
  <c r="U1025" i="1" s="1"/>
  <c r="O1025" i="1"/>
  <c r="X1025" i="1" s="1"/>
  <c r="T1024" i="1"/>
  <c r="Q1024" i="1"/>
  <c r="O1024" i="1"/>
  <c r="Z1024" i="1" s="1"/>
  <c r="T1023" i="1"/>
  <c r="Q1023" i="1"/>
  <c r="O1023" i="1"/>
  <c r="T1022" i="1"/>
  <c r="Q1022" i="1"/>
  <c r="U1022" i="1" s="1"/>
  <c r="O1022" i="1"/>
  <c r="T1021" i="1"/>
  <c r="Q1021" i="1"/>
  <c r="U1021" i="1" s="1"/>
  <c r="O1021" i="1"/>
  <c r="T1020" i="1"/>
  <c r="Q1020" i="1"/>
  <c r="O1020" i="1"/>
  <c r="U1019" i="1"/>
  <c r="O1019" i="1"/>
  <c r="U1018" i="1"/>
  <c r="O1018" i="1"/>
  <c r="T1017" i="1"/>
  <c r="Q1017" i="1"/>
  <c r="U1017" i="1" s="1"/>
  <c r="O1017" i="1"/>
  <c r="Y1017" i="1" s="1"/>
  <c r="T1016" i="1"/>
  <c r="Q1016" i="1"/>
  <c r="O1016" i="1"/>
  <c r="X1016" i="1" s="1"/>
  <c r="T1015" i="1"/>
  <c r="Q1015" i="1"/>
  <c r="O1015" i="1"/>
  <c r="X1015" i="1" s="1"/>
  <c r="T1014" i="1"/>
  <c r="Q1014" i="1"/>
  <c r="U1014" i="1" s="1"/>
  <c r="O1014" i="1"/>
  <c r="T1013" i="1"/>
  <c r="Q1013" i="1"/>
  <c r="U1013" i="1" s="1"/>
  <c r="O1013" i="1"/>
  <c r="Y1013" i="1" s="1"/>
  <c r="T1012" i="1"/>
  <c r="Q1012" i="1"/>
  <c r="O1012" i="1"/>
  <c r="X1012" i="1" s="1"/>
  <c r="T1011" i="1"/>
  <c r="Q1011" i="1"/>
  <c r="O1011" i="1"/>
  <c r="X1011" i="1" s="1"/>
  <c r="T1010" i="1"/>
  <c r="Q1010" i="1"/>
  <c r="O1010" i="1"/>
  <c r="X1010" i="1" s="1"/>
  <c r="T1009" i="1"/>
  <c r="Q1009" i="1"/>
  <c r="O1009" i="1"/>
  <c r="T1008" i="1"/>
  <c r="Q1008" i="1"/>
  <c r="O1008" i="1"/>
  <c r="T1007" i="1"/>
  <c r="Q1007" i="1"/>
  <c r="O1007" i="1"/>
  <c r="T1006" i="1"/>
  <c r="Q1006" i="1"/>
  <c r="U1006" i="1" s="1"/>
  <c r="O1006" i="1"/>
  <c r="T1005" i="1"/>
  <c r="Q1005" i="1"/>
  <c r="O1005" i="1"/>
  <c r="Y1005" i="1" s="1"/>
  <c r="T1004" i="1"/>
  <c r="Q1004" i="1"/>
  <c r="O1004" i="1"/>
  <c r="Z1004" i="1" s="1"/>
  <c r="T1003" i="1"/>
  <c r="Q1003" i="1"/>
  <c r="O1003" i="1"/>
  <c r="T1002" i="1"/>
  <c r="Q1002" i="1"/>
  <c r="O1002" i="1"/>
  <c r="T1001" i="1"/>
  <c r="Q1001" i="1"/>
  <c r="O1001" i="1"/>
  <c r="Y1001" i="1" s="1"/>
  <c r="T1000" i="1"/>
  <c r="Q1000" i="1"/>
  <c r="O1000" i="1"/>
  <c r="X1000" i="1" s="1"/>
  <c r="T999" i="1"/>
  <c r="Q999" i="1"/>
  <c r="O999" i="1"/>
  <c r="Z999" i="1" s="1"/>
  <c r="T998" i="1"/>
  <c r="Q998" i="1"/>
  <c r="U998" i="1" s="1"/>
  <c r="O998" i="1"/>
  <c r="T997" i="1"/>
  <c r="Q997" i="1"/>
  <c r="O997" i="1"/>
  <c r="Y997" i="1" s="1"/>
  <c r="T996" i="1"/>
  <c r="Q996" i="1"/>
  <c r="O996" i="1"/>
  <c r="X996" i="1" s="1"/>
  <c r="T995" i="1"/>
  <c r="Q995" i="1"/>
  <c r="O995" i="1"/>
  <c r="Z995" i="1" s="1"/>
  <c r="T994" i="1"/>
  <c r="Q994" i="1"/>
  <c r="O994" i="1"/>
  <c r="T993" i="1"/>
  <c r="Q993" i="1"/>
  <c r="O993" i="1"/>
  <c r="Y993" i="1" s="1"/>
  <c r="T992" i="1"/>
  <c r="Q992" i="1"/>
  <c r="O992" i="1"/>
  <c r="T991" i="1"/>
  <c r="Q991" i="1"/>
  <c r="O991" i="1"/>
  <c r="T990" i="1"/>
  <c r="Q990" i="1"/>
  <c r="O990" i="1"/>
  <c r="T989" i="1"/>
  <c r="Q989" i="1"/>
  <c r="O989" i="1"/>
  <c r="T988" i="1"/>
  <c r="Q988" i="1"/>
  <c r="O988" i="1"/>
  <c r="T987" i="1"/>
  <c r="Q987" i="1"/>
  <c r="O987" i="1"/>
  <c r="T986" i="1"/>
  <c r="Q986" i="1"/>
  <c r="O986" i="1"/>
  <c r="T985" i="1"/>
  <c r="Q985" i="1"/>
  <c r="O985" i="1"/>
  <c r="T984" i="1"/>
  <c r="Q984" i="1"/>
  <c r="O984" i="1"/>
  <c r="Z984" i="1" s="1"/>
  <c r="T983" i="1"/>
  <c r="Q983" i="1"/>
  <c r="O983" i="1"/>
  <c r="T982" i="1"/>
  <c r="Q982" i="1"/>
  <c r="O982" i="1"/>
  <c r="T981" i="1"/>
  <c r="Q981" i="1"/>
  <c r="O981" i="1"/>
  <c r="T980" i="1"/>
  <c r="Q980" i="1"/>
  <c r="O980" i="1"/>
  <c r="T979" i="1"/>
  <c r="Q979" i="1"/>
  <c r="O979" i="1"/>
  <c r="Z979" i="1" s="1"/>
  <c r="T978" i="1"/>
  <c r="Q978" i="1"/>
  <c r="O978" i="1"/>
  <c r="T977" i="1"/>
  <c r="Q977" i="1"/>
  <c r="U977" i="1" s="1"/>
  <c r="O977" i="1"/>
  <c r="Y977" i="1" s="1"/>
  <c r="T976" i="1"/>
  <c r="Q976" i="1"/>
  <c r="O976" i="1"/>
  <c r="X976" i="1" s="1"/>
  <c r="T975" i="1"/>
  <c r="Q975" i="1"/>
  <c r="O975" i="1"/>
  <c r="Z975" i="1" s="1"/>
  <c r="T974" i="1"/>
  <c r="Q974" i="1"/>
  <c r="O974" i="1"/>
  <c r="T973" i="1"/>
  <c r="Q973" i="1"/>
  <c r="U973" i="1" s="1"/>
  <c r="O973" i="1"/>
  <c r="Y973" i="1" s="1"/>
  <c r="T972" i="1"/>
  <c r="Q972" i="1"/>
  <c r="O972" i="1"/>
  <c r="X972" i="1" s="1"/>
  <c r="T971" i="1"/>
  <c r="Q971" i="1"/>
  <c r="O971" i="1"/>
  <c r="X971" i="1" s="1"/>
  <c r="T970" i="1"/>
  <c r="Q970" i="1"/>
  <c r="O970" i="1"/>
  <c r="Z970" i="1" s="1"/>
  <c r="T969" i="1"/>
  <c r="Q969" i="1"/>
  <c r="U969" i="1" s="1"/>
  <c r="O969" i="1"/>
  <c r="Y969" i="1" s="1"/>
  <c r="T968" i="1"/>
  <c r="Q968" i="1"/>
  <c r="O968" i="1"/>
  <c r="Z968" i="1" s="1"/>
  <c r="T967" i="1"/>
  <c r="Q967" i="1"/>
  <c r="O967" i="1"/>
  <c r="X967" i="1" s="1"/>
  <c r="T966" i="1"/>
  <c r="Q966" i="1"/>
  <c r="O966" i="1"/>
  <c r="Z966" i="1" s="1"/>
  <c r="T965" i="1"/>
  <c r="Q965" i="1"/>
  <c r="U965" i="1" s="1"/>
  <c r="O965" i="1"/>
  <c r="Y965" i="1" s="1"/>
  <c r="T964" i="1"/>
  <c r="Q964" i="1"/>
  <c r="O964" i="1"/>
  <c r="X964" i="1" s="1"/>
  <c r="T963" i="1"/>
  <c r="Q963" i="1"/>
  <c r="O963" i="1"/>
  <c r="AB963" i="1" s="1"/>
  <c r="T962" i="1"/>
  <c r="Q962" i="1"/>
  <c r="U962" i="1" s="1"/>
  <c r="O962" i="1"/>
  <c r="Y962" i="1" s="1"/>
  <c r="T961" i="1"/>
  <c r="Q961" i="1"/>
  <c r="O961" i="1"/>
  <c r="X961" i="1" s="1"/>
  <c r="T960" i="1"/>
  <c r="Q960" i="1"/>
  <c r="AA960" i="1" s="1"/>
  <c r="O960" i="1"/>
  <c r="X960" i="1" s="1"/>
  <c r="T959" i="1"/>
  <c r="Q959" i="1"/>
  <c r="AA959" i="1" s="1"/>
  <c r="O959" i="1"/>
  <c r="Z959" i="1" s="1"/>
  <c r="T958" i="1"/>
  <c r="Q958" i="1"/>
  <c r="AA958" i="1" s="1"/>
  <c r="O958" i="1"/>
  <c r="T957" i="1"/>
  <c r="Q957" i="1"/>
  <c r="O957" i="1"/>
  <c r="T956" i="1"/>
  <c r="Q956" i="1"/>
  <c r="O956" i="1"/>
  <c r="T955" i="1"/>
  <c r="Q955" i="1"/>
  <c r="U955" i="1" s="1"/>
  <c r="O955" i="1"/>
  <c r="Z955" i="1" s="1"/>
  <c r="T954" i="1"/>
  <c r="Q954" i="1"/>
  <c r="U954" i="1" s="1"/>
  <c r="O954" i="1"/>
  <c r="Y954" i="1" s="1"/>
  <c r="T953" i="1"/>
  <c r="Q953" i="1"/>
  <c r="O953" i="1"/>
  <c r="T952" i="1"/>
  <c r="Q952" i="1"/>
  <c r="O952" i="1"/>
  <c r="X952" i="1" s="1"/>
  <c r="T951" i="1"/>
  <c r="Q951" i="1"/>
  <c r="O951" i="1"/>
  <c r="Z951" i="1" s="1"/>
  <c r="T950" i="1"/>
  <c r="Q950" i="1"/>
  <c r="U950" i="1" s="1"/>
  <c r="O950" i="1"/>
  <c r="Y950" i="1" s="1"/>
  <c r="T949" i="1"/>
  <c r="Q949" i="1"/>
  <c r="O949" i="1"/>
  <c r="T948" i="1"/>
  <c r="Q948" i="1"/>
  <c r="O948" i="1"/>
  <c r="T947" i="1"/>
  <c r="Q947" i="1"/>
  <c r="U947" i="1" s="1"/>
  <c r="O947" i="1"/>
  <c r="T946" i="1"/>
  <c r="Q946" i="1"/>
  <c r="U946" i="1" s="1"/>
  <c r="O946" i="1"/>
  <c r="Y946" i="1" s="1"/>
  <c r="T945" i="1"/>
  <c r="Q945" i="1"/>
  <c r="O945" i="1"/>
  <c r="X945" i="1" s="1"/>
  <c r="T944" i="1"/>
  <c r="Q944" i="1"/>
  <c r="O944" i="1"/>
  <c r="X944" i="1" s="1"/>
  <c r="T943" i="1"/>
  <c r="Q943" i="1"/>
  <c r="O943" i="1"/>
  <c r="Z943" i="1" s="1"/>
  <c r="T942" i="1"/>
  <c r="Q942" i="1"/>
  <c r="O942" i="1"/>
  <c r="Y942" i="1" s="1"/>
  <c r="T941" i="1"/>
  <c r="Q941" i="1"/>
  <c r="O941" i="1"/>
  <c r="X941" i="1" s="1"/>
  <c r="T940" i="1"/>
  <c r="Q940" i="1"/>
  <c r="O940" i="1"/>
  <c r="T939" i="1"/>
  <c r="Q939" i="1"/>
  <c r="O939" i="1"/>
  <c r="Z939" i="1" s="1"/>
  <c r="T938" i="1"/>
  <c r="Q938" i="1"/>
  <c r="U938" i="1" s="1"/>
  <c r="O938" i="1"/>
  <c r="Y938" i="1" s="1"/>
  <c r="T937" i="1"/>
  <c r="Q937" i="1"/>
  <c r="O937" i="1"/>
  <c r="Z937" i="1" s="1"/>
  <c r="T936" i="1"/>
  <c r="Q936" i="1"/>
  <c r="O936" i="1"/>
  <c r="X936" i="1" s="1"/>
  <c r="T935" i="1"/>
  <c r="Q935" i="1"/>
  <c r="O935" i="1"/>
  <c r="T934" i="1"/>
  <c r="Q934" i="1"/>
  <c r="O934" i="1"/>
  <c r="T933" i="1"/>
  <c r="Q933" i="1"/>
  <c r="O933" i="1"/>
  <c r="X933" i="1" s="1"/>
  <c r="T932" i="1"/>
  <c r="Q932" i="1"/>
  <c r="O932" i="1"/>
  <c r="Z932" i="1" s="1"/>
  <c r="T931" i="1"/>
  <c r="Q931" i="1"/>
  <c r="U931" i="1" s="1"/>
  <c r="O931" i="1"/>
  <c r="Y931" i="1" s="1"/>
  <c r="T930" i="1"/>
  <c r="Q930" i="1"/>
  <c r="O930" i="1"/>
  <c r="Z930" i="1" s="1"/>
  <c r="T929" i="1"/>
  <c r="Q929" i="1"/>
  <c r="O929" i="1"/>
  <c r="X929" i="1" s="1"/>
  <c r="T928" i="1"/>
  <c r="Q928" i="1"/>
  <c r="O928" i="1"/>
  <c r="Z928" i="1" s="1"/>
  <c r="T927" i="1"/>
  <c r="Q927" i="1"/>
  <c r="U927" i="1" s="1"/>
  <c r="O927" i="1"/>
  <c r="Y927" i="1" s="1"/>
  <c r="T926" i="1"/>
  <c r="Q926" i="1"/>
  <c r="O926" i="1"/>
  <c r="X926" i="1" s="1"/>
  <c r="T925" i="1"/>
  <c r="Q925" i="1"/>
  <c r="O925" i="1"/>
  <c r="X925" i="1" s="1"/>
  <c r="T924" i="1"/>
  <c r="Q924" i="1"/>
  <c r="U924" i="1" s="1"/>
  <c r="O924" i="1"/>
  <c r="Z924" i="1" s="1"/>
  <c r="T923" i="1"/>
  <c r="Q923" i="1"/>
  <c r="U923" i="1" s="1"/>
  <c r="O923" i="1"/>
  <c r="Y923" i="1" s="1"/>
  <c r="T922" i="1"/>
  <c r="Q922" i="1"/>
  <c r="O922" i="1"/>
  <c r="T921" i="1"/>
  <c r="Q921" i="1"/>
  <c r="O921" i="1"/>
  <c r="X921" i="1" s="1"/>
  <c r="T920" i="1"/>
  <c r="Q920" i="1"/>
  <c r="U920" i="1" s="1"/>
  <c r="O920" i="1"/>
  <c r="Z920" i="1" s="1"/>
  <c r="T919" i="1"/>
  <c r="Q919" i="1"/>
  <c r="U919" i="1" s="1"/>
  <c r="O919" i="1"/>
  <c r="T918" i="1"/>
  <c r="Q918" i="1"/>
  <c r="O918" i="1"/>
  <c r="T917" i="1"/>
  <c r="Q917" i="1"/>
  <c r="O917" i="1"/>
  <c r="T916" i="1"/>
  <c r="Q916" i="1"/>
  <c r="U916" i="1" s="1"/>
  <c r="O916" i="1"/>
  <c r="Z916" i="1" s="1"/>
  <c r="T915" i="1"/>
  <c r="Q915" i="1"/>
  <c r="U915" i="1" s="1"/>
  <c r="O915" i="1"/>
  <c r="Y915" i="1" s="1"/>
  <c r="T914" i="1"/>
  <c r="Q914" i="1"/>
  <c r="M914" i="1"/>
  <c r="O914" i="1" s="1"/>
  <c r="Y914" i="1" s="1"/>
  <c r="T913" i="1"/>
  <c r="Q913" i="1"/>
  <c r="O913" i="1"/>
  <c r="X913" i="1" s="1"/>
  <c r="T912" i="1"/>
  <c r="Q912" i="1"/>
  <c r="O912" i="1"/>
  <c r="T911" i="1"/>
  <c r="Q911" i="1"/>
  <c r="U911" i="1" s="1"/>
  <c r="O911" i="1"/>
  <c r="Z911" i="1" s="1"/>
  <c r="T910" i="1"/>
  <c r="Q910" i="1"/>
  <c r="U910" i="1" s="1"/>
  <c r="O910" i="1"/>
  <c r="Y910" i="1" s="1"/>
  <c r="T909" i="1"/>
  <c r="Q909" i="1"/>
  <c r="O909" i="1"/>
  <c r="T908" i="1"/>
  <c r="Q908" i="1"/>
  <c r="O908" i="1"/>
  <c r="X908" i="1" s="1"/>
  <c r="T907" i="1"/>
  <c r="Q907" i="1"/>
  <c r="O907" i="1"/>
  <c r="Z907" i="1" s="1"/>
  <c r="T906" i="1"/>
  <c r="Q906" i="1"/>
  <c r="U906" i="1" s="1"/>
  <c r="O906" i="1"/>
  <c r="T905" i="1"/>
  <c r="Q905" i="1"/>
  <c r="O905" i="1"/>
  <c r="Z905" i="1" s="1"/>
  <c r="T904" i="1"/>
  <c r="Q904" i="1"/>
  <c r="O904" i="1"/>
  <c r="T903" i="1"/>
  <c r="Q903" i="1"/>
  <c r="U903" i="1" s="1"/>
  <c r="O903" i="1"/>
  <c r="Z903" i="1" s="1"/>
  <c r="T902" i="1"/>
  <c r="Q902" i="1"/>
  <c r="U902" i="1" s="1"/>
  <c r="O902" i="1"/>
  <c r="T901" i="1"/>
  <c r="Q901" i="1"/>
  <c r="O901" i="1"/>
  <c r="X901" i="1" s="1"/>
  <c r="T900" i="1"/>
  <c r="Q900" i="1"/>
  <c r="O900" i="1"/>
  <c r="X900" i="1" s="1"/>
  <c r="T899" i="1"/>
  <c r="Q899" i="1"/>
  <c r="U899" i="1" s="1"/>
  <c r="O899" i="1"/>
  <c r="Z899" i="1" s="1"/>
  <c r="T898" i="1"/>
  <c r="Q898" i="1"/>
  <c r="U898" i="1" s="1"/>
  <c r="O898" i="1"/>
  <c r="Y898" i="1" s="1"/>
  <c r="T897" i="1"/>
  <c r="Q897" i="1"/>
  <c r="O897" i="1"/>
  <c r="X897" i="1" s="1"/>
  <c r="T896" i="1"/>
  <c r="Q896" i="1"/>
  <c r="O896" i="1"/>
  <c r="T895" i="1"/>
  <c r="Q895" i="1"/>
  <c r="O895" i="1"/>
  <c r="Z895" i="1" s="1"/>
  <c r="T894" i="1"/>
  <c r="Q894" i="1"/>
  <c r="U894" i="1" s="1"/>
  <c r="O894" i="1"/>
  <c r="Y894" i="1" s="1"/>
  <c r="T893" i="1"/>
  <c r="Q893" i="1"/>
  <c r="O893" i="1"/>
  <c r="X893" i="1" s="1"/>
  <c r="T892" i="1"/>
  <c r="Q892" i="1"/>
  <c r="O892" i="1"/>
  <c r="X892" i="1" s="1"/>
  <c r="T891" i="1"/>
  <c r="Q891" i="1"/>
  <c r="O891" i="1"/>
  <c r="Z891" i="1" s="1"/>
  <c r="T890" i="1"/>
  <c r="Q890" i="1"/>
  <c r="U890" i="1" s="1"/>
  <c r="O890" i="1"/>
  <c r="T889" i="1"/>
  <c r="Q889" i="1"/>
  <c r="O889" i="1"/>
  <c r="T888" i="1"/>
  <c r="Q888" i="1"/>
  <c r="O888" i="1"/>
  <c r="X888" i="1" s="1"/>
  <c r="T887" i="1"/>
  <c r="Q887" i="1"/>
  <c r="O887" i="1"/>
  <c r="Z887" i="1" s="1"/>
  <c r="T886" i="1"/>
  <c r="Q886" i="1"/>
  <c r="U886" i="1" s="1"/>
  <c r="O886" i="1"/>
  <c r="X886" i="1" s="1"/>
  <c r="T885" i="1"/>
  <c r="Q885" i="1"/>
  <c r="O885" i="1"/>
  <c r="T884" i="1"/>
  <c r="Q884" i="1"/>
  <c r="M884" i="1"/>
  <c r="O884" i="1" s="1"/>
  <c r="T883" i="1"/>
  <c r="Q883" i="1"/>
  <c r="O883" i="1"/>
  <c r="AB883" i="1" s="1"/>
  <c r="T882" i="1"/>
  <c r="Q882" i="1"/>
  <c r="U882" i="1" s="1"/>
  <c r="O882" i="1"/>
  <c r="X882" i="1" s="1"/>
  <c r="T881" i="1"/>
  <c r="Q881" i="1"/>
  <c r="O881" i="1"/>
  <c r="T880" i="1"/>
  <c r="Q880" i="1"/>
  <c r="O880" i="1"/>
  <c r="T879" i="1"/>
  <c r="Q879" i="1"/>
  <c r="O879" i="1"/>
  <c r="Z879" i="1" s="1"/>
  <c r="T878" i="1"/>
  <c r="Q878" i="1"/>
  <c r="U878" i="1" s="1"/>
  <c r="O878" i="1"/>
  <c r="Y878" i="1" s="1"/>
  <c r="T877" i="1"/>
  <c r="Q877" i="1"/>
  <c r="O877" i="1"/>
  <c r="X877" i="1" s="1"/>
  <c r="T876" i="1"/>
  <c r="Q876" i="1"/>
  <c r="O876" i="1"/>
  <c r="X876" i="1" s="1"/>
  <c r="T875" i="1"/>
  <c r="Q875" i="1"/>
  <c r="O875" i="1"/>
  <c r="Z875" i="1" s="1"/>
  <c r="T874" i="1"/>
  <c r="Q874" i="1"/>
  <c r="U874" i="1" s="1"/>
  <c r="O874" i="1"/>
  <c r="Y874" i="1" s="1"/>
  <c r="T873" i="1"/>
  <c r="Q873" i="1"/>
  <c r="O873" i="1"/>
  <c r="X873" i="1" s="1"/>
  <c r="T872" i="1"/>
  <c r="Q872" i="1"/>
  <c r="O872" i="1"/>
  <c r="X872" i="1" s="1"/>
  <c r="T871" i="1"/>
  <c r="Q871" i="1"/>
  <c r="O871" i="1"/>
  <c r="Z871" i="1" s="1"/>
  <c r="T870" i="1"/>
  <c r="Q870" i="1"/>
  <c r="O870" i="1"/>
  <c r="T869" i="1"/>
  <c r="Q869" i="1"/>
  <c r="O869" i="1"/>
  <c r="Z869" i="1" s="1"/>
  <c r="T868" i="1"/>
  <c r="Q868" i="1"/>
  <c r="U868" i="1" s="1"/>
  <c r="O868" i="1"/>
  <c r="X868" i="1" s="1"/>
  <c r="T867" i="1"/>
  <c r="Q867" i="1"/>
  <c r="O867" i="1"/>
  <c r="T866" i="1"/>
  <c r="Q866" i="1"/>
  <c r="M866" i="1"/>
  <c r="O866" i="1" s="1"/>
  <c r="X866" i="1" s="1"/>
  <c r="T865" i="1"/>
  <c r="Q865" i="1"/>
  <c r="M865" i="1"/>
  <c r="O865" i="1" s="1"/>
  <c r="X865" i="1" s="1"/>
  <c r="T864" i="1"/>
  <c r="Q864" i="1"/>
  <c r="M864" i="1"/>
  <c r="O864" i="1" s="1"/>
  <c r="X864" i="1" s="1"/>
  <c r="T863" i="1"/>
  <c r="Q863" i="1"/>
  <c r="M863" i="1"/>
  <c r="O863" i="1" s="1"/>
  <c r="X863" i="1" s="1"/>
  <c r="T862" i="1"/>
  <c r="Q862" i="1"/>
  <c r="M862" i="1"/>
  <c r="O862" i="1" s="1"/>
  <c r="X862" i="1" s="1"/>
  <c r="T861" i="1"/>
  <c r="Q861" i="1"/>
  <c r="M861" i="1"/>
  <c r="O861" i="1" s="1"/>
  <c r="X861" i="1" s="1"/>
  <c r="T860" i="1"/>
  <c r="Q860" i="1"/>
  <c r="M860" i="1"/>
  <c r="O860" i="1" s="1"/>
  <c r="X860" i="1" s="1"/>
  <c r="T859" i="1"/>
  <c r="Q859" i="1"/>
  <c r="M859" i="1"/>
  <c r="O859" i="1" s="1"/>
  <c r="X859" i="1" s="1"/>
  <c r="T858" i="1"/>
  <c r="Q858" i="1"/>
  <c r="M858" i="1"/>
  <c r="O858" i="1" s="1"/>
  <c r="X858" i="1" s="1"/>
  <c r="T857" i="1"/>
  <c r="Q857" i="1"/>
  <c r="M857" i="1"/>
  <c r="O857" i="1" s="1"/>
  <c r="X857" i="1" s="1"/>
  <c r="T856" i="1"/>
  <c r="Q856" i="1"/>
  <c r="M856" i="1"/>
  <c r="O856" i="1" s="1"/>
  <c r="X856" i="1" s="1"/>
  <c r="T855" i="1"/>
  <c r="Q855" i="1"/>
  <c r="M855" i="1"/>
  <c r="O855" i="1" s="1"/>
  <c r="X855" i="1" s="1"/>
  <c r="T854" i="1"/>
  <c r="Q854" i="1"/>
  <c r="M854" i="1"/>
  <c r="O854" i="1" s="1"/>
  <c r="X854" i="1" s="1"/>
  <c r="T853" i="1"/>
  <c r="Q853" i="1"/>
  <c r="M853" i="1"/>
  <c r="O853" i="1" s="1"/>
  <c r="X853" i="1" s="1"/>
  <c r="T852" i="1"/>
  <c r="Q852" i="1"/>
  <c r="M852" i="1"/>
  <c r="O852" i="1" s="1"/>
  <c r="X852" i="1" s="1"/>
  <c r="T851" i="1"/>
  <c r="Q851" i="1"/>
  <c r="M851" i="1"/>
  <c r="O851" i="1" s="1"/>
  <c r="X851" i="1" s="1"/>
  <c r="T850" i="1"/>
  <c r="Q850" i="1"/>
  <c r="M850" i="1"/>
  <c r="O850" i="1" s="1"/>
  <c r="X850" i="1" s="1"/>
  <c r="T849" i="1"/>
  <c r="Q849" i="1"/>
  <c r="M849" i="1"/>
  <c r="O849" i="1" s="1"/>
  <c r="X849" i="1" s="1"/>
  <c r="T848" i="1"/>
  <c r="Q848" i="1"/>
  <c r="M848" i="1"/>
  <c r="O848" i="1" s="1"/>
  <c r="X848" i="1" s="1"/>
  <c r="T847" i="1"/>
  <c r="Q847" i="1"/>
  <c r="M847" i="1"/>
  <c r="O847" i="1" s="1"/>
  <c r="X847" i="1" s="1"/>
  <c r="T846" i="1"/>
  <c r="Q846" i="1"/>
  <c r="M846" i="1"/>
  <c r="O846" i="1" s="1"/>
  <c r="X846" i="1" s="1"/>
  <c r="T845" i="1"/>
  <c r="Q845" i="1"/>
  <c r="M845" i="1"/>
  <c r="O845" i="1" s="1"/>
  <c r="X845" i="1" s="1"/>
  <c r="T844" i="1"/>
  <c r="Q844" i="1"/>
  <c r="M844" i="1"/>
  <c r="O844" i="1" s="1"/>
  <c r="X844" i="1" s="1"/>
  <c r="T843" i="1"/>
  <c r="Q843" i="1"/>
  <c r="M843" i="1"/>
  <c r="O843" i="1" s="1"/>
  <c r="X843" i="1" s="1"/>
  <c r="T842" i="1"/>
  <c r="Q842" i="1"/>
  <c r="M842" i="1"/>
  <c r="O842" i="1" s="1"/>
  <c r="X842" i="1" s="1"/>
  <c r="T841" i="1"/>
  <c r="Q841" i="1"/>
  <c r="M841" i="1"/>
  <c r="O841" i="1" s="1"/>
  <c r="X841" i="1" s="1"/>
  <c r="T840" i="1"/>
  <c r="Q840" i="1"/>
  <c r="M840" i="1"/>
  <c r="O840" i="1" s="1"/>
  <c r="X840" i="1" s="1"/>
  <c r="T839" i="1"/>
  <c r="Q839" i="1"/>
  <c r="M839" i="1"/>
  <c r="O839" i="1" s="1"/>
  <c r="X839" i="1" s="1"/>
  <c r="T838" i="1"/>
  <c r="Q838" i="1"/>
  <c r="M838" i="1"/>
  <c r="O838" i="1" s="1"/>
  <c r="X838" i="1" s="1"/>
  <c r="T837" i="1"/>
  <c r="Q837" i="1"/>
  <c r="M837" i="1"/>
  <c r="O837" i="1" s="1"/>
  <c r="X837" i="1" s="1"/>
  <c r="T836" i="1"/>
  <c r="Q836" i="1"/>
  <c r="M836" i="1"/>
  <c r="O836" i="1" s="1"/>
  <c r="X836" i="1" s="1"/>
  <c r="T835" i="1"/>
  <c r="Q835" i="1"/>
  <c r="M835" i="1"/>
  <c r="O835" i="1" s="1"/>
  <c r="X835" i="1" s="1"/>
  <c r="T834" i="1"/>
  <c r="Q834" i="1"/>
  <c r="M834" i="1"/>
  <c r="O834" i="1" s="1"/>
  <c r="X834" i="1" s="1"/>
  <c r="T833" i="1"/>
  <c r="Q833" i="1"/>
  <c r="M833" i="1"/>
  <c r="O833" i="1" s="1"/>
  <c r="X833" i="1" s="1"/>
  <c r="T832" i="1"/>
  <c r="Q832" i="1"/>
  <c r="M832" i="1"/>
  <c r="O832" i="1" s="1"/>
  <c r="X832" i="1" s="1"/>
  <c r="T831" i="1"/>
  <c r="Q831" i="1"/>
  <c r="M831" i="1"/>
  <c r="O831" i="1" s="1"/>
  <c r="X831" i="1" s="1"/>
  <c r="T830" i="1"/>
  <c r="Q830" i="1"/>
  <c r="M830" i="1"/>
  <c r="O830" i="1" s="1"/>
  <c r="X830" i="1" s="1"/>
  <c r="T829" i="1"/>
  <c r="Q829" i="1"/>
  <c r="M829" i="1"/>
  <c r="O829" i="1" s="1"/>
  <c r="X829" i="1" s="1"/>
  <c r="T828" i="1"/>
  <c r="Q828" i="1"/>
  <c r="M828" i="1"/>
  <c r="O828" i="1" s="1"/>
  <c r="X828" i="1" s="1"/>
  <c r="T827" i="1"/>
  <c r="Q827" i="1"/>
  <c r="M827" i="1"/>
  <c r="O827" i="1" s="1"/>
  <c r="X827" i="1" s="1"/>
  <c r="T826" i="1"/>
  <c r="Q826" i="1"/>
  <c r="M826" i="1"/>
  <c r="O826" i="1" s="1"/>
  <c r="X826" i="1" s="1"/>
  <c r="T825" i="1"/>
  <c r="Q825" i="1"/>
  <c r="M825" i="1"/>
  <c r="O825" i="1" s="1"/>
  <c r="X825" i="1" s="1"/>
  <c r="T824" i="1"/>
  <c r="Q824" i="1"/>
  <c r="M824" i="1"/>
  <c r="O824" i="1" s="1"/>
  <c r="X824" i="1" s="1"/>
  <c r="T823" i="1"/>
  <c r="Q823" i="1"/>
  <c r="M823" i="1"/>
  <c r="O823" i="1" s="1"/>
  <c r="X823" i="1" s="1"/>
  <c r="T822" i="1"/>
  <c r="Q822" i="1"/>
  <c r="M822" i="1"/>
  <c r="O822" i="1" s="1"/>
  <c r="X822" i="1" s="1"/>
  <c r="T821" i="1"/>
  <c r="Q821" i="1"/>
  <c r="O821" i="1"/>
  <c r="X821" i="1" s="1"/>
  <c r="T820" i="1"/>
  <c r="Q820" i="1"/>
  <c r="M820" i="1"/>
  <c r="O820" i="1" s="1"/>
  <c r="T819" i="1"/>
  <c r="Q819" i="1"/>
  <c r="U819" i="1" s="1"/>
  <c r="M819" i="1"/>
  <c r="O819" i="1" s="1"/>
  <c r="T818" i="1"/>
  <c r="Q818" i="1"/>
  <c r="M818" i="1"/>
  <c r="O818" i="1" s="1"/>
  <c r="T817" i="1"/>
  <c r="Q817" i="1"/>
  <c r="U817" i="1" s="1"/>
  <c r="M817" i="1"/>
  <c r="O817" i="1" s="1"/>
  <c r="T816" i="1"/>
  <c r="Q816" i="1"/>
  <c r="U816" i="1" s="1"/>
  <c r="M816" i="1"/>
  <c r="O816" i="1" s="1"/>
  <c r="Q815" i="1"/>
  <c r="M815" i="1"/>
  <c r="O815" i="1" s="1"/>
  <c r="T814" i="1"/>
  <c r="Q814" i="1"/>
  <c r="U814" i="1" s="1"/>
  <c r="M814" i="1"/>
  <c r="O814" i="1" s="1"/>
  <c r="T813" i="1"/>
  <c r="Q813" i="1"/>
  <c r="U813" i="1" s="1"/>
  <c r="M813" i="1"/>
  <c r="O813" i="1" s="1"/>
  <c r="T812" i="1"/>
  <c r="Q812" i="1"/>
  <c r="U812" i="1" s="1"/>
  <c r="M812" i="1"/>
  <c r="O812" i="1" s="1"/>
  <c r="T811" i="1"/>
  <c r="Q811" i="1"/>
  <c r="U811" i="1" s="1"/>
  <c r="M811" i="1"/>
  <c r="O811" i="1" s="1"/>
  <c r="T810" i="1"/>
  <c r="Q810" i="1"/>
  <c r="M810" i="1"/>
  <c r="O810" i="1" s="1"/>
  <c r="T809" i="1"/>
  <c r="Q809" i="1"/>
  <c r="U809" i="1" s="1"/>
  <c r="M809" i="1"/>
  <c r="O809" i="1" s="1"/>
  <c r="T808" i="1"/>
  <c r="Q808" i="1"/>
  <c r="M808" i="1"/>
  <c r="O808" i="1" s="1"/>
  <c r="T807" i="1"/>
  <c r="Q807" i="1"/>
  <c r="U807" i="1" s="1"/>
  <c r="M807" i="1"/>
  <c r="O807" i="1" s="1"/>
  <c r="T806" i="1"/>
  <c r="Q806" i="1"/>
  <c r="U806" i="1" s="1"/>
  <c r="M806" i="1"/>
  <c r="O806" i="1" s="1"/>
  <c r="T805" i="1"/>
  <c r="Q805" i="1"/>
  <c r="M805" i="1"/>
  <c r="O805" i="1" s="1"/>
  <c r="T804" i="1"/>
  <c r="Q804" i="1"/>
  <c r="U804" i="1" s="1"/>
  <c r="M804" i="1"/>
  <c r="O804" i="1" s="1"/>
  <c r="T803" i="1"/>
  <c r="Q803" i="1"/>
  <c r="U803" i="1" s="1"/>
  <c r="M803" i="1"/>
  <c r="O803" i="1" s="1"/>
  <c r="T802" i="1"/>
  <c r="Q802" i="1"/>
  <c r="M802" i="1"/>
  <c r="O802" i="1" s="1"/>
  <c r="T801" i="1"/>
  <c r="Q801" i="1"/>
  <c r="U801" i="1" s="1"/>
  <c r="M801" i="1"/>
  <c r="O801" i="1" s="1"/>
  <c r="T800" i="1"/>
  <c r="Q800" i="1"/>
  <c r="U800" i="1" s="1"/>
  <c r="M800" i="1"/>
  <c r="O800" i="1" s="1"/>
  <c r="T799" i="1"/>
  <c r="Q799" i="1"/>
  <c r="U799" i="1" s="1"/>
  <c r="M799" i="1"/>
  <c r="O799" i="1" s="1"/>
  <c r="T798" i="1"/>
  <c r="Q798" i="1"/>
  <c r="U798" i="1" s="1"/>
  <c r="M798" i="1"/>
  <c r="O798" i="1" s="1"/>
  <c r="T797" i="1"/>
  <c r="Q797" i="1"/>
  <c r="U797" i="1" s="1"/>
  <c r="M797" i="1"/>
  <c r="O797" i="1" s="1"/>
  <c r="T796" i="1"/>
  <c r="Q796" i="1"/>
  <c r="U796" i="1" s="1"/>
  <c r="M796" i="1"/>
  <c r="O796" i="1" s="1"/>
  <c r="T795" i="1"/>
  <c r="Q795" i="1"/>
  <c r="U795" i="1" s="1"/>
  <c r="M795" i="1"/>
  <c r="O795" i="1" s="1"/>
  <c r="T794" i="1"/>
  <c r="Q794" i="1"/>
  <c r="U794" i="1" s="1"/>
  <c r="M794" i="1"/>
  <c r="O794" i="1" s="1"/>
  <c r="T793" i="1"/>
  <c r="Q793" i="1"/>
  <c r="U793" i="1" s="1"/>
  <c r="M793" i="1"/>
  <c r="O793" i="1" s="1"/>
  <c r="T792" i="1"/>
  <c r="Q792" i="1"/>
  <c r="M792" i="1"/>
  <c r="O792" i="1" s="1"/>
  <c r="T791" i="1"/>
  <c r="Q791" i="1"/>
  <c r="U791" i="1" s="1"/>
  <c r="M791" i="1"/>
  <c r="O791" i="1" s="1"/>
  <c r="T790" i="1"/>
  <c r="Q790" i="1"/>
  <c r="U790" i="1" s="1"/>
  <c r="M790" i="1"/>
  <c r="O790" i="1" s="1"/>
  <c r="T789" i="1"/>
  <c r="Q789" i="1"/>
  <c r="U789" i="1" s="1"/>
  <c r="M789" i="1"/>
  <c r="O789" i="1" s="1"/>
  <c r="T788" i="1"/>
  <c r="Q788" i="1"/>
  <c r="M788" i="1"/>
  <c r="O788" i="1" s="1"/>
  <c r="T787" i="1"/>
  <c r="Q787" i="1"/>
  <c r="M787" i="1"/>
  <c r="O787" i="1" s="1"/>
  <c r="T786" i="1"/>
  <c r="Q786" i="1"/>
  <c r="U786" i="1" s="1"/>
  <c r="M786" i="1"/>
  <c r="O786" i="1" s="1"/>
  <c r="T785" i="1"/>
  <c r="Q785" i="1"/>
  <c r="U785" i="1" s="1"/>
  <c r="M785" i="1"/>
  <c r="O785" i="1" s="1"/>
  <c r="T784" i="1"/>
  <c r="Q784" i="1"/>
  <c r="U784" i="1" s="1"/>
  <c r="M784" i="1"/>
  <c r="O784" i="1" s="1"/>
  <c r="T783" i="1"/>
  <c r="Q783" i="1"/>
  <c r="U783" i="1" s="1"/>
  <c r="M783" i="1"/>
  <c r="O783" i="1" s="1"/>
  <c r="T782" i="1"/>
  <c r="Q782" i="1"/>
  <c r="U782" i="1" s="1"/>
  <c r="M782" i="1"/>
  <c r="O782" i="1" s="1"/>
  <c r="T781" i="1"/>
  <c r="Q781" i="1"/>
  <c r="U781" i="1" s="1"/>
  <c r="M781" i="1"/>
  <c r="O781" i="1" s="1"/>
  <c r="T780" i="1"/>
  <c r="Q780" i="1"/>
  <c r="U780" i="1" s="1"/>
  <c r="M780" i="1"/>
  <c r="O780" i="1" s="1"/>
  <c r="T779" i="1"/>
  <c r="Q779" i="1"/>
  <c r="U779" i="1" s="1"/>
  <c r="M779" i="1"/>
  <c r="O779" i="1" s="1"/>
  <c r="T778" i="1"/>
  <c r="Q778" i="1"/>
  <c r="U778" i="1" s="1"/>
  <c r="M778" i="1"/>
  <c r="O778" i="1" s="1"/>
  <c r="T777" i="1"/>
  <c r="Q777" i="1"/>
  <c r="U777" i="1" s="1"/>
  <c r="M777" i="1"/>
  <c r="O777" i="1" s="1"/>
  <c r="T776" i="1"/>
  <c r="Q776" i="1"/>
  <c r="U776" i="1" s="1"/>
  <c r="M776" i="1"/>
  <c r="O776" i="1" s="1"/>
  <c r="T775" i="1"/>
  <c r="Q775" i="1"/>
  <c r="U775" i="1" s="1"/>
  <c r="M775" i="1"/>
  <c r="O775" i="1" s="1"/>
  <c r="T774" i="1"/>
  <c r="Q774" i="1"/>
  <c r="O774" i="1"/>
  <c r="T773" i="1"/>
  <c r="Q773" i="1"/>
  <c r="O773" i="1"/>
  <c r="Y773" i="1" s="1"/>
  <c r="T772" i="1"/>
  <c r="Q772" i="1"/>
  <c r="M772" i="1"/>
  <c r="O772" i="1" s="1"/>
  <c r="X772" i="1" s="1"/>
  <c r="T771" i="1"/>
  <c r="Q771" i="1"/>
  <c r="M771" i="1"/>
  <c r="O771" i="1" s="1"/>
  <c r="Z771" i="1" s="1"/>
  <c r="T768" i="1"/>
  <c r="Q768" i="1"/>
  <c r="O768" i="1"/>
  <c r="X768" i="1" s="1"/>
  <c r="T767" i="1"/>
  <c r="Q767" i="1"/>
  <c r="O767" i="1"/>
  <c r="Z767" i="1" s="1"/>
  <c r="T762" i="1"/>
  <c r="Q762" i="1"/>
  <c r="M762" i="1"/>
  <c r="O762" i="1" s="1"/>
  <c r="T761" i="1"/>
  <c r="Q761" i="1"/>
  <c r="M761" i="1"/>
  <c r="O761" i="1" s="1"/>
  <c r="T760" i="1"/>
  <c r="Q760" i="1"/>
  <c r="O760" i="1"/>
  <c r="T759" i="1"/>
  <c r="Q759" i="1"/>
  <c r="O759" i="1"/>
  <c r="Y759" i="1" s="1"/>
  <c r="T756" i="1"/>
  <c r="Q756" i="1"/>
  <c r="M756" i="1"/>
  <c r="O756" i="1" s="1"/>
  <c r="X756" i="1" s="1"/>
  <c r="T755" i="1"/>
  <c r="Q755" i="1"/>
  <c r="M755" i="1"/>
  <c r="O755" i="1" s="1"/>
  <c r="X755" i="1" s="1"/>
  <c r="T754" i="1"/>
  <c r="Q754" i="1"/>
  <c r="O754" i="1"/>
  <c r="T753" i="1"/>
  <c r="Q753" i="1"/>
  <c r="O753" i="1"/>
  <c r="T752" i="1"/>
  <c r="Q752" i="1"/>
  <c r="O752" i="1"/>
  <c r="X752" i="1" s="1"/>
  <c r="T751" i="1"/>
  <c r="Q751" i="1"/>
  <c r="O751" i="1"/>
  <c r="T748" i="1"/>
  <c r="Q748" i="1"/>
  <c r="M748" i="1"/>
  <c r="O748" i="1" s="1"/>
  <c r="Y748" i="1" s="1"/>
  <c r="T747" i="1"/>
  <c r="Q747" i="1"/>
  <c r="M747" i="1"/>
  <c r="O747" i="1" s="1"/>
  <c r="T746" i="1"/>
  <c r="Q746" i="1"/>
  <c r="U746" i="1" s="1"/>
  <c r="M746" i="1"/>
  <c r="O746" i="1" s="1"/>
  <c r="Y746" i="1" s="1"/>
  <c r="T745" i="1"/>
  <c r="Q745" i="1"/>
  <c r="M745" i="1"/>
  <c r="O745" i="1" s="1"/>
  <c r="AB745" i="1" s="1"/>
  <c r="T744" i="1"/>
  <c r="Q744" i="1"/>
  <c r="M744" i="1"/>
  <c r="O744" i="1" s="1"/>
  <c r="T743" i="1"/>
  <c r="Q743" i="1"/>
  <c r="M743" i="1"/>
  <c r="O743" i="1" s="1"/>
  <c r="T742" i="1"/>
  <c r="Q742" i="1"/>
  <c r="M742" i="1"/>
  <c r="O742" i="1" s="1"/>
  <c r="X742" i="1" s="1"/>
  <c r="T741" i="1"/>
  <c r="Q741" i="1"/>
  <c r="M741" i="1"/>
  <c r="O741" i="1" s="1"/>
  <c r="T740" i="1"/>
  <c r="Q740" i="1"/>
  <c r="M740" i="1"/>
  <c r="O740" i="1" s="1"/>
  <c r="X740" i="1" s="1"/>
  <c r="T739" i="1"/>
  <c r="Q739" i="1"/>
  <c r="M739" i="1"/>
  <c r="O739" i="1" s="1"/>
  <c r="T738" i="1"/>
  <c r="Q738" i="1"/>
  <c r="M738" i="1"/>
  <c r="O738" i="1" s="1"/>
  <c r="X738" i="1" s="1"/>
  <c r="T737" i="1"/>
  <c r="Q737" i="1"/>
  <c r="M737" i="1"/>
  <c r="O737" i="1" s="1"/>
  <c r="T736" i="1"/>
  <c r="Q736" i="1"/>
  <c r="M736" i="1"/>
  <c r="O736" i="1" s="1"/>
  <c r="X736" i="1" s="1"/>
  <c r="T735" i="1"/>
  <c r="Q735" i="1"/>
  <c r="M735" i="1"/>
  <c r="O735" i="1" s="1"/>
  <c r="T734" i="1"/>
  <c r="Q734" i="1"/>
  <c r="M734" i="1"/>
  <c r="O734" i="1" s="1"/>
  <c r="X734" i="1" s="1"/>
  <c r="T733" i="1"/>
  <c r="Q733" i="1"/>
  <c r="M733" i="1"/>
  <c r="O733" i="1" s="1"/>
  <c r="T732" i="1"/>
  <c r="Q732" i="1"/>
  <c r="M732" i="1"/>
  <c r="O732" i="1" s="1"/>
  <c r="X732" i="1" s="1"/>
  <c r="T731" i="1"/>
  <c r="Q731" i="1"/>
  <c r="M731" i="1"/>
  <c r="O731" i="1" s="1"/>
  <c r="T730" i="1"/>
  <c r="Q730" i="1"/>
  <c r="M730" i="1"/>
  <c r="O730" i="1" s="1"/>
  <c r="X730" i="1" s="1"/>
  <c r="T729" i="1"/>
  <c r="Q729" i="1"/>
  <c r="M729" i="1"/>
  <c r="O729" i="1" s="1"/>
  <c r="T728" i="1"/>
  <c r="Q728" i="1"/>
  <c r="M728" i="1"/>
  <c r="O728" i="1" s="1"/>
  <c r="X728" i="1" s="1"/>
  <c r="T727" i="1"/>
  <c r="Q727" i="1"/>
  <c r="M727" i="1"/>
  <c r="O727" i="1" s="1"/>
  <c r="T726" i="1"/>
  <c r="Q726" i="1"/>
  <c r="M726" i="1"/>
  <c r="O726" i="1" s="1"/>
  <c r="X726" i="1" s="1"/>
  <c r="T725" i="1"/>
  <c r="Q725" i="1"/>
  <c r="M725" i="1"/>
  <c r="O725" i="1" s="1"/>
  <c r="T724" i="1"/>
  <c r="Q724" i="1"/>
  <c r="M724" i="1"/>
  <c r="O724" i="1" s="1"/>
  <c r="X724" i="1" s="1"/>
  <c r="T723" i="1"/>
  <c r="Q723" i="1"/>
  <c r="M723" i="1"/>
  <c r="O723" i="1" s="1"/>
  <c r="T722" i="1"/>
  <c r="Q722" i="1"/>
  <c r="M722" i="1"/>
  <c r="O722" i="1" s="1"/>
  <c r="T721" i="1"/>
  <c r="Q721" i="1"/>
  <c r="U721" i="1" s="1"/>
  <c r="M721" i="1"/>
  <c r="O721" i="1" s="1"/>
  <c r="T720" i="1"/>
  <c r="Q720" i="1"/>
  <c r="U720" i="1" s="1"/>
  <c r="M720" i="1"/>
  <c r="O720" i="1" s="1"/>
  <c r="T719" i="1"/>
  <c r="Q719" i="1"/>
  <c r="M719" i="1"/>
  <c r="O719" i="1" s="1"/>
  <c r="T718" i="1"/>
  <c r="Q718" i="1"/>
  <c r="U718" i="1" s="1"/>
  <c r="M718" i="1"/>
  <c r="O718" i="1" s="1"/>
  <c r="T717" i="1"/>
  <c r="Q717" i="1"/>
  <c r="M717" i="1"/>
  <c r="O717" i="1" s="1"/>
  <c r="T716" i="1"/>
  <c r="Q716" i="1"/>
  <c r="U716" i="1" s="1"/>
  <c r="M716" i="1"/>
  <c r="O716" i="1" s="1"/>
  <c r="T715" i="1"/>
  <c r="Q715" i="1"/>
  <c r="M715" i="1"/>
  <c r="O715" i="1" s="1"/>
  <c r="T714" i="1"/>
  <c r="Q714" i="1"/>
  <c r="U714" i="1" s="1"/>
  <c r="M714" i="1"/>
  <c r="O714" i="1" s="1"/>
  <c r="T713" i="1"/>
  <c r="Q713" i="1"/>
  <c r="U713" i="1" s="1"/>
  <c r="M713" i="1"/>
  <c r="O713" i="1" s="1"/>
  <c r="T712" i="1"/>
  <c r="Q712" i="1"/>
  <c r="M712" i="1"/>
  <c r="O712" i="1" s="1"/>
  <c r="T711" i="1"/>
  <c r="Q711" i="1"/>
  <c r="M711" i="1"/>
  <c r="O711" i="1" s="1"/>
  <c r="T710" i="1"/>
  <c r="Q710" i="1"/>
  <c r="M710" i="1"/>
  <c r="O710" i="1" s="1"/>
  <c r="T709" i="1"/>
  <c r="Q709" i="1"/>
  <c r="O709" i="1"/>
  <c r="Z709" i="1" s="1"/>
  <c r="T708" i="1"/>
  <c r="Q708" i="1"/>
  <c r="U708" i="1" s="1"/>
  <c r="M708" i="1"/>
  <c r="O708" i="1" s="1"/>
  <c r="T707" i="1"/>
  <c r="Q707" i="1"/>
  <c r="U707" i="1" s="1"/>
  <c r="M707" i="1"/>
  <c r="O707" i="1" s="1"/>
  <c r="T706" i="1"/>
  <c r="Q706" i="1"/>
  <c r="U706" i="1" s="1"/>
  <c r="M706" i="1"/>
  <c r="O706" i="1" s="1"/>
  <c r="Y706" i="1" s="1"/>
  <c r="T705" i="1"/>
  <c r="Q705" i="1"/>
  <c r="U705" i="1" s="1"/>
  <c r="M705" i="1"/>
  <c r="O705" i="1" s="1"/>
  <c r="Y705" i="1" s="1"/>
  <c r="T704" i="1"/>
  <c r="Q704" i="1"/>
  <c r="U704" i="1" s="1"/>
  <c r="M704" i="1"/>
  <c r="O704" i="1" s="1"/>
  <c r="T703" i="1"/>
  <c r="Q703" i="1"/>
  <c r="U703" i="1" s="1"/>
  <c r="M703" i="1"/>
  <c r="O703" i="1" s="1"/>
  <c r="T702" i="1"/>
  <c r="Q702" i="1"/>
  <c r="M702" i="1"/>
  <c r="O702" i="1" s="1"/>
  <c r="T701" i="1"/>
  <c r="Q701" i="1"/>
  <c r="U701" i="1" s="1"/>
  <c r="M701" i="1"/>
  <c r="O701" i="1" s="1"/>
  <c r="T700" i="1"/>
  <c r="Q700" i="1"/>
  <c r="U700" i="1" s="1"/>
  <c r="M700" i="1"/>
  <c r="O700" i="1" s="1"/>
  <c r="Y700" i="1" s="1"/>
  <c r="T699" i="1"/>
  <c r="Q699" i="1"/>
  <c r="M699" i="1"/>
  <c r="O699" i="1" s="1"/>
  <c r="Y699" i="1" s="1"/>
  <c r="T698" i="1"/>
  <c r="Q698" i="1"/>
  <c r="U698" i="1" s="1"/>
  <c r="M698" i="1"/>
  <c r="O698" i="1" s="1"/>
  <c r="T697" i="1"/>
  <c r="Q697" i="1"/>
  <c r="M697" i="1"/>
  <c r="O697" i="1" s="1"/>
  <c r="T696" i="1"/>
  <c r="Q696" i="1"/>
  <c r="M696" i="1"/>
  <c r="O696" i="1" s="1"/>
  <c r="Y696" i="1" s="1"/>
  <c r="T695" i="1"/>
  <c r="Q695" i="1"/>
  <c r="U695" i="1" s="1"/>
  <c r="M695" i="1"/>
  <c r="O695" i="1" s="1"/>
  <c r="T694" i="1"/>
  <c r="Q694" i="1"/>
  <c r="U694" i="1" s="1"/>
  <c r="M694" i="1"/>
  <c r="O694" i="1" s="1"/>
  <c r="Y694" i="1" s="1"/>
  <c r="T693" i="1"/>
  <c r="Q693" i="1"/>
  <c r="U693" i="1" s="1"/>
  <c r="M693" i="1"/>
  <c r="O693" i="1" s="1"/>
  <c r="Y693" i="1" s="1"/>
  <c r="T692" i="1"/>
  <c r="Q692" i="1"/>
  <c r="U692" i="1" s="1"/>
  <c r="M692" i="1"/>
  <c r="O692" i="1" s="1"/>
  <c r="T691" i="1"/>
  <c r="Q691" i="1"/>
  <c r="M691" i="1"/>
  <c r="O691" i="1" s="1"/>
  <c r="T690" i="1"/>
  <c r="Q690" i="1"/>
  <c r="U690" i="1" s="1"/>
  <c r="M690" i="1"/>
  <c r="O690" i="1" s="1"/>
  <c r="T689" i="1"/>
  <c r="Q689" i="1"/>
  <c r="M689" i="1"/>
  <c r="O689" i="1" s="1"/>
  <c r="T688" i="1"/>
  <c r="Q688" i="1"/>
  <c r="M688" i="1"/>
  <c r="O688" i="1" s="1"/>
  <c r="AB688" i="1" s="1"/>
  <c r="T687" i="1"/>
  <c r="Q687" i="1"/>
  <c r="M687" i="1"/>
  <c r="O687" i="1" s="1"/>
  <c r="Y687" i="1" s="1"/>
  <c r="T686" i="1"/>
  <c r="Q686" i="1"/>
  <c r="M686" i="1"/>
  <c r="O686" i="1" s="1"/>
  <c r="Y686" i="1" s="1"/>
  <c r="T685" i="1"/>
  <c r="Q685" i="1"/>
  <c r="M685" i="1"/>
  <c r="O685" i="1" s="1"/>
  <c r="Y685" i="1" s="1"/>
  <c r="T684" i="1"/>
  <c r="Q684" i="1"/>
  <c r="M684" i="1"/>
  <c r="O684" i="1" s="1"/>
  <c r="T683" i="1"/>
  <c r="Q683" i="1"/>
  <c r="M683" i="1"/>
  <c r="O683" i="1" s="1"/>
  <c r="Y683" i="1" s="1"/>
  <c r="T682" i="1"/>
  <c r="Q682" i="1"/>
  <c r="M682" i="1"/>
  <c r="O682" i="1" s="1"/>
  <c r="Y682" i="1" s="1"/>
  <c r="T681" i="1"/>
  <c r="Q681" i="1"/>
  <c r="M681" i="1"/>
  <c r="O681" i="1" s="1"/>
  <c r="Y681" i="1" s="1"/>
  <c r="T680" i="1"/>
  <c r="Q680" i="1"/>
  <c r="M680" i="1"/>
  <c r="O680" i="1" s="1"/>
  <c r="T679" i="1"/>
  <c r="Q679" i="1"/>
  <c r="M679" i="1"/>
  <c r="O679" i="1" s="1"/>
  <c r="Y679" i="1" s="1"/>
  <c r="T678" i="1"/>
  <c r="Q678" i="1"/>
  <c r="M678" i="1"/>
  <c r="O678" i="1" s="1"/>
  <c r="Y678" i="1" s="1"/>
  <c r="T677" i="1"/>
  <c r="Q677" i="1"/>
  <c r="M677" i="1"/>
  <c r="O677" i="1" s="1"/>
  <c r="Y677" i="1" s="1"/>
  <c r="T676" i="1"/>
  <c r="Q676" i="1"/>
  <c r="M676" i="1"/>
  <c r="O676" i="1" s="1"/>
  <c r="T675" i="1"/>
  <c r="Q675" i="1"/>
  <c r="M675" i="1"/>
  <c r="O675" i="1" s="1"/>
  <c r="Y675" i="1" s="1"/>
  <c r="T674" i="1"/>
  <c r="Q674" i="1"/>
  <c r="M674" i="1"/>
  <c r="O674" i="1" s="1"/>
  <c r="Y674" i="1" s="1"/>
  <c r="T673" i="1"/>
  <c r="Q673" i="1"/>
  <c r="M673" i="1"/>
  <c r="O673" i="1" s="1"/>
  <c r="Y673" i="1" s="1"/>
  <c r="T672" i="1"/>
  <c r="Q672" i="1"/>
  <c r="M672" i="1"/>
  <c r="O672" i="1" s="1"/>
  <c r="T671" i="1"/>
  <c r="Q671" i="1"/>
  <c r="M671" i="1"/>
  <c r="O671" i="1" s="1"/>
  <c r="Y671" i="1" s="1"/>
  <c r="T670" i="1"/>
  <c r="Q670" i="1"/>
  <c r="M670" i="1"/>
  <c r="O670" i="1" s="1"/>
  <c r="Y670" i="1" s="1"/>
  <c r="T669" i="1"/>
  <c r="Q669" i="1"/>
  <c r="M669" i="1"/>
  <c r="O669" i="1" s="1"/>
  <c r="Y669" i="1" s="1"/>
  <c r="T668" i="1"/>
  <c r="Q668" i="1"/>
  <c r="M668" i="1"/>
  <c r="O668" i="1" s="1"/>
  <c r="T667" i="1"/>
  <c r="Q667" i="1"/>
  <c r="M667" i="1"/>
  <c r="O667" i="1" s="1"/>
  <c r="Y667" i="1" s="1"/>
  <c r="O666" i="1"/>
  <c r="T665" i="1"/>
  <c r="Q665" i="1"/>
  <c r="O665" i="1"/>
  <c r="Y665" i="1" s="1"/>
  <c r="T664" i="1"/>
  <c r="Q664" i="1"/>
  <c r="O664" i="1"/>
  <c r="X664" i="1" s="1"/>
  <c r="T663" i="1"/>
  <c r="Q663" i="1"/>
  <c r="O663" i="1"/>
  <c r="Z663" i="1" s="1"/>
  <c r="T662" i="1"/>
  <c r="Q662" i="1"/>
  <c r="O662" i="1"/>
  <c r="Z662" i="1" s="1"/>
  <c r="T661" i="1"/>
  <c r="Q661" i="1"/>
  <c r="O661" i="1"/>
  <c r="Y661" i="1" s="1"/>
  <c r="T660" i="1"/>
  <c r="Q660" i="1"/>
  <c r="M660" i="1"/>
  <c r="O660" i="1" s="1"/>
  <c r="T659" i="1"/>
  <c r="Q659" i="1"/>
  <c r="M659" i="1"/>
  <c r="O659" i="1" s="1"/>
  <c r="T658" i="1"/>
  <c r="Q658" i="1"/>
  <c r="M658" i="1"/>
  <c r="O658" i="1" s="1"/>
  <c r="Y658" i="1" s="1"/>
  <c r="T657" i="1"/>
  <c r="Q657" i="1"/>
  <c r="M657" i="1"/>
  <c r="O657" i="1" s="1"/>
  <c r="T656" i="1"/>
  <c r="Q656" i="1"/>
  <c r="M656" i="1"/>
  <c r="O656" i="1" s="1"/>
  <c r="T655" i="1"/>
  <c r="Q655" i="1"/>
  <c r="M655" i="1"/>
  <c r="O655" i="1" s="1"/>
  <c r="T654" i="1"/>
  <c r="Q654" i="1"/>
  <c r="M654" i="1"/>
  <c r="O654" i="1" s="1"/>
  <c r="Y654" i="1" s="1"/>
  <c r="T653" i="1"/>
  <c r="Q653" i="1"/>
  <c r="M653" i="1"/>
  <c r="O653" i="1" s="1"/>
  <c r="T652" i="1"/>
  <c r="Q652" i="1"/>
  <c r="M652" i="1"/>
  <c r="O652" i="1" s="1"/>
  <c r="T651" i="1"/>
  <c r="Q651" i="1"/>
  <c r="M651" i="1"/>
  <c r="O651" i="1" s="1"/>
  <c r="T650" i="1"/>
  <c r="Q650" i="1"/>
  <c r="M650" i="1"/>
  <c r="O650" i="1" s="1"/>
  <c r="Y650" i="1" s="1"/>
  <c r="T649" i="1"/>
  <c r="Q649" i="1"/>
  <c r="U649" i="1" s="1"/>
  <c r="M649" i="1"/>
  <c r="O649" i="1" s="1"/>
  <c r="T648" i="1"/>
  <c r="Q648" i="1"/>
  <c r="U648" i="1" s="1"/>
  <c r="M648" i="1"/>
  <c r="O648" i="1" s="1"/>
  <c r="T647" i="1"/>
  <c r="Q647" i="1"/>
  <c r="U647" i="1" s="1"/>
  <c r="M647" i="1"/>
  <c r="O647" i="1" s="1"/>
  <c r="T646" i="1"/>
  <c r="Q646" i="1"/>
  <c r="M646" i="1"/>
  <c r="O646" i="1" s="1"/>
  <c r="Z646" i="1" s="1"/>
  <c r="T645" i="1"/>
  <c r="Q645" i="1"/>
  <c r="U645" i="1" s="1"/>
  <c r="M645" i="1"/>
  <c r="O645" i="1" s="1"/>
  <c r="X645" i="1" s="1"/>
  <c r="T644" i="1"/>
  <c r="Q644" i="1"/>
  <c r="M644" i="1"/>
  <c r="O644" i="1" s="1"/>
  <c r="X644" i="1" s="1"/>
  <c r="T643" i="1"/>
  <c r="Q643" i="1"/>
  <c r="M643" i="1"/>
  <c r="O643" i="1" s="1"/>
  <c r="X643" i="1" s="1"/>
  <c r="T642" i="1"/>
  <c r="Q642" i="1"/>
  <c r="M642" i="1"/>
  <c r="O642" i="1" s="1"/>
  <c r="X642" i="1" s="1"/>
  <c r="T641" i="1"/>
  <c r="Q641" i="1"/>
  <c r="M641" i="1"/>
  <c r="O641" i="1" s="1"/>
  <c r="X641" i="1" s="1"/>
  <c r="T640" i="1"/>
  <c r="Q640" i="1"/>
  <c r="M640" i="1"/>
  <c r="O640" i="1" s="1"/>
  <c r="X640" i="1" s="1"/>
  <c r="T639" i="1"/>
  <c r="Q639" i="1"/>
  <c r="M639" i="1"/>
  <c r="O639" i="1" s="1"/>
  <c r="X639" i="1" s="1"/>
  <c r="T638" i="1"/>
  <c r="Q638" i="1"/>
  <c r="M638" i="1"/>
  <c r="O638" i="1" s="1"/>
  <c r="X638" i="1" s="1"/>
  <c r="T637" i="1"/>
  <c r="Q637" i="1"/>
  <c r="M637" i="1"/>
  <c r="O637" i="1" s="1"/>
  <c r="X637" i="1" s="1"/>
  <c r="T636" i="1"/>
  <c r="Q636" i="1"/>
  <c r="M636" i="1"/>
  <c r="O636" i="1" s="1"/>
  <c r="X636" i="1" s="1"/>
  <c r="T635" i="1"/>
  <c r="Q635" i="1"/>
  <c r="M635" i="1"/>
  <c r="O635" i="1" s="1"/>
  <c r="X635" i="1" s="1"/>
  <c r="T634" i="1"/>
  <c r="Q634" i="1"/>
  <c r="M634" i="1"/>
  <c r="O634" i="1" s="1"/>
  <c r="X634" i="1" s="1"/>
  <c r="T633" i="1"/>
  <c r="Q633" i="1"/>
  <c r="M633" i="1"/>
  <c r="O633" i="1" s="1"/>
  <c r="X633" i="1" s="1"/>
  <c r="T632" i="1"/>
  <c r="Q632" i="1"/>
  <c r="M632" i="1"/>
  <c r="O632" i="1" s="1"/>
  <c r="X632" i="1" s="1"/>
  <c r="T631" i="1"/>
  <c r="Q631" i="1"/>
  <c r="M631" i="1"/>
  <c r="O631" i="1" s="1"/>
  <c r="X631" i="1" s="1"/>
  <c r="T630" i="1"/>
  <c r="Q630" i="1"/>
  <c r="M630" i="1"/>
  <c r="O630" i="1" s="1"/>
  <c r="X630" i="1" s="1"/>
  <c r="T629" i="1"/>
  <c r="Q629" i="1"/>
  <c r="M629" i="1"/>
  <c r="O629" i="1" s="1"/>
  <c r="X629" i="1" s="1"/>
  <c r="T628" i="1"/>
  <c r="Q628" i="1"/>
  <c r="M628" i="1"/>
  <c r="O628" i="1" s="1"/>
  <c r="X628" i="1" s="1"/>
  <c r="T627" i="1"/>
  <c r="Q627" i="1"/>
  <c r="M627" i="1"/>
  <c r="O627" i="1" s="1"/>
  <c r="X627" i="1" s="1"/>
  <c r="T626" i="1"/>
  <c r="Q626" i="1"/>
  <c r="M626" i="1"/>
  <c r="O626" i="1" s="1"/>
  <c r="X626" i="1" s="1"/>
  <c r="T625" i="1"/>
  <c r="Q625" i="1"/>
  <c r="O625" i="1"/>
  <c r="X625" i="1" s="1"/>
  <c r="T624" i="1"/>
  <c r="Q624" i="1"/>
  <c r="U624" i="1" s="1"/>
  <c r="M624" i="1"/>
  <c r="O624" i="1" s="1"/>
  <c r="T623" i="1"/>
  <c r="Q623" i="1"/>
  <c r="M623" i="1"/>
  <c r="O623" i="1" s="1"/>
  <c r="T622" i="1"/>
  <c r="Q622" i="1"/>
  <c r="U622" i="1" s="1"/>
  <c r="M622" i="1"/>
  <c r="O622" i="1" s="1"/>
  <c r="T621" i="1"/>
  <c r="Q621" i="1"/>
  <c r="U621" i="1" s="1"/>
  <c r="M621" i="1"/>
  <c r="O621" i="1" s="1"/>
  <c r="T620" i="1"/>
  <c r="Q620" i="1"/>
  <c r="U620" i="1" s="1"/>
  <c r="M620" i="1"/>
  <c r="O620" i="1" s="1"/>
  <c r="T619" i="1"/>
  <c r="Q619" i="1"/>
  <c r="U619" i="1" s="1"/>
  <c r="M619" i="1"/>
  <c r="O619" i="1" s="1"/>
  <c r="T618" i="1"/>
  <c r="Q618" i="1"/>
  <c r="U618" i="1" s="1"/>
  <c r="M618" i="1"/>
  <c r="O618" i="1" s="1"/>
  <c r="T617" i="1"/>
  <c r="Q617" i="1"/>
  <c r="U617" i="1" s="1"/>
  <c r="M617" i="1"/>
  <c r="O617" i="1" s="1"/>
  <c r="T616" i="1"/>
  <c r="Q616" i="1"/>
  <c r="U616" i="1" s="1"/>
  <c r="M616" i="1"/>
  <c r="O616" i="1" s="1"/>
  <c r="T615" i="1"/>
  <c r="Q615" i="1"/>
  <c r="U615" i="1" s="1"/>
  <c r="M615" i="1"/>
  <c r="O615" i="1" s="1"/>
  <c r="T614" i="1"/>
  <c r="Q614" i="1"/>
  <c r="U614" i="1" s="1"/>
  <c r="M614" i="1"/>
  <c r="O614" i="1" s="1"/>
  <c r="T613" i="1"/>
  <c r="Q613" i="1"/>
  <c r="U613" i="1" s="1"/>
  <c r="M613" i="1"/>
  <c r="O613" i="1" s="1"/>
  <c r="T612" i="1"/>
  <c r="Q612" i="1"/>
  <c r="M612" i="1"/>
  <c r="O612" i="1" s="1"/>
  <c r="T611" i="1"/>
  <c r="Q611" i="1"/>
  <c r="U611" i="1" s="1"/>
  <c r="M611" i="1"/>
  <c r="O611" i="1" s="1"/>
  <c r="T610" i="1"/>
  <c r="Q610" i="1"/>
  <c r="U610" i="1" s="1"/>
  <c r="M610" i="1"/>
  <c r="O610" i="1" s="1"/>
  <c r="M609" i="1"/>
  <c r="O609" i="1" s="1"/>
  <c r="T608" i="1"/>
  <c r="Q608" i="1"/>
  <c r="M608" i="1"/>
  <c r="O608" i="1" s="1"/>
  <c r="T607" i="1"/>
  <c r="Q607" i="1"/>
  <c r="U607" i="1" s="1"/>
  <c r="M607" i="1"/>
  <c r="O607" i="1" s="1"/>
  <c r="T606" i="1"/>
  <c r="Q606" i="1"/>
  <c r="U606" i="1" s="1"/>
  <c r="M606" i="1"/>
  <c r="O606" i="1" s="1"/>
  <c r="T605" i="1"/>
  <c r="Q605" i="1"/>
  <c r="M605" i="1"/>
  <c r="O605" i="1" s="1"/>
  <c r="T604" i="1"/>
  <c r="Q604" i="1"/>
  <c r="U604" i="1" s="1"/>
  <c r="M604" i="1"/>
  <c r="O604" i="1" s="1"/>
  <c r="T603" i="1"/>
  <c r="Q603" i="1"/>
  <c r="M603" i="1"/>
  <c r="O603" i="1" s="1"/>
  <c r="T602" i="1"/>
  <c r="Q602" i="1"/>
  <c r="U602" i="1" s="1"/>
  <c r="M602" i="1"/>
  <c r="O602" i="1" s="1"/>
  <c r="T601" i="1"/>
  <c r="Q601" i="1"/>
  <c r="M601" i="1"/>
  <c r="O601" i="1" s="1"/>
  <c r="T600" i="1"/>
  <c r="Q600" i="1"/>
  <c r="U600" i="1" s="1"/>
  <c r="M600" i="1"/>
  <c r="O600" i="1" s="1"/>
  <c r="T599" i="1"/>
  <c r="Q599" i="1"/>
  <c r="U599" i="1" s="1"/>
  <c r="M599" i="1"/>
  <c r="O599" i="1" s="1"/>
  <c r="T598" i="1"/>
  <c r="Q598" i="1"/>
  <c r="U598" i="1" s="1"/>
  <c r="M598" i="1"/>
  <c r="O598" i="1" s="1"/>
  <c r="T597" i="1"/>
  <c r="Q597" i="1"/>
  <c r="U597" i="1" s="1"/>
  <c r="M597" i="1"/>
  <c r="O597" i="1" s="1"/>
  <c r="T596" i="1"/>
  <c r="Q596" i="1"/>
  <c r="U596" i="1" s="1"/>
  <c r="M596" i="1"/>
  <c r="O596" i="1" s="1"/>
  <c r="T595" i="1"/>
  <c r="Q595" i="1"/>
  <c r="M595" i="1"/>
  <c r="O595" i="1" s="1"/>
  <c r="T594" i="1"/>
  <c r="Q594" i="1"/>
  <c r="U594" i="1" s="1"/>
  <c r="M594" i="1"/>
  <c r="O594" i="1" s="1"/>
  <c r="T593" i="1"/>
  <c r="Q593" i="1"/>
  <c r="AA593" i="1" s="1"/>
  <c r="M593" i="1"/>
  <c r="O593" i="1" s="1"/>
  <c r="T592" i="1"/>
  <c r="Q592" i="1"/>
  <c r="U592" i="1" s="1"/>
  <c r="M592" i="1"/>
  <c r="O592" i="1" s="1"/>
  <c r="T591" i="1"/>
  <c r="Q591" i="1"/>
  <c r="M591" i="1"/>
  <c r="O591" i="1" s="1"/>
  <c r="T590" i="1"/>
  <c r="Q590" i="1"/>
  <c r="U590" i="1" s="1"/>
  <c r="M590" i="1"/>
  <c r="O590" i="1" s="1"/>
  <c r="T589" i="1"/>
  <c r="Q589" i="1"/>
  <c r="U589" i="1" s="1"/>
  <c r="O589" i="1"/>
  <c r="Z589" i="1" s="1"/>
  <c r="T588" i="1"/>
  <c r="Q588" i="1"/>
  <c r="U588" i="1" s="1"/>
  <c r="M588" i="1"/>
  <c r="O588" i="1" s="1"/>
  <c r="Y588" i="1" s="1"/>
  <c r="T587" i="1"/>
  <c r="Q587" i="1"/>
  <c r="U587" i="1" s="1"/>
  <c r="M587" i="1"/>
  <c r="O587" i="1" s="1"/>
  <c r="Y587" i="1" s="1"/>
  <c r="T586" i="1"/>
  <c r="Q586" i="1"/>
  <c r="U586" i="1" s="1"/>
  <c r="M586" i="1"/>
  <c r="O586" i="1" s="1"/>
  <c r="Y586" i="1" s="1"/>
  <c r="T585" i="1"/>
  <c r="Q585" i="1"/>
  <c r="U585" i="1" s="1"/>
  <c r="M585" i="1"/>
  <c r="O585" i="1" s="1"/>
  <c r="Y585" i="1" s="1"/>
  <c r="T584" i="1"/>
  <c r="Q584" i="1"/>
  <c r="U584" i="1" s="1"/>
  <c r="M584" i="1"/>
  <c r="O584" i="1" s="1"/>
  <c r="Y584" i="1" s="1"/>
  <c r="T583" i="1"/>
  <c r="Q583" i="1"/>
  <c r="M583" i="1"/>
  <c r="O583" i="1" s="1"/>
  <c r="T582" i="1"/>
  <c r="Q582" i="1"/>
  <c r="U582" i="1" s="1"/>
  <c r="M582" i="1"/>
  <c r="O582" i="1" s="1"/>
  <c r="Y582" i="1" s="1"/>
  <c r="T581" i="1"/>
  <c r="Q581" i="1"/>
  <c r="U581" i="1" s="1"/>
  <c r="M581" i="1"/>
  <c r="O581" i="1" s="1"/>
  <c r="Y581" i="1" s="1"/>
  <c r="T580" i="1"/>
  <c r="Q580" i="1"/>
  <c r="M580" i="1"/>
  <c r="O580" i="1" s="1"/>
  <c r="Y580" i="1" s="1"/>
  <c r="T579" i="1"/>
  <c r="Q579" i="1"/>
  <c r="U579" i="1" s="1"/>
  <c r="M579" i="1"/>
  <c r="O579" i="1" s="1"/>
  <c r="Y579" i="1" s="1"/>
  <c r="T578" i="1"/>
  <c r="Q578" i="1"/>
  <c r="M578" i="1"/>
  <c r="O578" i="1" s="1"/>
  <c r="Y578" i="1" s="1"/>
  <c r="T577" i="1"/>
  <c r="Q577" i="1"/>
  <c r="M577" i="1"/>
  <c r="O577" i="1" s="1"/>
  <c r="T576" i="1"/>
  <c r="Q576" i="1"/>
  <c r="U576" i="1" s="1"/>
  <c r="M576" i="1"/>
  <c r="O576" i="1" s="1"/>
  <c r="Y576" i="1" s="1"/>
  <c r="T575" i="1"/>
  <c r="Q575" i="1"/>
  <c r="M575" i="1"/>
  <c r="O575" i="1" s="1"/>
  <c r="T574" i="1"/>
  <c r="Q574" i="1"/>
  <c r="U574" i="1" s="1"/>
  <c r="M574" i="1"/>
  <c r="O574" i="1" s="1"/>
  <c r="Y574" i="1" s="1"/>
  <c r="T573" i="1"/>
  <c r="Q573" i="1"/>
  <c r="U573" i="1" s="1"/>
  <c r="K573" i="1"/>
  <c r="M573" i="1" s="1"/>
  <c r="O573" i="1" s="1"/>
  <c r="T572" i="1"/>
  <c r="Q572" i="1"/>
  <c r="M572" i="1"/>
  <c r="O572" i="1" s="1"/>
  <c r="T571" i="1"/>
  <c r="Q571" i="1"/>
  <c r="U571" i="1" s="1"/>
  <c r="M571" i="1"/>
  <c r="O571" i="1" s="1"/>
  <c r="T570" i="1"/>
  <c r="Q570" i="1"/>
  <c r="U570" i="1" s="1"/>
  <c r="M570" i="1"/>
  <c r="O570" i="1" s="1"/>
  <c r="T569" i="1"/>
  <c r="Q569" i="1"/>
  <c r="U569" i="1" s="1"/>
  <c r="M569" i="1"/>
  <c r="O569" i="1" s="1"/>
  <c r="T568" i="1"/>
  <c r="Q568" i="1"/>
  <c r="M568" i="1"/>
  <c r="O568" i="1" s="1"/>
  <c r="T567" i="1"/>
  <c r="Q567" i="1"/>
  <c r="M567" i="1"/>
  <c r="O567" i="1" s="1"/>
  <c r="T566" i="1"/>
  <c r="Q566" i="1"/>
  <c r="U566" i="1" s="1"/>
  <c r="M566" i="1"/>
  <c r="O566" i="1" s="1"/>
  <c r="T565" i="1"/>
  <c r="Q565" i="1"/>
  <c r="U565" i="1" s="1"/>
  <c r="M565" i="1"/>
  <c r="O565" i="1" s="1"/>
  <c r="T564" i="1"/>
  <c r="Q564" i="1"/>
  <c r="U564" i="1" s="1"/>
  <c r="M564" i="1"/>
  <c r="O564" i="1" s="1"/>
  <c r="T563" i="1"/>
  <c r="Q563" i="1"/>
  <c r="M563" i="1"/>
  <c r="O563" i="1" s="1"/>
  <c r="Z563" i="1" s="1"/>
  <c r="T562" i="1"/>
  <c r="Q562" i="1"/>
  <c r="U562" i="1" s="1"/>
  <c r="M562" i="1"/>
  <c r="O562" i="1" s="1"/>
  <c r="Y562" i="1" s="1"/>
  <c r="T561" i="1"/>
  <c r="Q561" i="1"/>
  <c r="U561" i="1" s="1"/>
  <c r="M561" i="1"/>
  <c r="O561" i="1" s="1"/>
  <c r="Y561" i="1" s="1"/>
  <c r="T560" i="1"/>
  <c r="Q560" i="1"/>
  <c r="U560" i="1" s="1"/>
  <c r="M560" i="1"/>
  <c r="O560" i="1" s="1"/>
  <c r="Y560" i="1" s="1"/>
  <c r="T559" i="1"/>
  <c r="Q559" i="1"/>
  <c r="U559" i="1" s="1"/>
  <c r="K559" i="1"/>
  <c r="M559" i="1" s="1"/>
  <c r="O559" i="1" s="1"/>
  <c r="T558" i="1"/>
  <c r="Q558" i="1"/>
  <c r="U558" i="1" s="1"/>
  <c r="K558" i="1"/>
  <c r="M558" i="1" s="1"/>
  <c r="O558" i="1" s="1"/>
  <c r="T557" i="1"/>
  <c r="Q557" i="1"/>
  <c r="K557" i="1"/>
  <c r="M557" i="1" s="1"/>
  <c r="O557" i="1" s="1"/>
  <c r="X557" i="1" s="1"/>
  <c r="T556" i="1"/>
  <c r="Q556" i="1"/>
  <c r="M556" i="1"/>
  <c r="O556" i="1" s="1"/>
  <c r="Y556" i="1" s="1"/>
  <c r="T555" i="1"/>
  <c r="Q555" i="1"/>
  <c r="M555" i="1"/>
  <c r="O555" i="1" s="1"/>
  <c r="X555" i="1" s="1"/>
  <c r="T554" i="1"/>
  <c r="Q554" i="1"/>
  <c r="M554" i="1"/>
  <c r="O554" i="1" s="1"/>
  <c r="Y554" i="1" s="1"/>
  <c r="T553" i="1"/>
  <c r="Q553" i="1"/>
  <c r="M553" i="1"/>
  <c r="O553" i="1" s="1"/>
  <c r="Y553" i="1" s="1"/>
  <c r="T552" i="1"/>
  <c r="Q552" i="1"/>
  <c r="M552" i="1"/>
  <c r="O552" i="1" s="1"/>
  <c r="Y552" i="1" s="1"/>
  <c r="T551" i="1"/>
  <c r="Q551" i="1"/>
  <c r="K551" i="1"/>
  <c r="M551" i="1" s="1"/>
  <c r="O551" i="1" s="1"/>
  <c r="Y551" i="1" s="1"/>
  <c r="T550" i="1"/>
  <c r="Q550" i="1"/>
  <c r="M550" i="1"/>
  <c r="O550" i="1" s="1"/>
  <c r="Z550" i="1" s="1"/>
  <c r="T549" i="1"/>
  <c r="Q549" i="1"/>
  <c r="M549" i="1"/>
  <c r="O549" i="1" s="1"/>
  <c r="Z549" i="1" s="1"/>
  <c r="T548" i="1"/>
  <c r="Q548" i="1"/>
  <c r="M548" i="1"/>
  <c r="O548" i="1" s="1"/>
  <c r="Z548" i="1" s="1"/>
  <c r="T547" i="1"/>
  <c r="Q547" i="1"/>
  <c r="M547" i="1"/>
  <c r="O547" i="1" s="1"/>
  <c r="Z547" i="1" s="1"/>
  <c r="T546" i="1"/>
  <c r="Q546" i="1"/>
  <c r="M546" i="1"/>
  <c r="O546" i="1" s="1"/>
  <c r="Z546" i="1" s="1"/>
  <c r="T545" i="1"/>
  <c r="Q545" i="1"/>
  <c r="M545" i="1"/>
  <c r="O545" i="1" s="1"/>
  <c r="Z545" i="1" s="1"/>
  <c r="T544" i="1"/>
  <c r="Q544" i="1"/>
  <c r="M544" i="1"/>
  <c r="O544" i="1" s="1"/>
  <c r="Z544" i="1" s="1"/>
  <c r="T543" i="1"/>
  <c r="Q543" i="1"/>
  <c r="K543" i="1"/>
  <c r="M543" i="1" s="1"/>
  <c r="O543" i="1" s="1"/>
  <c r="Z543" i="1" s="1"/>
  <c r="T542" i="1"/>
  <c r="Q542" i="1"/>
  <c r="M542" i="1"/>
  <c r="O542" i="1" s="1"/>
  <c r="T541" i="1"/>
  <c r="Q541" i="1"/>
  <c r="M541" i="1"/>
  <c r="O541" i="1" s="1"/>
  <c r="T540" i="1"/>
  <c r="Q540" i="1"/>
  <c r="M540" i="1"/>
  <c r="O540" i="1" s="1"/>
  <c r="T539" i="1"/>
  <c r="Q539" i="1"/>
  <c r="U539" i="1" s="1"/>
  <c r="K539" i="1"/>
  <c r="M539" i="1" s="1"/>
  <c r="O539" i="1" s="1"/>
  <c r="T538" i="1"/>
  <c r="Q538" i="1"/>
  <c r="M538" i="1"/>
  <c r="O538" i="1" s="1"/>
  <c r="Y538" i="1" s="1"/>
  <c r="T537" i="1"/>
  <c r="Q537" i="1"/>
  <c r="U537" i="1" s="1"/>
  <c r="M537" i="1"/>
  <c r="O537" i="1" s="1"/>
  <c r="Z537" i="1" s="1"/>
  <c r="T536" i="1"/>
  <c r="Q536" i="1"/>
  <c r="M536" i="1"/>
  <c r="O536" i="1" s="1"/>
  <c r="Z536" i="1" s="1"/>
  <c r="T535" i="1"/>
  <c r="Q535" i="1"/>
  <c r="K535" i="1"/>
  <c r="M535" i="1" s="1"/>
  <c r="O535" i="1" s="1"/>
  <c r="Y535" i="1" s="1"/>
  <c r="T534" i="1"/>
  <c r="Q534" i="1"/>
  <c r="M534" i="1"/>
  <c r="O534" i="1" s="1"/>
  <c r="T533" i="1"/>
  <c r="Q533" i="1"/>
  <c r="U533" i="1" s="1"/>
  <c r="M533" i="1"/>
  <c r="O533" i="1" s="1"/>
  <c r="T532" i="1"/>
  <c r="Q532" i="1"/>
  <c r="U532" i="1" s="1"/>
  <c r="M532" i="1"/>
  <c r="O532" i="1" s="1"/>
  <c r="T531" i="1"/>
  <c r="Q531" i="1"/>
  <c r="K531" i="1"/>
  <c r="M531" i="1" s="1"/>
  <c r="O531" i="1" s="1"/>
  <c r="T530" i="1"/>
  <c r="Q530" i="1"/>
  <c r="M530" i="1"/>
  <c r="O530" i="1" s="1"/>
  <c r="Y530" i="1" s="1"/>
  <c r="T529" i="1"/>
  <c r="Q529" i="1"/>
  <c r="M529" i="1"/>
  <c r="O529" i="1" s="1"/>
  <c r="T528" i="1"/>
  <c r="Q528" i="1"/>
  <c r="M528" i="1"/>
  <c r="O528" i="1" s="1"/>
  <c r="Y528" i="1" s="1"/>
  <c r="T527" i="1"/>
  <c r="Q527" i="1"/>
  <c r="K527" i="1"/>
  <c r="M527" i="1" s="1"/>
  <c r="O527" i="1" s="1"/>
  <c r="Y527" i="1" s="1"/>
  <c r="T526" i="1"/>
  <c r="Q526" i="1"/>
  <c r="U526" i="1" s="1"/>
  <c r="M526" i="1"/>
  <c r="O526" i="1" s="1"/>
  <c r="T525" i="1"/>
  <c r="Q525" i="1"/>
  <c r="M525" i="1"/>
  <c r="O525" i="1" s="1"/>
  <c r="T524" i="1"/>
  <c r="Q524" i="1"/>
  <c r="M524" i="1"/>
  <c r="O524" i="1" s="1"/>
  <c r="T523" i="1"/>
  <c r="Q523" i="1"/>
  <c r="U523" i="1" s="1"/>
  <c r="M523" i="1"/>
  <c r="O523" i="1" s="1"/>
  <c r="X523" i="1" s="1"/>
  <c r="T522" i="1"/>
  <c r="Q522" i="1"/>
  <c r="M522" i="1"/>
  <c r="O522" i="1" s="1"/>
  <c r="T521" i="1"/>
  <c r="Q521" i="1"/>
  <c r="M521" i="1"/>
  <c r="O521" i="1" s="1"/>
  <c r="T520" i="1"/>
  <c r="Q520" i="1"/>
  <c r="U520" i="1" s="1"/>
  <c r="M520" i="1"/>
  <c r="O520" i="1" s="1"/>
  <c r="T519" i="1"/>
  <c r="Q519" i="1"/>
  <c r="U519" i="1" s="1"/>
  <c r="M519" i="1"/>
  <c r="O519" i="1" s="1"/>
  <c r="X519" i="1" s="1"/>
  <c r="T518" i="1"/>
  <c r="Q518" i="1"/>
  <c r="M518" i="1"/>
  <c r="O518" i="1" s="1"/>
  <c r="T517" i="1"/>
  <c r="Q517" i="1"/>
  <c r="M517" i="1"/>
  <c r="O517" i="1" s="1"/>
  <c r="Y517" i="1" s="1"/>
  <c r="T516" i="1"/>
  <c r="Q516" i="1"/>
  <c r="M516" i="1"/>
  <c r="O516" i="1" s="1"/>
  <c r="Y516" i="1" s="1"/>
  <c r="T515" i="1"/>
  <c r="Q515" i="1"/>
  <c r="M515" i="1"/>
  <c r="O515" i="1" s="1"/>
  <c r="Y515" i="1" s="1"/>
  <c r="T514" i="1"/>
  <c r="Q514" i="1"/>
  <c r="M514" i="1"/>
  <c r="O514" i="1" s="1"/>
  <c r="Y514" i="1" s="1"/>
  <c r="T513" i="1"/>
  <c r="Q513" i="1"/>
  <c r="M513" i="1"/>
  <c r="O513" i="1" s="1"/>
  <c r="Y513" i="1" s="1"/>
  <c r="T512" i="1"/>
  <c r="Q512" i="1"/>
  <c r="M512" i="1"/>
  <c r="O512" i="1" s="1"/>
  <c r="Y512" i="1" s="1"/>
  <c r="T511" i="1"/>
  <c r="Q511" i="1"/>
  <c r="M511" i="1"/>
  <c r="O511" i="1" s="1"/>
  <c r="Y511" i="1" s="1"/>
  <c r="T510" i="1"/>
  <c r="Q510" i="1"/>
  <c r="M510" i="1"/>
  <c r="O510" i="1" s="1"/>
  <c r="Y510" i="1" s="1"/>
  <c r="T509" i="1"/>
  <c r="Q509" i="1"/>
  <c r="O509" i="1"/>
  <c r="X509" i="1" s="1"/>
  <c r="T508" i="1"/>
  <c r="Q508" i="1"/>
  <c r="K508" i="1"/>
  <c r="M508" i="1" s="1"/>
  <c r="O508" i="1" s="1"/>
  <c r="X508" i="1" s="1"/>
  <c r="T507" i="1"/>
  <c r="Q507" i="1"/>
  <c r="O507" i="1"/>
  <c r="Z507" i="1" s="1"/>
  <c r="T506" i="1"/>
  <c r="Q506" i="1"/>
  <c r="M506" i="1"/>
  <c r="O506" i="1" s="1"/>
  <c r="T505" i="1"/>
  <c r="Q505" i="1"/>
  <c r="M505" i="1"/>
  <c r="O505" i="1" s="1"/>
  <c r="X505" i="1" s="1"/>
  <c r="T504" i="1"/>
  <c r="Q504" i="1"/>
  <c r="M504" i="1"/>
  <c r="O504" i="1" s="1"/>
  <c r="T503" i="1"/>
  <c r="Q503" i="1"/>
  <c r="M503" i="1"/>
  <c r="O503" i="1" s="1"/>
  <c r="X503" i="1" s="1"/>
  <c r="T502" i="1"/>
  <c r="Q502" i="1"/>
  <c r="M502" i="1"/>
  <c r="O502" i="1" s="1"/>
  <c r="X502" i="1" s="1"/>
  <c r="T501" i="1"/>
  <c r="Q501" i="1"/>
  <c r="M501" i="1"/>
  <c r="O501" i="1" s="1"/>
  <c r="T500" i="1"/>
  <c r="Q500" i="1"/>
  <c r="K500" i="1"/>
  <c r="M500" i="1" s="1"/>
  <c r="O500" i="1" s="1"/>
  <c r="Y500" i="1" s="1"/>
  <c r="T499" i="1"/>
  <c r="Q499" i="1"/>
  <c r="M499" i="1"/>
  <c r="O499" i="1" s="1"/>
  <c r="X499" i="1" s="1"/>
  <c r="T498" i="1"/>
  <c r="Q498" i="1"/>
  <c r="M498" i="1"/>
  <c r="O498" i="1" s="1"/>
  <c r="X498" i="1" s="1"/>
  <c r="T497" i="1"/>
  <c r="Q497" i="1"/>
  <c r="M497" i="1"/>
  <c r="O497" i="1" s="1"/>
  <c r="X497" i="1" s="1"/>
  <c r="T496" i="1"/>
  <c r="Q496" i="1"/>
  <c r="K496" i="1"/>
  <c r="M496" i="1" s="1"/>
  <c r="O496" i="1" s="1"/>
  <c r="Z496" i="1" s="1"/>
  <c r="T495" i="1"/>
  <c r="Q495" i="1"/>
  <c r="U495" i="1" s="1"/>
  <c r="K495" i="1"/>
  <c r="M495" i="1" s="1"/>
  <c r="O495" i="1" s="1"/>
  <c r="T494" i="1"/>
  <c r="Q494" i="1"/>
  <c r="U494" i="1" s="1"/>
  <c r="K494" i="1"/>
  <c r="M494" i="1" s="1"/>
  <c r="O494" i="1" s="1"/>
  <c r="T493" i="1"/>
  <c r="Q493" i="1"/>
  <c r="K493" i="1"/>
  <c r="M493" i="1" s="1"/>
  <c r="O493" i="1" s="1"/>
  <c r="T492" i="1"/>
  <c r="Q492" i="1"/>
  <c r="K492" i="1"/>
  <c r="M492" i="1" s="1"/>
  <c r="O492" i="1" s="1"/>
  <c r="Z492" i="1" s="1"/>
  <c r="T491" i="1"/>
  <c r="Q491" i="1"/>
  <c r="O491" i="1"/>
  <c r="Y491" i="1" s="1"/>
  <c r="T490" i="1"/>
  <c r="Q490" i="1"/>
  <c r="M490" i="1"/>
  <c r="O490" i="1" s="1"/>
  <c r="T489" i="1"/>
  <c r="Q489" i="1"/>
  <c r="M489" i="1"/>
  <c r="O489" i="1" s="1"/>
  <c r="X489" i="1" s="1"/>
  <c r="T488" i="1"/>
  <c r="Q488" i="1"/>
  <c r="M488" i="1"/>
  <c r="O488" i="1" s="1"/>
  <c r="T487" i="1"/>
  <c r="Q487" i="1"/>
  <c r="M487" i="1"/>
  <c r="O487" i="1" s="1"/>
  <c r="X487" i="1" s="1"/>
  <c r="T486" i="1"/>
  <c r="Q486" i="1"/>
  <c r="M486" i="1"/>
  <c r="T485" i="1"/>
  <c r="Q485" i="1"/>
  <c r="X485" i="1"/>
  <c r="M485" i="1"/>
  <c r="T484" i="1"/>
  <c r="Q484" i="1"/>
  <c r="M484" i="1"/>
  <c r="O484" i="1" s="1"/>
  <c r="T483" i="1"/>
  <c r="Q483" i="1"/>
  <c r="M483" i="1"/>
  <c r="O483" i="1" s="1"/>
  <c r="X483" i="1" s="1"/>
  <c r="T482" i="1"/>
  <c r="Q482" i="1"/>
  <c r="M482" i="1"/>
  <c r="O482" i="1" s="1"/>
  <c r="T481" i="1"/>
  <c r="Q481" i="1"/>
  <c r="M481" i="1"/>
  <c r="O481" i="1" s="1"/>
  <c r="X481" i="1" s="1"/>
  <c r="T480" i="1"/>
  <c r="Q480" i="1"/>
  <c r="M480" i="1"/>
  <c r="O480" i="1" s="1"/>
  <c r="T479" i="1"/>
  <c r="Q479" i="1"/>
  <c r="M479" i="1"/>
  <c r="O479" i="1" s="1"/>
  <c r="X479" i="1" s="1"/>
  <c r="T478" i="1"/>
  <c r="Q478" i="1"/>
  <c r="M478" i="1"/>
  <c r="O478" i="1" s="1"/>
  <c r="T477" i="1"/>
  <c r="Q477" i="1"/>
  <c r="M477" i="1"/>
  <c r="O477" i="1" s="1"/>
  <c r="X477" i="1" s="1"/>
  <c r="T476" i="1"/>
  <c r="Q476" i="1"/>
  <c r="M476" i="1"/>
  <c r="O476" i="1" s="1"/>
  <c r="T475" i="1"/>
  <c r="Q475" i="1"/>
  <c r="M475" i="1"/>
  <c r="O475" i="1" s="1"/>
  <c r="X475" i="1" s="1"/>
  <c r="T474" i="1"/>
  <c r="Q474" i="1"/>
  <c r="M474" i="1"/>
  <c r="O474" i="1" s="1"/>
  <c r="T473" i="1"/>
  <c r="Q473" i="1"/>
  <c r="M473" i="1"/>
  <c r="O473" i="1" s="1"/>
  <c r="X473" i="1" s="1"/>
  <c r="T472" i="1"/>
  <c r="Q472" i="1"/>
  <c r="M472" i="1"/>
  <c r="O472" i="1" s="1"/>
  <c r="T471" i="1"/>
  <c r="Q471" i="1"/>
  <c r="M471" i="1"/>
  <c r="O471" i="1" s="1"/>
  <c r="X471" i="1" s="1"/>
  <c r="T470" i="1"/>
  <c r="Q470" i="1"/>
  <c r="M470" i="1"/>
  <c r="O470" i="1" s="1"/>
  <c r="T469" i="1"/>
  <c r="Q469" i="1"/>
  <c r="M469" i="1"/>
  <c r="O469" i="1" s="1"/>
  <c r="X469" i="1" s="1"/>
  <c r="T468" i="1"/>
  <c r="Q468" i="1"/>
  <c r="M468" i="1"/>
  <c r="O468" i="1" s="1"/>
  <c r="T467" i="1"/>
  <c r="Q467" i="1"/>
  <c r="M467" i="1"/>
  <c r="O467" i="1" s="1"/>
  <c r="X467" i="1" s="1"/>
  <c r="T466" i="1"/>
  <c r="Q466" i="1"/>
  <c r="M466" i="1"/>
  <c r="O466" i="1" s="1"/>
  <c r="T465" i="1"/>
  <c r="Q465" i="1"/>
  <c r="M465" i="1"/>
  <c r="O465" i="1" s="1"/>
  <c r="X465" i="1" s="1"/>
  <c r="T464" i="1"/>
  <c r="Q464" i="1"/>
  <c r="M464" i="1"/>
  <c r="O464" i="1" s="1"/>
  <c r="T463" i="1"/>
  <c r="Q463" i="1"/>
  <c r="M463" i="1"/>
  <c r="O463" i="1" s="1"/>
  <c r="X463" i="1" s="1"/>
  <c r="T462" i="1"/>
  <c r="Q462" i="1"/>
  <c r="O462" i="1"/>
  <c r="X462" i="1" s="1"/>
  <c r="T461" i="1"/>
  <c r="Q461" i="1"/>
  <c r="O461" i="1"/>
  <c r="X461" i="1" s="1"/>
  <c r="T460" i="1"/>
  <c r="Q460" i="1"/>
  <c r="U460" i="1" s="1"/>
  <c r="K460" i="1"/>
  <c r="M460" i="1" s="1"/>
  <c r="O460" i="1" s="1"/>
  <c r="T459" i="1"/>
  <c r="Q459" i="1"/>
  <c r="K459" i="1"/>
  <c r="M459" i="1" s="1"/>
  <c r="O459" i="1" s="1"/>
  <c r="X459" i="1" s="1"/>
  <c r="T458" i="1"/>
  <c r="Q458" i="1"/>
  <c r="K458" i="1"/>
  <c r="M458" i="1" s="1"/>
  <c r="O458" i="1" s="1"/>
  <c r="T457" i="1"/>
  <c r="Q457" i="1"/>
  <c r="U457" i="1" s="1"/>
  <c r="K457" i="1"/>
  <c r="M457" i="1" s="1"/>
  <c r="O457" i="1" s="1"/>
  <c r="T456" i="1"/>
  <c r="Q456" i="1"/>
  <c r="U456" i="1" s="1"/>
  <c r="M456" i="1"/>
  <c r="O456" i="1" s="1"/>
  <c r="T455" i="1"/>
  <c r="Q455" i="1"/>
  <c r="M455" i="1"/>
  <c r="O455" i="1" s="1"/>
  <c r="X455" i="1" s="1"/>
  <c r="T454" i="1"/>
  <c r="Q454" i="1"/>
  <c r="U454" i="1" s="1"/>
  <c r="M454" i="1"/>
  <c r="O454" i="1" s="1"/>
  <c r="T453" i="1"/>
  <c r="Q453" i="1"/>
  <c r="U453" i="1" s="1"/>
  <c r="M453" i="1"/>
  <c r="O453" i="1" s="1"/>
  <c r="T452" i="1"/>
  <c r="Q452" i="1"/>
  <c r="U452" i="1" s="1"/>
  <c r="O452" i="1"/>
  <c r="T451" i="1"/>
  <c r="Q451" i="1"/>
  <c r="U451" i="1" s="1"/>
  <c r="M451" i="1"/>
  <c r="O451" i="1" s="1"/>
  <c r="T450" i="1"/>
  <c r="Q450" i="1"/>
  <c r="AA450" i="1" s="1"/>
  <c r="K450" i="1"/>
  <c r="M450" i="1" s="1"/>
  <c r="O450" i="1" s="1"/>
  <c r="T449" i="1"/>
  <c r="Q449" i="1"/>
  <c r="U449" i="1" s="1"/>
  <c r="M449" i="1"/>
  <c r="O449" i="1" s="1"/>
  <c r="T448" i="1"/>
  <c r="Q448" i="1"/>
  <c r="O448" i="1"/>
  <c r="T447" i="1"/>
  <c r="Q447" i="1"/>
  <c r="K447" i="1"/>
  <c r="M447" i="1" s="1"/>
  <c r="O447" i="1" s="1"/>
  <c r="T446" i="1"/>
  <c r="Q446" i="1"/>
  <c r="M446" i="1"/>
  <c r="O446" i="1" s="1"/>
  <c r="T445" i="1"/>
  <c r="Q445" i="1"/>
  <c r="M445" i="1"/>
  <c r="O445" i="1" s="1"/>
  <c r="X445" i="1" s="1"/>
  <c r="T444" i="1"/>
  <c r="Q444" i="1"/>
  <c r="U444" i="1" s="1"/>
  <c r="M444" i="1"/>
  <c r="O444" i="1" s="1"/>
  <c r="T443" i="1"/>
  <c r="Q443" i="1"/>
  <c r="U443" i="1" s="1"/>
  <c r="K443" i="1"/>
  <c r="M443" i="1" s="1"/>
  <c r="O443" i="1" s="1"/>
  <c r="T442" i="1"/>
  <c r="Q442" i="1"/>
  <c r="K442" i="1"/>
  <c r="M442" i="1" s="1"/>
  <c r="O442" i="1" s="1"/>
  <c r="X442" i="1" s="1"/>
  <c r="T441" i="1"/>
  <c r="Q441" i="1"/>
  <c r="M441" i="1"/>
  <c r="O441" i="1" s="1"/>
  <c r="T440" i="1"/>
  <c r="Q440" i="1"/>
  <c r="M440" i="1"/>
  <c r="O440" i="1" s="1"/>
  <c r="X440" i="1" s="1"/>
  <c r="T439" i="1"/>
  <c r="Q439" i="1"/>
  <c r="K439" i="1"/>
  <c r="M439" i="1" s="1"/>
  <c r="O439" i="1" s="1"/>
  <c r="Z439" i="1" s="1"/>
  <c r="T438" i="1"/>
  <c r="Q438" i="1"/>
  <c r="U438" i="1" s="1"/>
  <c r="M438" i="1"/>
  <c r="O438" i="1" s="1"/>
  <c r="T437" i="1"/>
  <c r="Q437" i="1"/>
  <c r="U437" i="1" s="1"/>
  <c r="M437" i="1"/>
  <c r="O437" i="1" s="1"/>
  <c r="T436" i="1"/>
  <c r="Q436" i="1"/>
  <c r="O436" i="1"/>
  <c r="T435" i="1"/>
  <c r="Q435" i="1"/>
  <c r="O435" i="1"/>
  <c r="X435" i="1" s="1"/>
  <c r="T434" i="1"/>
  <c r="Q434" i="1"/>
  <c r="O434" i="1"/>
  <c r="X434" i="1" s="1"/>
  <c r="T433" i="1"/>
  <c r="Q433" i="1"/>
  <c r="O433" i="1"/>
  <c r="T432" i="1"/>
  <c r="Q432" i="1"/>
  <c r="M432" i="1"/>
  <c r="O432" i="1" s="1"/>
  <c r="T431" i="1"/>
  <c r="Q431" i="1"/>
  <c r="U431" i="1" s="1"/>
  <c r="M431" i="1"/>
  <c r="O431" i="1" s="1"/>
  <c r="T430" i="1"/>
  <c r="Q430" i="1"/>
  <c r="M430" i="1"/>
  <c r="O430" i="1" s="1"/>
  <c r="T429" i="1"/>
  <c r="Q429" i="1"/>
  <c r="M429" i="1"/>
  <c r="O429" i="1" s="1"/>
  <c r="X429" i="1" s="1"/>
  <c r="T428" i="1"/>
  <c r="Q428" i="1"/>
  <c r="M428" i="1"/>
  <c r="O428" i="1" s="1"/>
  <c r="T427" i="1"/>
  <c r="Q427" i="1"/>
  <c r="M427" i="1"/>
  <c r="O427" i="1" s="1"/>
  <c r="X427" i="1" s="1"/>
  <c r="T426" i="1"/>
  <c r="Q426" i="1"/>
  <c r="O426" i="1"/>
  <c r="T425" i="1"/>
  <c r="Q425" i="1"/>
  <c r="O425" i="1"/>
  <c r="T424" i="1"/>
  <c r="Q424" i="1"/>
  <c r="U424" i="1" s="1"/>
  <c r="O424" i="1"/>
  <c r="T423" i="1"/>
  <c r="Q423" i="1"/>
  <c r="U423" i="1" s="1"/>
  <c r="O423" i="1"/>
  <c r="Y423" i="1" s="1"/>
  <c r="T422" i="1"/>
  <c r="Q422" i="1"/>
  <c r="O422" i="1"/>
  <c r="X422" i="1" s="1"/>
  <c r="T421" i="1"/>
  <c r="Q421" i="1"/>
  <c r="O421" i="1"/>
  <c r="X421" i="1" s="1"/>
  <c r="T420" i="1"/>
  <c r="Q420" i="1"/>
  <c r="U420" i="1" s="1"/>
  <c r="O420" i="1"/>
  <c r="T419" i="1"/>
  <c r="Q419" i="1"/>
  <c r="U419" i="1" s="1"/>
  <c r="K419" i="1"/>
  <c r="M419" i="1" s="1"/>
  <c r="O419" i="1" s="1"/>
  <c r="T418" i="1"/>
  <c r="Q418" i="1"/>
  <c r="U418" i="1" s="1"/>
  <c r="K418" i="1"/>
  <c r="M418" i="1" s="1"/>
  <c r="O418" i="1" s="1"/>
  <c r="T417" i="1"/>
  <c r="Q417" i="1"/>
  <c r="K417" i="1"/>
  <c r="M417" i="1" s="1"/>
  <c r="O417" i="1" s="1"/>
  <c r="Y417" i="1" s="1"/>
  <c r="T416" i="1"/>
  <c r="Q416" i="1"/>
  <c r="M416" i="1"/>
  <c r="O416" i="1" s="1"/>
  <c r="X416" i="1" s="1"/>
  <c r="T415" i="1"/>
  <c r="Q415" i="1"/>
  <c r="M415" i="1"/>
  <c r="O415" i="1" s="1"/>
  <c r="X415" i="1" s="1"/>
  <c r="T414" i="1"/>
  <c r="Q414" i="1"/>
  <c r="M414" i="1"/>
  <c r="O414" i="1" s="1"/>
  <c r="X414" i="1" s="1"/>
  <c r="T413" i="1"/>
  <c r="Q413" i="1"/>
  <c r="M413" i="1"/>
  <c r="O413" i="1" s="1"/>
  <c r="X413" i="1" s="1"/>
  <c r="T412" i="1"/>
  <c r="Q412" i="1"/>
  <c r="K412" i="1"/>
  <c r="M412" i="1" s="1"/>
  <c r="O412" i="1" s="1"/>
  <c r="Z412" i="1" s="1"/>
  <c r="T411" i="1"/>
  <c r="Q411" i="1"/>
  <c r="U411" i="1" s="1"/>
  <c r="K411" i="1"/>
  <c r="M411" i="1" s="1"/>
  <c r="O411" i="1" s="1"/>
  <c r="T410" i="1"/>
  <c r="Q410" i="1"/>
  <c r="U410" i="1" s="1"/>
  <c r="K410" i="1"/>
  <c r="M410" i="1" s="1"/>
  <c r="O410" i="1" s="1"/>
  <c r="T409" i="1"/>
  <c r="Q409" i="1"/>
  <c r="M409" i="1"/>
  <c r="O409" i="1" s="1"/>
  <c r="T408" i="1"/>
  <c r="Q408" i="1"/>
  <c r="M408" i="1"/>
  <c r="O408" i="1" s="1"/>
  <c r="X408" i="1" s="1"/>
  <c r="T407" i="1"/>
  <c r="Q407" i="1"/>
  <c r="M407" i="1"/>
  <c r="O407" i="1" s="1"/>
  <c r="X407" i="1" s="1"/>
  <c r="T406" i="1"/>
  <c r="Q406" i="1"/>
  <c r="M406" i="1"/>
  <c r="O406" i="1" s="1"/>
  <c r="X406" i="1" s="1"/>
  <c r="T405" i="1"/>
  <c r="Q405" i="1"/>
  <c r="M405" i="1"/>
  <c r="O405" i="1" s="1"/>
  <c r="T404" i="1"/>
  <c r="Q404" i="1"/>
  <c r="M404" i="1"/>
  <c r="O404" i="1" s="1"/>
  <c r="X404" i="1" s="1"/>
  <c r="T403" i="1"/>
  <c r="Q403" i="1"/>
  <c r="M403" i="1"/>
  <c r="O403" i="1" s="1"/>
  <c r="X403" i="1" s="1"/>
  <c r="T402" i="1"/>
  <c r="Q402" i="1"/>
  <c r="K402" i="1"/>
  <c r="M402" i="1" s="1"/>
  <c r="O402" i="1" s="1"/>
  <c r="Y402" i="1" s="1"/>
  <c r="T401" i="1"/>
  <c r="Q401" i="1"/>
  <c r="M401" i="1"/>
  <c r="O401" i="1" s="1"/>
  <c r="T400" i="1"/>
  <c r="Q400" i="1"/>
  <c r="M400" i="1"/>
  <c r="O400" i="1" s="1"/>
  <c r="T399" i="1"/>
  <c r="Q399" i="1"/>
  <c r="M399" i="1"/>
  <c r="O399" i="1" s="1"/>
  <c r="T398" i="1"/>
  <c r="Q398" i="1"/>
  <c r="M398" i="1"/>
  <c r="O398" i="1" s="1"/>
  <c r="T397" i="1"/>
  <c r="Q397" i="1"/>
  <c r="M397" i="1"/>
  <c r="O397" i="1" s="1"/>
  <c r="T396" i="1"/>
  <c r="Q396" i="1"/>
  <c r="M396" i="1"/>
  <c r="O396" i="1" s="1"/>
  <c r="T395" i="1"/>
  <c r="Q395" i="1"/>
  <c r="M395" i="1"/>
  <c r="O395" i="1" s="1"/>
  <c r="T394" i="1"/>
  <c r="Q394" i="1"/>
  <c r="M394" i="1"/>
  <c r="O394" i="1" s="1"/>
  <c r="X394" i="1" s="1"/>
  <c r="T393" i="1"/>
  <c r="Q393" i="1"/>
  <c r="M393" i="1"/>
  <c r="O393" i="1" s="1"/>
  <c r="T392" i="1"/>
  <c r="Q392" i="1"/>
  <c r="M392" i="1"/>
  <c r="O392" i="1" s="1"/>
  <c r="X392" i="1" s="1"/>
  <c r="T391" i="1"/>
  <c r="Q391" i="1"/>
  <c r="M391" i="1"/>
  <c r="O391" i="1" s="1"/>
  <c r="T390" i="1"/>
  <c r="Q390" i="1"/>
  <c r="O390" i="1"/>
  <c r="X390" i="1" s="1"/>
  <c r="T389" i="1"/>
  <c r="Q389" i="1"/>
  <c r="M389" i="1"/>
  <c r="O389" i="1" s="1"/>
  <c r="X389" i="1" s="1"/>
  <c r="T388" i="1"/>
  <c r="Q388" i="1"/>
  <c r="M388" i="1"/>
  <c r="O388" i="1" s="1"/>
  <c r="X388" i="1" s="1"/>
  <c r="T387" i="1"/>
  <c r="Q387" i="1"/>
  <c r="M387" i="1"/>
  <c r="O387" i="1" s="1"/>
  <c r="T386" i="1"/>
  <c r="Q386" i="1"/>
  <c r="M386" i="1"/>
  <c r="O386" i="1" s="1"/>
  <c r="X386" i="1" s="1"/>
  <c r="T385" i="1"/>
  <c r="Q385" i="1"/>
  <c r="M385" i="1"/>
  <c r="O385" i="1" s="1"/>
  <c r="X385" i="1" s="1"/>
  <c r="T384" i="1"/>
  <c r="Q384" i="1"/>
  <c r="M384" i="1"/>
  <c r="O384" i="1" s="1"/>
  <c r="X384" i="1" s="1"/>
  <c r="T383" i="1"/>
  <c r="Q383" i="1"/>
  <c r="K383" i="1"/>
  <c r="M383" i="1" s="1"/>
  <c r="O383" i="1" s="1"/>
  <c r="T382" i="1"/>
  <c r="Q382" i="1"/>
  <c r="K382" i="1"/>
  <c r="M382" i="1" s="1"/>
  <c r="O382" i="1" s="1"/>
  <c r="Z382" i="1" s="1"/>
  <c r="T381" i="1"/>
  <c r="Q381" i="1"/>
  <c r="U381" i="1" s="1"/>
  <c r="M381" i="1"/>
  <c r="O381" i="1" s="1"/>
  <c r="T380" i="1"/>
  <c r="Q380" i="1"/>
  <c r="M380" i="1"/>
  <c r="O380" i="1" s="1"/>
  <c r="T379" i="1"/>
  <c r="Q379" i="1"/>
  <c r="U379" i="1" s="1"/>
  <c r="K379" i="1"/>
  <c r="M379" i="1" s="1"/>
  <c r="O379" i="1" s="1"/>
  <c r="T377" i="1"/>
  <c r="Q377" i="1"/>
  <c r="U377" i="1" s="1"/>
  <c r="M377" i="1"/>
  <c r="O377" i="1" s="1"/>
  <c r="T376" i="1"/>
  <c r="Q376" i="1"/>
  <c r="U376" i="1" s="1"/>
  <c r="M376" i="1"/>
  <c r="O376" i="1" s="1"/>
  <c r="T375" i="1"/>
  <c r="Q375" i="1"/>
  <c r="U375" i="1" s="1"/>
  <c r="M375" i="1"/>
  <c r="O375" i="1" s="1"/>
  <c r="T374" i="1"/>
  <c r="Q374" i="1"/>
  <c r="U374" i="1" s="1"/>
  <c r="M374" i="1"/>
  <c r="O374" i="1" s="1"/>
  <c r="T373" i="1"/>
  <c r="Q373" i="1"/>
  <c r="M373" i="1"/>
  <c r="O373" i="1" s="1"/>
  <c r="X373" i="1" s="1"/>
  <c r="T372" i="1"/>
  <c r="Q372" i="1"/>
  <c r="U372" i="1" s="1"/>
  <c r="M372" i="1"/>
  <c r="O372" i="1" s="1"/>
  <c r="T371" i="1"/>
  <c r="Q371" i="1"/>
  <c r="U371" i="1" s="1"/>
  <c r="K371" i="1"/>
  <c r="M371" i="1" s="1"/>
  <c r="O371" i="1" s="1"/>
  <c r="T370" i="1"/>
  <c r="Q370" i="1"/>
  <c r="K370" i="1"/>
  <c r="M370" i="1" s="1"/>
  <c r="O370" i="1" s="1"/>
  <c r="Y370" i="1" s="1"/>
  <c r="T369" i="1"/>
  <c r="Q369" i="1"/>
  <c r="M369" i="1"/>
  <c r="O369" i="1" s="1"/>
  <c r="X369" i="1" s="1"/>
  <c r="T368" i="1"/>
  <c r="Q368" i="1"/>
  <c r="M368" i="1"/>
  <c r="O368" i="1" s="1"/>
  <c r="T367" i="1"/>
  <c r="Q367" i="1"/>
  <c r="M367" i="1"/>
  <c r="O367" i="1" s="1"/>
  <c r="X367" i="1" s="1"/>
  <c r="T366" i="1"/>
  <c r="Q366" i="1"/>
  <c r="M366" i="1"/>
  <c r="O366" i="1" s="1"/>
  <c r="T365" i="1"/>
  <c r="Q365" i="1"/>
  <c r="M365" i="1"/>
  <c r="O365" i="1" s="1"/>
  <c r="X365" i="1" s="1"/>
  <c r="T364" i="1"/>
  <c r="Q364" i="1"/>
  <c r="M364" i="1"/>
  <c r="O364" i="1" s="1"/>
  <c r="T363" i="1"/>
  <c r="Q363" i="1"/>
  <c r="M363" i="1"/>
  <c r="O363" i="1" s="1"/>
  <c r="X363" i="1" s="1"/>
  <c r="T362" i="1"/>
  <c r="Q362" i="1"/>
  <c r="M362" i="1"/>
  <c r="O362" i="1" s="1"/>
  <c r="Y362" i="1" s="1"/>
  <c r="T361" i="1"/>
  <c r="Q361" i="1"/>
  <c r="M361" i="1"/>
  <c r="O361" i="1" s="1"/>
  <c r="X361" i="1" s="1"/>
  <c r="T360" i="1"/>
  <c r="Q360" i="1"/>
  <c r="M360" i="1"/>
  <c r="O360" i="1" s="1"/>
  <c r="Y360" i="1" s="1"/>
  <c r="T359" i="1"/>
  <c r="Q359" i="1"/>
  <c r="M359" i="1"/>
  <c r="O359" i="1" s="1"/>
  <c r="X359" i="1" s="1"/>
  <c r="T358" i="1"/>
  <c r="Q358" i="1"/>
  <c r="M358" i="1"/>
  <c r="O358" i="1" s="1"/>
  <c r="Y358" i="1" s="1"/>
  <c r="T357" i="1"/>
  <c r="Q357" i="1"/>
  <c r="O357" i="1"/>
  <c r="X357" i="1" s="1"/>
  <c r="T356" i="1"/>
  <c r="Q356" i="1"/>
  <c r="O356" i="1"/>
  <c r="X356" i="1" s="1"/>
  <c r="T355" i="1"/>
  <c r="Q355" i="1"/>
  <c r="M355" i="1"/>
  <c r="O355" i="1" s="1"/>
  <c r="T354" i="1"/>
  <c r="Q354" i="1"/>
  <c r="U354" i="1" s="1"/>
  <c r="M354" i="1"/>
  <c r="O354" i="1" s="1"/>
  <c r="T353" i="1"/>
  <c r="Q353" i="1"/>
  <c r="U353" i="1" s="1"/>
  <c r="K353" i="1"/>
  <c r="M353" i="1" s="1"/>
  <c r="O353" i="1" s="1"/>
  <c r="T352" i="1"/>
  <c r="Q352" i="1"/>
  <c r="U352" i="1" s="1"/>
  <c r="M352" i="1"/>
  <c r="O352" i="1" s="1"/>
  <c r="T351" i="1"/>
  <c r="Q351" i="1"/>
  <c r="U351" i="1" s="1"/>
  <c r="M351" i="1"/>
  <c r="O351" i="1" s="1"/>
  <c r="T350" i="1"/>
  <c r="Q350" i="1"/>
  <c r="U350" i="1" s="1"/>
  <c r="M350" i="1"/>
  <c r="O350" i="1" s="1"/>
  <c r="T349" i="1"/>
  <c r="Q349" i="1"/>
  <c r="U349" i="1" s="1"/>
  <c r="M349" i="1"/>
  <c r="O349" i="1" s="1"/>
  <c r="T348" i="1"/>
  <c r="Q348" i="1"/>
  <c r="U348" i="1" s="1"/>
  <c r="M348" i="1"/>
  <c r="O348" i="1" s="1"/>
  <c r="T347" i="1"/>
  <c r="Q347" i="1"/>
  <c r="U347" i="1" s="1"/>
  <c r="M347" i="1"/>
  <c r="O347" i="1" s="1"/>
  <c r="T346" i="1"/>
  <c r="Q346" i="1"/>
  <c r="AA346" i="1" s="1"/>
  <c r="K346" i="1"/>
  <c r="M346" i="1" s="1"/>
  <c r="O346" i="1" s="1"/>
  <c r="X346" i="1" s="1"/>
  <c r="T345" i="1"/>
  <c r="Q345" i="1"/>
  <c r="M345" i="1"/>
  <c r="O345" i="1" s="1"/>
  <c r="X345" i="1" s="1"/>
  <c r="T344" i="1"/>
  <c r="Q344" i="1"/>
  <c r="M344" i="1"/>
  <c r="O344" i="1" s="1"/>
  <c r="X344" i="1" s="1"/>
  <c r="T343" i="1"/>
  <c r="Q343" i="1"/>
  <c r="M343" i="1"/>
  <c r="O343" i="1" s="1"/>
  <c r="T342" i="1"/>
  <c r="Q342" i="1"/>
  <c r="M342" i="1"/>
  <c r="O342" i="1" s="1"/>
  <c r="T341" i="1"/>
  <c r="Q341" i="1"/>
  <c r="M341" i="1"/>
  <c r="O341" i="1" s="1"/>
  <c r="X341" i="1" s="1"/>
  <c r="T340" i="1"/>
  <c r="Q340" i="1"/>
  <c r="M340" i="1"/>
  <c r="O340" i="1" s="1"/>
  <c r="X340" i="1" s="1"/>
  <c r="T339" i="1"/>
  <c r="Q339" i="1"/>
  <c r="K339" i="1"/>
  <c r="M339" i="1" s="1"/>
  <c r="O339" i="1" s="1"/>
  <c r="Y339" i="1" s="1"/>
  <c r="T338" i="1"/>
  <c r="Q338" i="1"/>
  <c r="M338" i="1"/>
  <c r="O338" i="1" s="1"/>
  <c r="Y338" i="1" s="1"/>
  <c r="T337" i="1"/>
  <c r="Q337" i="1"/>
  <c r="M337" i="1"/>
  <c r="O337" i="1" s="1"/>
  <c r="Y337" i="1" s="1"/>
  <c r="T336" i="1"/>
  <c r="Q336" i="1"/>
  <c r="U336" i="1" s="1"/>
  <c r="M336" i="1"/>
  <c r="O336" i="1" s="1"/>
  <c r="T335" i="1"/>
  <c r="Q335" i="1"/>
  <c r="U335" i="1" s="1"/>
  <c r="M335" i="1"/>
  <c r="O335" i="1" s="1"/>
  <c r="T334" i="1"/>
  <c r="Q334" i="1"/>
  <c r="U334" i="1" s="1"/>
  <c r="K334" i="1"/>
  <c r="M334" i="1" s="1"/>
  <c r="O334" i="1" s="1"/>
  <c r="T333" i="1"/>
  <c r="Q333" i="1"/>
  <c r="M333" i="1"/>
  <c r="O333" i="1" s="1"/>
  <c r="X333" i="1" s="1"/>
  <c r="T332" i="1"/>
  <c r="Q332" i="1"/>
  <c r="K332" i="1"/>
  <c r="M332" i="1" s="1"/>
  <c r="O332" i="1" s="1"/>
  <c r="Y332" i="1" s="1"/>
  <c r="T331" i="1"/>
  <c r="Q331" i="1"/>
  <c r="M331" i="1"/>
  <c r="O331" i="1" s="1"/>
  <c r="Y331" i="1" s="1"/>
  <c r="T330" i="1"/>
  <c r="Q330" i="1"/>
  <c r="M330" i="1"/>
  <c r="O330" i="1" s="1"/>
  <c r="X330" i="1" s="1"/>
  <c r="T329" i="1"/>
  <c r="Q329" i="1"/>
  <c r="M329" i="1"/>
  <c r="O329" i="1" s="1"/>
  <c r="Y329" i="1" s="1"/>
  <c r="T328" i="1"/>
  <c r="Q328" i="1"/>
  <c r="M328" i="1"/>
  <c r="O328" i="1" s="1"/>
  <c r="X328" i="1" s="1"/>
  <c r="T327" i="1"/>
  <c r="Q327" i="1"/>
  <c r="M327" i="1"/>
  <c r="O327" i="1" s="1"/>
  <c r="Y327" i="1" s="1"/>
  <c r="T326" i="1"/>
  <c r="Q326" i="1"/>
  <c r="M326" i="1"/>
  <c r="O326" i="1" s="1"/>
  <c r="X326" i="1" s="1"/>
  <c r="T325" i="1"/>
  <c r="Q325" i="1"/>
  <c r="M325" i="1"/>
  <c r="O325" i="1" s="1"/>
  <c r="Y325" i="1" s="1"/>
  <c r="T324" i="1"/>
  <c r="Q324" i="1"/>
  <c r="M324" i="1"/>
  <c r="O324" i="1" s="1"/>
  <c r="X324" i="1" s="1"/>
  <c r="T323" i="1"/>
  <c r="Q323" i="1"/>
  <c r="M323" i="1"/>
  <c r="O323" i="1" s="1"/>
  <c r="Y323" i="1" s="1"/>
  <c r="T322" i="1"/>
  <c r="Q322" i="1"/>
  <c r="M322" i="1"/>
  <c r="O322" i="1" s="1"/>
  <c r="X322" i="1" s="1"/>
  <c r="T321" i="1"/>
  <c r="Q321" i="1"/>
  <c r="M321" i="1"/>
  <c r="O321" i="1" s="1"/>
  <c r="Y321" i="1" s="1"/>
  <c r="T320" i="1"/>
  <c r="Q320" i="1"/>
  <c r="M320" i="1"/>
  <c r="O320" i="1" s="1"/>
  <c r="X320" i="1" s="1"/>
  <c r="T319" i="1"/>
  <c r="Q319" i="1"/>
  <c r="M319" i="1"/>
  <c r="O319" i="1" s="1"/>
  <c r="Y319" i="1" s="1"/>
  <c r="T318" i="1"/>
  <c r="Q318" i="1"/>
  <c r="M318" i="1"/>
  <c r="O318" i="1" s="1"/>
  <c r="X318" i="1" s="1"/>
  <c r="T317" i="1"/>
  <c r="Q317" i="1"/>
  <c r="M317" i="1"/>
  <c r="O317" i="1" s="1"/>
  <c r="Y317" i="1" s="1"/>
  <c r="T316" i="1"/>
  <c r="Q316" i="1"/>
  <c r="M316" i="1"/>
  <c r="O316" i="1" s="1"/>
  <c r="X316" i="1" s="1"/>
  <c r="T315" i="1"/>
  <c r="Q315" i="1"/>
  <c r="M315" i="1"/>
  <c r="O315" i="1" s="1"/>
  <c r="Y315" i="1" s="1"/>
  <c r="T314" i="1"/>
  <c r="Q314" i="1"/>
  <c r="M314" i="1"/>
  <c r="O314" i="1" s="1"/>
  <c r="X314" i="1" s="1"/>
  <c r="T313" i="1"/>
  <c r="Q313" i="1"/>
  <c r="M313" i="1"/>
  <c r="O313" i="1" s="1"/>
  <c r="Y313" i="1" s="1"/>
  <c r="M312" i="1"/>
  <c r="O312" i="1" s="1"/>
  <c r="T311" i="1"/>
  <c r="Q311" i="1"/>
  <c r="M311" i="1"/>
  <c r="O311" i="1" s="1"/>
  <c r="T310" i="1"/>
  <c r="Q310" i="1"/>
  <c r="M310" i="1"/>
  <c r="O310" i="1" s="1"/>
  <c r="Z310" i="1" s="1"/>
  <c r="T309" i="1"/>
  <c r="Q309" i="1"/>
  <c r="M309" i="1"/>
  <c r="O309" i="1" s="1"/>
  <c r="T308" i="1"/>
  <c r="Q308" i="1"/>
  <c r="M308" i="1"/>
  <c r="O308" i="1" s="1"/>
  <c r="Z308" i="1" s="1"/>
  <c r="T307" i="1"/>
  <c r="Q307" i="1"/>
  <c r="M307" i="1"/>
  <c r="O307" i="1" s="1"/>
  <c r="T306" i="1"/>
  <c r="Q306" i="1"/>
  <c r="M306" i="1"/>
  <c r="O306" i="1" s="1"/>
  <c r="Z306" i="1" s="1"/>
  <c r="T305" i="1"/>
  <c r="Q305" i="1"/>
  <c r="M305" i="1"/>
  <c r="O305" i="1" s="1"/>
  <c r="T304" i="1"/>
  <c r="Q304" i="1"/>
  <c r="M304" i="1"/>
  <c r="O304" i="1" s="1"/>
  <c r="Z304" i="1" s="1"/>
  <c r="T303" i="1"/>
  <c r="Q303" i="1"/>
  <c r="M303" i="1"/>
  <c r="O303" i="1" s="1"/>
  <c r="T302" i="1"/>
  <c r="Q302" i="1"/>
  <c r="M302" i="1"/>
  <c r="O302" i="1" s="1"/>
  <c r="Z302" i="1" s="1"/>
  <c r="T301" i="1"/>
  <c r="Q301" i="1"/>
  <c r="M301" i="1"/>
  <c r="O301" i="1" s="1"/>
  <c r="T300" i="1"/>
  <c r="Q300" i="1"/>
  <c r="M300" i="1"/>
  <c r="O300" i="1" s="1"/>
  <c r="Z300" i="1" s="1"/>
  <c r="T299" i="1"/>
  <c r="Q299" i="1"/>
  <c r="M299" i="1"/>
  <c r="O299" i="1" s="1"/>
  <c r="T298" i="1"/>
  <c r="Q298" i="1"/>
  <c r="M298" i="1"/>
  <c r="O298" i="1" s="1"/>
  <c r="Z298" i="1" s="1"/>
  <c r="T297" i="1"/>
  <c r="Q297" i="1"/>
  <c r="M297" i="1"/>
  <c r="O297" i="1" s="1"/>
  <c r="T296" i="1"/>
  <c r="Q296" i="1"/>
  <c r="M296" i="1"/>
  <c r="O296" i="1" s="1"/>
  <c r="Z296" i="1" s="1"/>
  <c r="T295" i="1"/>
  <c r="Q295" i="1"/>
  <c r="M295" i="1"/>
  <c r="O295" i="1" s="1"/>
  <c r="T294" i="1"/>
  <c r="Q294" i="1"/>
  <c r="M294" i="1"/>
  <c r="O294" i="1" s="1"/>
  <c r="Z294" i="1" s="1"/>
  <c r="T293" i="1"/>
  <c r="Q293" i="1"/>
  <c r="M293" i="1"/>
  <c r="O293" i="1" s="1"/>
  <c r="T292" i="1"/>
  <c r="Q292" i="1"/>
  <c r="M292" i="1"/>
  <c r="O292" i="1" s="1"/>
  <c r="Z292" i="1" s="1"/>
  <c r="T291" i="1"/>
  <c r="Q291" i="1"/>
  <c r="M291" i="1"/>
  <c r="O291" i="1" s="1"/>
  <c r="T290" i="1"/>
  <c r="Q290" i="1"/>
  <c r="M290" i="1"/>
  <c r="O290" i="1" s="1"/>
  <c r="Z290" i="1" s="1"/>
  <c r="T289" i="1"/>
  <c r="Q289" i="1"/>
  <c r="M289" i="1"/>
  <c r="O289" i="1" s="1"/>
  <c r="T288" i="1"/>
  <c r="Q288" i="1"/>
  <c r="M288" i="1"/>
  <c r="O288" i="1" s="1"/>
  <c r="Z288" i="1" s="1"/>
  <c r="T287" i="1"/>
  <c r="Q287" i="1"/>
  <c r="M287" i="1"/>
  <c r="O287" i="1" s="1"/>
  <c r="T286" i="1"/>
  <c r="Q286" i="1"/>
  <c r="M286" i="1"/>
  <c r="O286" i="1" s="1"/>
  <c r="Z286" i="1" s="1"/>
  <c r="T285" i="1"/>
  <c r="Q285" i="1"/>
  <c r="M285" i="1"/>
  <c r="O285" i="1" s="1"/>
  <c r="T284" i="1"/>
  <c r="Q284" i="1"/>
  <c r="M284" i="1"/>
  <c r="O284" i="1" s="1"/>
  <c r="Z284" i="1" s="1"/>
  <c r="T283" i="1"/>
  <c r="Q283" i="1"/>
  <c r="M283" i="1"/>
  <c r="O283" i="1" s="1"/>
  <c r="T282" i="1"/>
  <c r="Q282" i="1"/>
  <c r="M282" i="1"/>
  <c r="O282" i="1" s="1"/>
  <c r="Z282" i="1" s="1"/>
  <c r="T281" i="1"/>
  <c r="Q281" i="1"/>
  <c r="M281" i="1"/>
  <c r="O281" i="1" s="1"/>
  <c r="T280" i="1"/>
  <c r="Q280" i="1"/>
  <c r="M280" i="1"/>
  <c r="O280" i="1" s="1"/>
  <c r="Z280" i="1" s="1"/>
  <c r="T279" i="1"/>
  <c r="Q279" i="1"/>
  <c r="M279" i="1"/>
  <c r="O279" i="1" s="1"/>
  <c r="T278" i="1"/>
  <c r="Q278" i="1"/>
  <c r="M278" i="1"/>
  <c r="O278" i="1" s="1"/>
  <c r="Z278" i="1" s="1"/>
  <c r="T277" i="1"/>
  <c r="Q277" i="1"/>
  <c r="M277" i="1"/>
  <c r="O277" i="1" s="1"/>
  <c r="T276" i="1"/>
  <c r="Q276" i="1"/>
  <c r="M276" i="1"/>
  <c r="O276" i="1" s="1"/>
  <c r="Z276" i="1" s="1"/>
  <c r="T273" i="1"/>
  <c r="Q273" i="1"/>
  <c r="O273" i="1"/>
  <c r="X273" i="1" s="1"/>
  <c r="T272" i="1"/>
  <c r="Q272" i="1"/>
  <c r="O272" i="1"/>
  <c r="Z272" i="1" s="1"/>
  <c r="T271" i="1"/>
  <c r="Q271" i="1"/>
  <c r="U271" i="1" s="1"/>
  <c r="M271" i="1"/>
  <c r="O271" i="1" s="1"/>
  <c r="T270" i="1"/>
  <c r="Q270" i="1"/>
  <c r="U270" i="1" s="1"/>
  <c r="M270" i="1"/>
  <c r="O270" i="1" s="1"/>
  <c r="T269" i="1"/>
  <c r="Q269" i="1"/>
  <c r="U269" i="1" s="1"/>
  <c r="M269" i="1"/>
  <c r="O269" i="1" s="1"/>
  <c r="T268" i="1"/>
  <c r="Q268" i="1"/>
  <c r="U268" i="1" s="1"/>
  <c r="M268" i="1"/>
  <c r="O268" i="1" s="1"/>
  <c r="T267" i="1"/>
  <c r="Q267" i="1"/>
  <c r="U267" i="1" s="1"/>
  <c r="M267" i="1"/>
  <c r="O267" i="1" s="1"/>
  <c r="T266" i="1"/>
  <c r="Q266" i="1"/>
  <c r="U266" i="1" s="1"/>
  <c r="M266" i="1"/>
  <c r="O266" i="1" s="1"/>
  <c r="T265" i="1"/>
  <c r="Q265" i="1"/>
  <c r="U265" i="1" s="1"/>
  <c r="M265" i="1"/>
  <c r="O265" i="1" s="1"/>
  <c r="T264" i="1"/>
  <c r="Q264" i="1"/>
  <c r="U264" i="1" s="1"/>
  <c r="M264" i="1"/>
  <c r="O264" i="1" s="1"/>
  <c r="T263" i="1"/>
  <c r="Q263" i="1"/>
  <c r="U263" i="1" s="1"/>
  <c r="M263" i="1"/>
  <c r="O263" i="1" s="1"/>
  <c r="T262" i="1"/>
  <c r="Q262" i="1"/>
  <c r="U262" i="1" s="1"/>
  <c r="M262" i="1"/>
  <c r="O262" i="1" s="1"/>
  <c r="T261" i="1"/>
  <c r="Q261" i="1"/>
  <c r="U261" i="1" s="1"/>
  <c r="M261" i="1"/>
  <c r="O261" i="1" s="1"/>
  <c r="T260" i="1"/>
  <c r="Q260" i="1"/>
  <c r="U260" i="1" s="1"/>
  <c r="M260" i="1"/>
  <c r="O260" i="1" s="1"/>
  <c r="T259" i="1"/>
  <c r="Q259" i="1"/>
  <c r="M259" i="1"/>
  <c r="O259" i="1" s="1"/>
  <c r="T258" i="1"/>
  <c r="Q258" i="1"/>
  <c r="U258" i="1" s="1"/>
  <c r="M258" i="1"/>
  <c r="O258" i="1" s="1"/>
  <c r="T257" i="1"/>
  <c r="Q257" i="1"/>
  <c r="U257" i="1" s="1"/>
  <c r="M257" i="1"/>
  <c r="O257" i="1" s="1"/>
  <c r="T256" i="1"/>
  <c r="Q256" i="1"/>
  <c r="U256" i="1" s="1"/>
  <c r="M256" i="1"/>
  <c r="O256" i="1" s="1"/>
  <c r="T255" i="1"/>
  <c r="Q255" i="1"/>
  <c r="U255" i="1" s="1"/>
  <c r="M255" i="1"/>
  <c r="O255" i="1" s="1"/>
  <c r="T254" i="1"/>
  <c r="Q254" i="1"/>
  <c r="U254" i="1" s="1"/>
  <c r="M254" i="1"/>
  <c r="O254" i="1" s="1"/>
  <c r="T253" i="1"/>
  <c r="Q253" i="1"/>
  <c r="M253" i="1"/>
  <c r="O253" i="1" s="1"/>
  <c r="T252" i="1"/>
  <c r="Q252" i="1"/>
  <c r="U252" i="1" s="1"/>
  <c r="M252" i="1"/>
  <c r="O252" i="1" s="1"/>
  <c r="T251" i="1"/>
  <c r="Q251" i="1"/>
  <c r="U251" i="1" s="1"/>
  <c r="M251" i="1"/>
  <c r="O251" i="1" s="1"/>
  <c r="T250" i="1"/>
  <c r="Q250" i="1"/>
  <c r="U250" i="1" s="1"/>
  <c r="M250" i="1"/>
  <c r="O250" i="1" s="1"/>
  <c r="T249" i="1"/>
  <c r="Q249" i="1"/>
  <c r="U249" i="1" s="1"/>
  <c r="M249" i="1"/>
  <c r="O249" i="1" s="1"/>
  <c r="T248" i="1"/>
  <c r="Q248" i="1"/>
  <c r="U248" i="1" s="1"/>
  <c r="M248" i="1"/>
  <c r="O248" i="1" s="1"/>
  <c r="T247" i="1"/>
  <c r="Q247" i="1"/>
  <c r="U247" i="1" s="1"/>
  <c r="M247" i="1"/>
  <c r="O247" i="1" s="1"/>
  <c r="T246" i="1"/>
  <c r="Q246" i="1"/>
  <c r="M246" i="1"/>
  <c r="O246" i="1" s="1"/>
  <c r="X246" i="1" s="1"/>
  <c r="T245" i="1"/>
  <c r="Q245" i="1"/>
  <c r="M245" i="1"/>
  <c r="O245" i="1" s="1"/>
  <c r="M244" i="1"/>
  <c r="O244" i="1" s="1"/>
  <c r="X244" i="1" s="1"/>
  <c r="T243" i="1"/>
  <c r="Q243" i="1"/>
  <c r="U243" i="1" s="1"/>
  <c r="M243" i="1"/>
  <c r="O243" i="1" s="1"/>
  <c r="T242" i="1"/>
  <c r="Q242" i="1"/>
  <c r="U242" i="1" s="1"/>
  <c r="M242" i="1"/>
  <c r="O242" i="1" s="1"/>
  <c r="Y242" i="1" s="1"/>
  <c r="T241" i="1"/>
  <c r="Q241" i="1"/>
  <c r="U241" i="1" s="1"/>
  <c r="M241" i="1"/>
  <c r="O241" i="1" s="1"/>
  <c r="Z241" i="1" s="1"/>
  <c r="T240" i="1"/>
  <c r="Q240" i="1"/>
  <c r="U240" i="1" s="1"/>
  <c r="M240" i="1"/>
  <c r="O240" i="1" s="1"/>
  <c r="Z240" i="1" s="1"/>
  <c r="T239" i="1"/>
  <c r="Q239" i="1"/>
  <c r="U239" i="1" s="1"/>
  <c r="M239" i="1"/>
  <c r="O239" i="1" s="1"/>
  <c r="Z239" i="1" s="1"/>
  <c r="T238" i="1"/>
  <c r="Q238" i="1"/>
  <c r="U238" i="1" s="1"/>
  <c r="M238" i="1"/>
  <c r="O238" i="1" s="1"/>
  <c r="Z238" i="1" s="1"/>
  <c r="T237" i="1"/>
  <c r="Q237" i="1"/>
  <c r="U237" i="1" s="1"/>
  <c r="M237" i="1"/>
  <c r="O237" i="1" s="1"/>
  <c r="Z237" i="1" s="1"/>
  <c r="T236" i="1"/>
  <c r="Q236" i="1"/>
  <c r="U236" i="1" s="1"/>
  <c r="M236" i="1"/>
  <c r="O236" i="1" s="1"/>
  <c r="Z236" i="1" s="1"/>
  <c r="T235" i="1"/>
  <c r="Q235" i="1"/>
  <c r="U235" i="1" s="1"/>
  <c r="M235" i="1"/>
  <c r="O235" i="1" s="1"/>
  <c r="Z235" i="1" s="1"/>
  <c r="T234" i="1"/>
  <c r="Q234" i="1"/>
  <c r="U234" i="1" s="1"/>
  <c r="M234" i="1"/>
  <c r="O234" i="1" s="1"/>
  <c r="Z234" i="1" s="1"/>
  <c r="T233" i="1"/>
  <c r="Q233" i="1"/>
  <c r="U233" i="1" s="1"/>
  <c r="M233" i="1"/>
  <c r="O233" i="1" s="1"/>
  <c r="Z233" i="1" s="1"/>
  <c r="T232" i="1"/>
  <c r="Q232" i="1"/>
  <c r="U232" i="1" s="1"/>
  <c r="M232" i="1"/>
  <c r="O232" i="1" s="1"/>
  <c r="Z232" i="1" s="1"/>
  <c r="T231" i="1"/>
  <c r="Q231" i="1"/>
  <c r="U231" i="1" s="1"/>
  <c r="M231" i="1"/>
  <c r="O231" i="1" s="1"/>
  <c r="Z231" i="1" s="1"/>
  <c r="T230" i="1"/>
  <c r="Q230" i="1"/>
  <c r="M230" i="1"/>
  <c r="O230" i="1" s="1"/>
  <c r="Z230" i="1" s="1"/>
  <c r="T229" i="1"/>
  <c r="Q229" i="1"/>
  <c r="M229" i="1"/>
  <c r="O229" i="1" s="1"/>
  <c r="Z229" i="1" s="1"/>
  <c r="T228" i="1"/>
  <c r="Q228" i="1"/>
  <c r="M228" i="1"/>
  <c r="O228" i="1" s="1"/>
  <c r="X228" i="1" s="1"/>
  <c r="T227" i="1"/>
  <c r="Q227" i="1"/>
  <c r="M227" i="1"/>
  <c r="O227" i="1" s="1"/>
  <c r="X227" i="1" s="1"/>
  <c r="T226" i="1"/>
  <c r="Q226" i="1"/>
  <c r="U226" i="1" s="1"/>
  <c r="M226" i="1"/>
  <c r="O226" i="1" s="1"/>
  <c r="T225" i="1"/>
  <c r="Q225" i="1"/>
  <c r="U225" i="1" s="1"/>
  <c r="M225" i="1"/>
  <c r="O225" i="1" s="1"/>
  <c r="T224" i="1"/>
  <c r="Q224" i="1"/>
  <c r="U224" i="1" s="1"/>
  <c r="M224" i="1"/>
  <c r="O224" i="1" s="1"/>
  <c r="T223" i="1"/>
  <c r="Q223" i="1"/>
  <c r="U223" i="1" s="1"/>
  <c r="M223" i="1"/>
  <c r="O223" i="1" s="1"/>
  <c r="T222" i="1"/>
  <c r="Q222" i="1"/>
  <c r="M222" i="1"/>
  <c r="O222" i="1" s="1"/>
  <c r="X222" i="1" s="1"/>
  <c r="T221" i="1"/>
  <c r="Q221" i="1"/>
  <c r="U221" i="1" s="1"/>
  <c r="M221" i="1"/>
  <c r="O221" i="1" s="1"/>
  <c r="T220" i="1"/>
  <c r="Q220" i="1"/>
  <c r="M220" i="1"/>
  <c r="O220" i="1" s="1"/>
  <c r="T219" i="1"/>
  <c r="Q219" i="1"/>
  <c r="M219" i="1"/>
  <c r="O219" i="1" s="1"/>
  <c r="T218" i="1"/>
  <c r="Q218" i="1"/>
  <c r="M218" i="1"/>
  <c r="O218" i="1" s="1"/>
  <c r="T217" i="1"/>
  <c r="Q217" i="1"/>
  <c r="M217" i="1"/>
  <c r="O217" i="1" s="1"/>
  <c r="T216" i="1"/>
  <c r="Q216" i="1"/>
  <c r="M216" i="1"/>
  <c r="O216" i="1" s="1"/>
  <c r="T215" i="1"/>
  <c r="Q215" i="1"/>
  <c r="U215" i="1" s="1"/>
  <c r="M215" i="1"/>
  <c r="O215" i="1" s="1"/>
  <c r="T214" i="1"/>
  <c r="Q214" i="1"/>
  <c r="U214" i="1" s="1"/>
  <c r="M214" i="1"/>
  <c r="O214" i="1" s="1"/>
  <c r="T213" i="1"/>
  <c r="Q213" i="1"/>
  <c r="U213" i="1" s="1"/>
  <c r="M213" i="1"/>
  <c r="O213" i="1" s="1"/>
  <c r="T212" i="1"/>
  <c r="Q212" i="1"/>
  <c r="U212" i="1" s="1"/>
  <c r="M212" i="1"/>
  <c r="O212" i="1" s="1"/>
  <c r="T211" i="1"/>
  <c r="Q211" i="1"/>
  <c r="U211" i="1" s="1"/>
  <c r="M211" i="1"/>
  <c r="O211" i="1" s="1"/>
  <c r="T210" i="1"/>
  <c r="Q210" i="1"/>
  <c r="U210" i="1" s="1"/>
  <c r="M210" i="1"/>
  <c r="O210" i="1" s="1"/>
  <c r="T209" i="1"/>
  <c r="Q209" i="1"/>
  <c r="U209" i="1" s="1"/>
  <c r="M209" i="1"/>
  <c r="O209" i="1" s="1"/>
  <c r="T208" i="1"/>
  <c r="Q208" i="1"/>
  <c r="U208" i="1" s="1"/>
  <c r="M208" i="1"/>
  <c r="O208" i="1" s="1"/>
  <c r="T207" i="1"/>
  <c r="Q207" i="1"/>
  <c r="U207" i="1" s="1"/>
  <c r="M207" i="1"/>
  <c r="O207" i="1" s="1"/>
  <c r="T206" i="1"/>
  <c r="Q206" i="1"/>
  <c r="M206" i="1"/>
  <c r="O206" i="1" s="1"/>
  <c r="T205" i="1"/>
  <c r="Q205" i="1"/>
  <c r="U205" i="1" s="1"/>
  <c r="M205" i="1"/>
  <c r="O205" i="1" s="1"/>
  <c r="T204" i="1"/>
  <c r="Q204" i="1"/>
  <c r="U204" i="1" s="1"/>
  <c r="M204" i="1"/>
  <c r="O204" i="1" s="1"/>
  <c r="T203" i="1"/>
  <c r="Q203" i="1"/>
  <c r="M203" i="1"/>
  <c r="O203" i="1" s="1"/>
  <c r="T202" i="1"/>
  <c r="Q202" i="1"/>
  <c r="M202" i="1"/>
  <c r="O202" i="1" s="1"/>
  <c r="Y202" i="1" s="1"/>
  <c r="T201" i="1"/>
  <c r="Q201" i="1"/>
  <c r="U201" i="1" s="1"/>
  <c r="M201" i="1"/>
  <c r="O201" i="1" s="1"/>
  <c r="Y201" i="1" s="1"/>
  <c r="T200" i="1"/>
  <c r="Q200" i="1"/>
  <c r="U200" i="1" s="1"/>
  <c r="M200" i="1"/>
  <c r="O200" i="1" s="1"/>
  <c r="Y200" i="1" s="1"/>
  <c r="T199" i="1"/>
  <c r="Q199" i="1"/>
  <c r="U199" i="1" s="1"/>
  <c r="M199" i="1"/>
  <c r="O199" i="1" s="1"/>
  <c r="Y199" i="1" s="1"/>
  <c r="T198" i="1"/>
  <c r="Q198" i="1"/>
  <c r="U198" i="1" s="1"/>
  <c r="M198" i="1"/>
  <c r="O198" i="1" s="1"/>
  <c r="Y198" i="1" s="1"/>
  <c r="T197" i="1"/>
  <c r="Q197" i="1"/>
  <c r="U197" i="1" s="1"/>
  <c r="M197" i="1"/>
  <c r="O197" i="1" s="1"/>
  <c r="Y197" i="1" s="1"/>
  <c r="T196" i="1"/>
  <c r="Q196" i="1"/>
  <c r="U196" i="1" s="1"/>
  <c r="M196" i="1"/>
  <c r="O196" i="1" s="1"/>
  <c r="Y196" i="1" s="1"/>
  <c r="T195" i="1"/>
  <c r="Q195" i="1"/>
  <c r="U195" i="1" s="1"/>
  <c r="M195" i="1"/>
  <c r="O195" i="1" s="1"/>
  <c r="Y195" i="1" s="1"/>
  <c r="T194" i="1"/>
  <c r="Q194" i="1"/>
  <c r="U194" i="1" s="1"/>
  <c r="M194" i="1"/>
  <c r="O194" i="1" s="1"/>
  <c r="Y194" i="1" s="1"/>
  <c r="T193" i="1"/>
  <c r="Q193" i="1"/>
  <c r="U193" i="1" s="1"/>
  <c r="M193" i="1"/>
  <c r="O193" i="1" s="1"/>
  <c r="Y193" i="1" s="1"/>
  <c r="T192" i="1"/>
  <c r="Q192" i="1"/>
  <c r="U192" i="1" s="1"/>
  <c r="M192" i="1"/>
  <c r="O192" i="1" s="1"/>
  <c r="Y192" i="1" s="1"/>
  <c r="T191" i="1"/>
  <c r="Q191" i="1"/>
  <c r="U191" i="1" s="1"/>
  <c r="M191" i="1"/>
  <c r="O191" i="1" s="1"/>
  <c r="Y191" i="1" s="1"/>
  <c r="T190" i="1"/>
  <c r="Q190" i="1"/>
  <c r="M190" i="1"/>
  <c r="O190" i="1" s="1"/>
  <c r="Y190" i="1" s="1"/>
  <c r="T189" i="1"/>
  <c r="Q189" i="1"/>
  <c r="M189" i="1"/>
  <c r="O189" i="1" s="1"/>
  <c r="T188" i="1"/>
  <c r="Q188" i="1"/>
  <c r="M188" i="1"/>
  <c r="O188" i="1" s="1"/>
  <c r="T187" i="1"/>
  <c r="Q187" i="1"/>
  <c r="M187" i="1"/>
  <c r="O187" i="1" s="1"/>
  <c r="T186" i="1"/>
  <c r="Q186" i="1"/>
  <c r="M186" i="1"/>
  <c r="O186" i="1" s="1"/>
  <c r="T185" i="1"/>
  <c r="Q185" i="1"/>
  <c r="M185" i="1"/>
  <c r="O185" i="1" s="1"/>
  <c r="T184" i="1"/>
  <c r="Q184" i="1"/>
  <c r="M184" i="1"/>
  <c r="O184" i="1" s="1"/>
  <c r="T183" i="1"/>
  <c r="Q183" i="1"/>
  <c r="M183" i="1"/>
  <c r="O183" i="1" s="1"/>
  <c r="T182" i="1"/>
  <c r="Q182" i="1"/>
  <c r="M182" i="1"/>
  <c r="O182" i="1" s="1"/>
  <c r="T181" i="1"/>
  <c r="Q181" i="1"/>
  <c r="M181" i="1"/>
  <c r="O181" i="1" s="1"/>
  <c r="T180" i="1"/>
  <c r="Q180" i="1"/>
  <c r="M180" i="1"/>
  <c r="O180" i="1" s="1"/>
  <c r="T179" i="1"/>
  <c r="Q179" i="1"/>
  <c r="M179" i="1"/>
  <c r="O179" i="1" s="1"/>
  <c r="T178" i="1"/>
  <c r="Q178" i="1"/>
  <c r="M178" i="1"/>
  <c r="O178" i="1" s="1"/>
  <c r="T177" i="1"/>
  <c r="Q177" i="1"/>
  <c r="M177" i="1"/>
  <c r="O177" i="1" s="1"/>
  <c r="T176" i="1"/>
  <c r="Q176" i="1"/>
  <c r="M176" i="1"/>
  <c r="O176" i="1" s="1"/>
  <c r="T175" i="1"/>
  <c r="Q175" i="1"/>
  <c r="M175" i="1"/>
  <c r="O175" i="1" s="1"/>
  <c r="T174" i="1"/>
  <c r="Q174" i="1"/>
  <c r="M174" i="1"/>
  <c r="O174" i="1" s="1"/>
  <c r="T173" i="1"/>
  <c r="Q173" i="1"/>
  <c r="M173" i="1"/>
  <c r="O173" i="1" s="1"/>
  <c r="T172" i="1"/>
  <c r="Q172" i="1"/>
  <c r="M172" i="1"/>
  <c r="O172" i="1" s="1"/>
  <c r="T171" i="1"/>
  <c r="Q171" i="1"/>
  <c r="M171" i="1"/>
  <c r="O171" i="1" s="1"/>
  <c r="T170" i="1"/>
  <c r="Q170" i="1"/>
  <c r="M170" i="1"/>
  <c r="O170" i="1" s="1"/>
  <c r="T169" i="1"/>
  <c r="Q169" i="1"/>
  <c r="M169" i="1"/>
  <c r="O169" i="1" s="1"/>
  <c r="T168" i="1"/>
  <c r="Q168" i="1"/>
  <c r="M168" i="1"/>
  <c r="O168" i="1" s="1"/>
  <c r="T167" i="1"/>
  <c r="Q167" i="1"/>
  <c r="M167" i="1"/>
  <c r="O167" i="1" s="1"/>
  <c r="T166" i="1"/>
  <c r="Q166" i="1"/>
  <c r="M166" i="1"/>
  <c r="O166" i="1" s="1"/>
  <c r="T165" i="1"/>
  <c r="Q165" i="1"/>
  <c r="M165" i="1"/>
  <c r="O165" i="1" s="1"/>
  <c r="T164" i="1"/>
  <c r="Q164" i="1"/>
  <c r="M164" i="1"/>
  <c r="O164" i="1" s="1"/>
  <c r="T163" i="1"/>
  <c r="Q163" i="1"/>
  <c r="M163" i="1"/>
  <c r="O163" i="1" s="1"/>
  <c r="T162" i="1"/>
  <c r="Q162" i="1"/>
  <c r="M162" i="1"/>
  <c r="O162" i="1" s="1"/>
  <c r="T161" i="1"/>
  <c r="Q161" i="1"/>
  <c r="M161" i="1"/>
  <c r="O161" i="1" s="1"/>
  <c r="T160" i="1"/>
  <c r="Q160" i="1"/>
  <c r="M160" i="1"/>
  <c r="O160" i="1" s="1"/>
  <c r="T159" i="1"/>
  <c r="Q159" i="1"/>
  <c r="O159" i="1"/>
  <c r="X159" i="1" s="1"/>
  <c r="T158" i="1"/>
  <c r="Q158" i="1"/>
  <c r="U158" i="1" s="1"/>
  <c r="O158" i="1"/>
  <c r="T157" i="1"/>
  <c r="Q157" i="1"/>
  <c r="U157" i="1" s="1"/>
  <c r="O157" i="1"/>
  <c r="X157" i="1" s="1"/>
  <c r="T156" i="1"/>
  <c r="Q156" i="1"/>
  <c r="O156" i="1"/>
  <c r="Y156" i="1" s="1"/>
  <c r="T155" i="1"/>
  <c r="Q155" i="1"/>
  <c r="O155" i="1"/>
  <c r="X155" i="1" s="1"/>
  <c r="T154" i="1"/>
  <c r="Q154" i="1"/>
  <c r="U154" i="1" s="1"/>
  <c r="O154" i="1"/>
  <c r="T153" i="1"/>
  <c r="Q153" i="1"/>
  <c r="U153" i="1" s="1"/>
  <c r="M153" i="1"/>
  <c r="O153" i="1" s="1"/>
  <c r="T152" i="1"/>
  <c r="Q152" i="1"/>
  <c r="U152" i="1" s="1"/>
  <c r="M152" i="1"/>
  <c r="O152" i="1" s="1"/>
  <c r="T151" i="1"/>
  <c r="Q151" i="1"/>
  <c r="U151" i="1" s="1"/>
  <c r="M151" i="1"/>
  <c r="O151" i="1" s="1"/>
  <c r="T150" i="1"/>
  <c r="Q150" i="1"/>
  <c r="U150" i="1" s="1"/>
  <c r="M150" i="1"/>
  <c r="O150" i="1" s="1"/>
  <c r="T149" i="1"/>
  <c r="Q149" i="1"/>
  <c r="U149" i="1" s="1"/>
  <c r="M149" i="1"/>
  <c r="O149" i="1" s="1"/>
  <c r="T148" i="1"/>
  <c r="Q148" i="1"/>
  <c r="U148" i="1" s="1"/>
  <c r="M148" i="1"/>
  <c r="O148" i="1" s="1"/>
  <c r="T147" i="1"/>
  <c r="Q147" i="1"/>
  <c r="U147" i="1" s="1"/>
  <c r="M147" i="1"/>
  <c r="O147" i="1" s="1"/>
  <c r="T146" i="1"/>
  <c r="Q146" i="1"/>
  <c r="U146" i="1" s="1"/>
  <c r="M146" i="1"/>
  <c r="O146" i="1" s="1"/>
  <c r="T145" i="1"/>
  <c r="Q145" i="1"/>
  <c r="U145" i="1" s="1"/>
  <c r="M145" i="1"/>
  <c r="O145" i="1" s="1"/>
  <c r="T144" i="1"/>
  <c r="Q144" i="1"/>
  <c r="U144" i="1" s="1"/>
  <c r="M144" i="1"/>
  <c r="O144" i="1" s="1"/>
  <c r="T143" i="1"/>
  <c r="Q143" i="1"/>
  <c r="U143" i="1" s="1"/>
  <c r="M143" i="1"/>
  <c r="O143" i="1" s="1"/>
  <c r="T142" i="1"/>
  <c r="Q142" i="1"/>
  <c r="U142" i="1" s="1"/>
  <c r="M142" i="1"/>
  <c r="O142" i="1" s="1"/>
  <c r="T141" i="1"/>
  <c r="Q141" i="1"/>
  <c r="U141" i="1" s="1"/>
  <c r="M141" i="1"/>
  <c r="O141" i="1" s="1"/>
  <c r="T140" i="1"/>
  <c r="Q140" i="1"/>
  <c r="U140" i="1" s="1"/>
  <c r="M140" i="1"/>
  <c r="O140" i="1" s="1"/>
  <c r="T139" i="1"/>
  <c r="Q139" i="1"/>
  <c r="U139" i="1" s="1"/>
  <c r="M139" i="1"/>
  <c r="O139" i="1" s="1"/>
  <c r="T138" i="1"/>
  <c r="Q138" i="1"/>
  <c r="U138" i="1" s="1"/>
  <c r="M138" i="1"/>
  <c r="O138" i="1" s="1"/>
  <c r="T137" i="1"/>
  <c r="Q137" i="1"/>
  <c r="U137" i="1" s="1"/>
  <c r="O137" i="1"/>
  <c r="Z137" i="1" s="1"/>
  <c r="T136" i="1"/>
  <c r="Q136" i="1"/>
  <c r="U136" i="1" s="1"/>
  <c r="O136" i="1"/>
  <c r="Y136" i="1" s="1"/>
  <c r="T135" i="1"/>
  <c r="Q135" i="1"/>
  <c r="M135" i="1"/>
  <c r="O135" i="1" s="1"/>
  <c r="T134" i="1"/>
  <c r="Q134" i="1"/>
  <c r="M134" i="1"/>
  <c r="O134" i="1" s="1"/>
  <c r="T133" i="1"/>
  <c r="Q133" i="1"/>
  <c r="M133" i="1"/>
  <c r="O133" i="1" s="1"/>
  <c r="T132" i="1"/>
  <c r="Q132" i="1"/>
  <c r="M132" i="1"/>
  <c r="O132" i="1" s="1"/>
  <c r="T131" i="1"/>
  <c r="Q131" i="1"/>
  <c r="M131" i="1"/>
  <c r="O131" i="1" s="1"/>
  <c r="T130" i="1"/>
  <c r="Q130" i="1"/>
  <c r="M130" i="1"/>
  <c r="O130" i="1" s="1"/>
  <c r="T129" i="1"/>
  <c r="Q129" i="1"/>
  <c r="M129" i="1"/>
  <c r="O129" i="1" s="1"/>
  <c r="T128" i="1"/>
  <c r="Q128" i="1"/>
  <c r="M128" i="1"/>
  <c r="O128" i="1" s="1"/>
  <c r="T127" i="1"/>
  <c r="Q127" i="1"/>
  <c r="M127" i="1"/>
  <c r="O127" i="1" s="1"/>
  <c r="T126" i="1"/>
  <c r="Q126" i="1"/>
  <c r="M126" i="1"/>
  <c r="O126" i="1" s="1"/>
  <c r="T125" i="1"/>
  <c r="Q125" i="1"/>
  <c r="M125" i="1"/>
  <c r="O125" i="1" s="1"/>
  <c r="T124" i="1"/>
  <c r="Q124" i="1"/>
  <c r="M124" i="1"/>
  <c r="O124" i="1" s="1"/>
  <c r="T123" i="1"/>
  <c r="Q123" i="1"/>
  <c r="M123" i="1"/>
  <c r="O123" i="1" s="1"/>
  <c r="T122" i="1"/>
  <c r="Q122" i="1"/>
  <c r="M122" i="1"/>
  <c r="O122" i="1" s="1"/>
  <c r="T121" i="1"/>
  <c r="Q121" i="1"/>
  <c r="M121" i="1"/>
  <c r="O121" i="1" s="1"/>
  <c r="T120" i="1"/>
  <c r="Q120" i="1"/>
  <c r="M120" i="1"/>
  <c r="O120" i="1" s="1"/>
  <c r="T119" i="1"/>
  <c r="Q119" i="1"/>
  <c r="M119" i="1"/>
  <c r="O119" i="1" s="1"/>
  <c r="T118" i="1"/>
  <c r="Q118" i="1"/>
  <c r="M118" i="1"/>
  <c r="O118" i="1" s="1"/>
  <c r="T117" i="1"/>
  <c r="Q117" i="1"/>
  <c r="M117" i="1"/>
  <c r="O117" i="1" s="1"/>
  <c r="T116" i="1"/>
  <c r="Q116" i="1"/>
  <c r="M116" i="1"/>
  <c r="O116" i="1" s="1"/>
  <c r="T115" i="1"/>
  <c r="Q115" i="1"/>
  <c r="M115" i="1"/>
  <c r="O115" i="1" s="1"/>
  <c r="T114" i="1"/>
  <c r="Q114" i="1"/>
  <c r="M114" i="1"/>
  <c r="O114" i="1" s="1"/>
  <c r="T113" i="1"/>
  <c r="Q113" i="1"/>
  <c r="M113" i="1"/>
  <c r="O113" i="1" s="1"/>
  <c r="T112" i="1"/>
  <c r="Q112" i="1"/>
  <c r="M112" i="1"/>
  <c r="O112" i="1" s="1"/>
  <c r="T111" i="1"/>
  <c r="Q111" i="1"/>
  <c r="M111" i="1"/>
  <c r="O111" i="1" s="1"/>
  <c r="T110" i="1"/>
  <c r="Q110" i="1"/>
  <c r="M110" i="1"/>
  <c r="O110" i="1" s="1"/>
  <c r="T109" i="1"/>
  <c r="Q109" i="1"/>
  <c r="M109" i="1"/>
  <c r="O109" i="1" s="1"/>
  <c r="T108" i="1"/>
  <c r="Q108" i="1"/>
  <c r="M108" i="1"/>
  <c r="O108" i="1" s="1"/>
  <c r="T107" i="1"/>
  <c r="Q107" i="1"/>
  <c r="M107" i="1"/>
  <c r="O107" i="1" s="1"/>
  <c r="T106" i="1"/>
  <c r="Q106" i="1"/>
  <c r="M106" i="1"/>
  <c r="O106" i="1" s="1"/>
  <c r="T105" i="1"/>
  <c r="Q105" i="1"/>
  <c r="M105" i="1"/>
  <c r="O105" i="1" s="1"/>
  <c r="T104" i="1"/>
  <c r="Q104" i="1"/>
  <c r="M104" i="1"/>
  <c r="O104" i="1" s="1"/>
  <c r="T103" i="1"/>
  <c r="Q103" i="1"/>
  <c r="M103" i="1"/>
  <c r="O103" i="1" s="1"/>
  <c r="T102" i="1"/>
  <c r="Q102" i="1"/>
  <c r="M102" i="1"/>
  <c r="O102" i="1" s="1"/>
  <c r="T101" i="1"/>
  <c r="Q101" i="1"/>
  <c r="M101" i="1"/>
  <c r="O101" i="1" s="1"/>
  <c r="T100" i="1"/>
  <c r="Q100" i="1"/>
  <c r="M100" i="1"/>
  <c r="O100" i="1" s="1"/>
  <c r="Y100" i="1" s="1"/>
  <c r="T99" i="1"/>
  <c r="Q99" i="1"/>
  <c r="M99" i="1"/>
  <c r="O99" i="1" s="1"/>
  <c r="Y99" i="1" s="1"/>
  <c r="T98" i="1"/>
  <c r="Q98" i="1"/>
  <c r="M98" i="1"/>
  <c r="O98" i="1" s="1"/>
  <c r="Y98" i="1" s="1"/>
  <c r="T97" i="1"/>
  <c r="Q97" i="1"/>
  <c r="M97" i="1"/>
  <c r="O97" i="1" s="1"/>
  <c r="Y97" i="1" s="1"/>
  <c r="T96" i="1"/>
  <c r="Q96" i="1"/>
  <c r="M96" i="1"/>
  <c r="O96" i="1" s="1"/>
  <c r="Y96" i="1" s="1"/>
  <c r="T95" i="1"/>
  <c r="Q95" i="1"/>
  <c r="M95" i="1"/>
  <c r="O95" i="1" s="1"/>
  <c r="Y95" i="1" s="1"/>
  <c r="T94" i="1"/>
  <c r="Q94" i="1"/>
  <c r="M94" i="1"/>
  <c r="O94" i="1" s="1"/>
  <c r="Y94" i="1" s="1"/>
  <c r="T93" i="1"/>
  <c r="Q93" i="1"/>
  <c r="M93" i="1"/>
  <c r="O93" i="1" s="1"/>
  <c r="Y93" i="1" s="1"/>
  <c r="T92" i="1"/>
  <c r="Q92" i="1"/>
  <c r="M92" i="1"/>
  <c r="O92" i="1" s="1"/>
  <c r="Y92" i="1" s="1"/>
  <c r="T91" i="1"/>
  <c r="Q91" i="1"/>
  <c r="M91" i="1"/>
  <c r="O91" i="1" s="1"/>
  <c r="Y91" i="1" s="1"/>
  <c r="T90" i="1"/>
  <c r="Q90" i="1"/>
  <c r="M90" i="1"/>
  <c r="O90" i="1" s="1"/>
  <c r="Y90" i="1" s="1"/>
  <c r="T89" i="1"/>
  <c r="Q89" i="1"/>
  <c r="M89" i="1"/>
  <c r="O89" i="1" s="1"/>
  <c r="Y89" i="1" s="1"/>
  <c r="T88" i="1"/>
  <c r="Q88" i="1"/>
  <c r="M88" i="1"/>
  <c r="O88" i="1" s="1"/>
  <c r="Y88" i="1" s="1"/>
  <c r="T87" i="1"/>
  <c r="Q87" i="1"/>
  <c r="M87" i="1"/>
  <c r="O87" i="1" s="1"/>
  <c r="Y87" i="1" s="1"/>
  <c r="T86" i="1"/>
  <c r="Q86" i="1"/>
  <c r="M86" i="1"/>
  <c r="O86" i="1" s="1"/>
  <c r="Y86" i="1" s="1"/>
  <c r="T85" i="1"/>
  <c r="Q85" i="1"/>
  <c r="M85" i="1"/>
  <c r="O85" i="1" s="1"/>
  <c r="Y85" i="1" s="1"/>
  <c r="T84" i="1"/>
  <c r="Q84" i="1"/>
  <c r="M84" i="1"/>
  <c r="O84" i="1" s="1"/>
  <c r="Y84" i="1" s="1"/>
  <c r="T83" i="1"/>
  <c r="Q83" i="1"/>
  <c r="M83" i="1"/>
  <c r="O83" i="1" s="1"/>
  <c r="Y83" i="1" s="1"/>
  <c r="T82" i="1"/>
  <c r="Q82" i="1"/>
  <c r="M82" i="1"/>
  <c r="O82" i="1" s="1"/>
  <c r="Y82" i="1" s="1"/>
  <c r="T81" i="1"/>
  <c r="Q81" i="1"/>
  <c r="M81" i="1"/>
  <c r="O81" i="1" s="1"/>
  <c r="Y81" i="1" s="1"/>
  <c r="T80" i="1"/>
  <c r="Q80" i="1"/>
  <c r="M80" i="1"/>
  <c r="O80" i="1" s="1"/>
  <c r="Y80" i="1" s="1"/>
  <c r="T79" i="1"/>
  <c r="Q79" i="1"/>
  <c r="M79" i="1"/>
  <c r="O79" i="1" s="1"/>
  <c r="Y79" i="1" s="1"/>
  <c r="T78" i="1"/>
  <c r="Q78" i="1"/>
  <c r="M78" i="1"/>
  <c r="O78" i="1" s="1"/>
  <c r="Y78" i="1" s="1"/>
  <c r="T77" i="1"/>
  <c r="Q77" i="1"/>
  <c r="M77" i="1"/>
  <c r="O77" i="1" s="1"/>
  <c r="Y77" i="1" s="1"/>
  <c r="T76" i="1"/>
  <c r="Q76" i="1"/>
  <c r="M76" i="1"/>
  <c r="O76" i="1" s="1"/>
  <c r="Y76" i="1" s="1"/>
  <c r="T75" i="1"/>
  <c r="Q75" i="1"/>
  <c r="M75" i="1"/>
  <c r="O75" i="1" s="1"/>
  <c r="Y75" i="1" s="1"/>
  <c r="T74" i="1"/>
  <c r="Q74" i="1"/>
  <c r="M74" i="1"/>
  <c r="O74" i="1" s="1"/>
  <c r="Y74" i="1" s="1"/>
  <c r="T73" i="1"/>
  <c r="Q73" i="1"/>
  <c r="M73" i="1"/>
  <c r="O73" i="1" s="1"/>
  <c r="Y73" i="1" s="1"/>
  <c r="T72" i="1"/>
  <c r="Q72" i="1"/>
  <c r="M72" i="1"/>
  <c r="O72" i="1" s="1"/>
  <c r="Y72" i="1" s="1"/>
  <c r="T71" i="1"/>
  <c r="Q71" i="1"/>
  <c r="M71" i="1"/>
  <c r="O71" i="1" s="1"/>
  <c r="Y71" i="1" s="1"/>
  <c r="T70" i="1"/>
  <c r="Q70" i="1"/>
  <c r="M70" i="1"/>
  <c r="O70" i="1" s="1"/>
  <c r="Y70" i="1" s="1"/>
  <c r="T69" i="1"/>
  <c r="Q69" i="1"/>
  <c r="M69" i="1"/>
  <c r="O69" i="1" s="1"/>
  <c r="X69" i="1" s="1"/>
  <c r="T68" i="1"/>
  <c r="Q68" i="1"/>
  <c r="M68" i="1"/>
  <c r="O68" i="1" s="1"/>
  <c r="Y68" i="1" s="1"/>
  <c r="T67" i="1"/>
  <c r="Q67" i="1"/>
  <c r="M67" i="1"/>
  <c r="O67" i="1" s="1"/>
  <c r="Y67" i="1" s="1"/>
  <c r="T66" i="1"/>
  <c r="Q66" i="1"/>
  <c r="M66" i="1"/>
  <c r="O66" i="1" s="1"/>
  <c r="Y66" i="1" s="1"/>
  <c r="T65" i="1"/>
  <c r="Q65" i="1"/>
  <c r="M65" i="1"/>
  <c r="O65" i="1" s="1"/>
  <c r="Y65" i="1" s="1"/>
  <c r="T64" i="1"/>
  <c r="Q64" i="1"/>
  <c r="M64" i="1"/>
  <c r="O64" i="1" s="1"/>
  <c r="Y64" i="1" s="1"/>
  <c r="T63" i="1"/>
  <c r="Q63" i="1"/>
  <c r="M63" i="1"/>
  <c r="O63" i="1" s="1"/>
  <c r="Y63" i="1" s="1"/>
  <c r="T62" i="1"/>
  <c r="Q62" i="1"/>
  <c r="M62" i="1"/>
  <c r="O62" i="1" s="1"/>
  <c r="Y62" i="1" s="1"/>
  <c r="T61" i="1"/>
  <c r="Q61" i="1"/>
  <c r="M61" i="1"/>
  <c r="O61" i="1" s="1"/>
  <c r="Y61" i="1" s="1"/>
  <c r="T60" i="1"/>
  <c r="Q60" i="1"/>
  <c r="M60" i="1"/>
  <c r="O60" i="1" s="1"/>
  <c r="Y60" i="1" s="1"/>
  <c r="T59" i="1"/>
  <c r="Q59" i="1"/>
  <c r="M59" i="1"/>
  <c r="O59" i="1" s="1"/>
  <c r="Y59" i="1" s="1"/>
  <c r="T58" i="1"/>
  <c r="Q58" i="1"/>
  <c r="AA58" i="1" s="1"/>
  <c r="M58" i="1"/>
  <c r="O58" i="1" s="1"/>
  <c r="Y58" i="1" s="1"/>
  <c r="T57" i="1"/>
  <c r="Q57" i="1"/>
  <c r="M57" i="1"/>
  <c r="O57" i="1" s="1"/>
  <c r="Y57" i="1" s="1"/>
  <c r="T56" i="1"/>
  <c r="Q56" i="1"/>
  <c r="M56" i="1"/>
  <c r="O56" i="1" s="1"/>
  <c r="Y56" i="1" s="1"/>
  <c r="T55" i="1"/>
  <c r="Q55" i="1"/>
  <c r="M55" i="1"/>
  <c r="O55" i="1" s="1"/>
  <c r="Y55" i="1" s="1"/>
  <c r="T54" i="1"/>
  <c r="Q54" i="1"/>
  <c r="M54" i="1"/>
  <c r="O54" i="1" s="1"/>
  <c r="Y54" i="1" s="1"/>
  <c r="T53" i="1"/>
  <c r="Q53" i="1"/>
  <c r="M53" i="1"/>
  <c r="O53" i="1" s="1"/>
  <c r="Y53" i="1" s="1"/>
  <c r="T52" i="1"/>
  <c r="Q52" i="1"/>
  <c r="M52" i="1"/>
  <c r="O52" i="1" s="1"/>
  <c r="Y52" i="1" s="1"/>
  <c r="T51" i="1"/>
  <c r="Q51" i="1"/>
  <c r="M51" i="1"/>
  <c r="O51" i="1" s="1"/>
  <c r="Y51" i="1" s="1"/>
  <c r="T50" i="1"/>
  <c r="Q50" i="1"/>
  <c r="M50" i="1"/>
  <c r="O50" i="1" s="1"/>
  <c r="Y50" i="1" s="1"/>
  <c r="T49" i="1"/>
  <c r="Q49" i="1"/>
  <c r="M49" i="1"/>
  <c r="O49" i="1" s="1"/>
  <c r="Y49" i="1" s="1"/>
  <c r="T48" i="1"/>
  <c r="Q48" i="1"/>
  <c r="M48" i="1"/>
  <c r="O48" i="1" s="1"/>
  <c r="Y48" i="1" s="1"/>
  <c r="T47" i="1"/>
  <c r="Q47" i="1"/>
  <c r="M47" i="1"/>
  <c r="O47" i="1" s="1"/>
  <c r="Y47" i="1" s="1"/>
  <c r="T46" i="1"/>
  <c r="Q46" i="1"/>
  <c r="M46" i="1"/>
  <c r="O46" i="1" s="1"/>
  <c r="Y46" i="1" s="1"/>
  <c r="T45" i="1"/>
  <c r="Q45" i="1"/>
  <c r="M45" i="1"/>
  <c r="O45" i="1" s="1"/>
  <c r="Y45" i="1" s="1"/>
  <c r="T44" i="1"/>
  <c r="Q44" i="1"/>
  <c r="U44" i="1" s="1"/>
  <c r="M44" i="1"/>
  <c r="O44" i="1" s="1"/>
  <c r="T43" i="1"/>
  <c r="Q43" i="1"/>
  <c r="U43" i="1" s="1"/>
  <c r="M43" i="1"/>
  <c r="O43" i="1" s="1"/>
  <c r="T42" i="1"/>
  <c r="Q42" i="1"/>
  <c r="U42" i="1" s="1"/>
  <c r="M42" i="1"/>
  <c r="O42" i="1" s="1"/>
  <c r="T41" i="1"/>
  <c r="Q41" i="1"/>
  <c r="U41" i="1" s="1"/>
  <c r="O41" i="1"/>
  <c r="T40" i="1"/>
  <c r="Q40" i="1"/>
  <c r="M40" i="1"/>
  <c r="O40" i="1" s="1"/>
  <c r="AA39" i="1"/>
  <c r="U39" i="1"/>
  <c r="T39" i="1"/>
  <c r="M39" i="1"/>
  <c r="O39" i="1" s="1"/>
  <c r="Z39" i="1" s="1"/>
  <c r="T38" i="1"/>
  <c r="Q38" i="1"/>
  <c r="M38" i="1"/>
  <c r="O38" i="1" s="1"/>
  <c r="Z38" i="1" s="1"/>
  <c r="T37" i="1"/>
  <c r="Q37" i="1"/>
  <c r="M37" i="1"/>
  <c r="O37" i="1" s="1"/>
  <c r="Z37" i="1" s="1"/>
  <c r="T36" i="1"/>
  <c r="Q36" i="1"/>
  <c r="M36" i="1"/>
  <c r="O36" i="1" s="1"/>
  <c r="Z36" i="1" s="1"/>
  <c r="T35" i="1"/>
  <c r="Q35" i="1"/>
  <c r="O35" i="1"/>
  <c r="Z35" i="1" s="1"/>
  <c r="T34" i="1"/>
  <c r="Q34" i="1"/>
  <c r="U34" i="1" s="1"/>
  <c r="M34" i="1"/>
  <c r="O34" i="1" s="1"/>
  <c r="T33" i="1"/>
  <c r="Q33" i="1"/>
  <c r="U33" i="1" s="1"/>
  <c r="M33" i="1"/>
  <c r="O33" i="1" s="1"/>
  <c r="T32" i="1"/>
  <c r="Q32" i="1"/>
  <c r="U32" i="1" s="1"/>
  <c r="M32" i="1"/>
  <c r="O32" i="1" s="1"/>
  <c r="T31" i="1"/>
  <c r="Q31" i="1"/>
  <c r="U31" i="1" s="1"/>
  <c r="M31" i="1"/>
  <c r="O31" i="1" s="1"/>
  <c r="T30" i="1"/>
  <c r="Q30" i="1"/>
  <c r="U30" i="1" s="1"/>
  <c r="M30" i="1"/>
  <c r="O30" i="1" s="1"/>
  <c r="T29" i="1"/>
  <c r="Q29" i="1"/>
  <c r="U29" i="1" s="1"/>
  <c r="M29" i="1"/>
  <c r="O29" i="1" s="1"/>
  <c r="T28" i="1"/>
  <c r="Q28" i="1"/>
  <c r="U28" i="1" s="1"/>
  <c r="M28" i="1"/>
  <c r="O28" i="1" s="1"/>
  <c r="T27" i="1"/>
  <c r="Q27" i="1"/>
  <c r="U27" i="1" s="1"/>
  <c r="M27" i="1"/>
  <c r="O27" i="1" s="1"/>
  <c r="T26" i="1"/>
  <c r="Q26" i="1"/>
  <c r="AA26" i="1" s="1"/>
  <c r="O26" i="1"/>
  <c r="X26" i="1" s="1"/>
  <c r="T25" i="1"/>
  <c r="Q25" i="1"/>
  <c r="U25" i="1" s="1"/>
  <c r="M25" i="1"/>
  <c r="O25" i="1" s="1"/>
  <c r="T24" i="1"/>
  <c r="Q24" i="1"/>
  <c r="U24" i="1" s="1"/>
  <c r="M24" i="1"/>
  <c r="O24" i="1" s="1"/>
  <c r="T23" i="1"/>
  <c r="Q23" i="1"/>
  <c r="U23" i="1" s="1"/>
  <c r="M23" i="1"/>
  <c r="O23" i="1" s="1"/>
  <c r="T22" i="1"/>
  <c r="Q22" i="1"/>
  <c r="U22" i="1" s="1"/>
  <c r="M22" i="1"/>
  <c r="O22" i="1" s="1"/>
  <c r="T21" i="1"/>
  <c r="Q21" i="1"/>
  <c r="U21" i="1" s="1"/>
  <c r="M21" i="1"/>
  <c r="O21" i="1" s="1"/>
  <c r="T20" i="1"/>
  <c r="Q20" i="1"/>
  <c r="U20" i="1" s="1"/>
  <c r="M20" i="1"/>
  <c r="O20" i="1" s="1"/>
  <c r="T19" i="1"/>
  <c r="Q19" i="1"/>
  <c r="U19" i="1" s="1"/>
  <c r="M19" i="1"/>
  <c r="O19" i="1" s="1"/>
  <c r="T18" i="1"/>
  <c r="Q18" i="1"/>
  <c r="U18" i="1" s="1"/>
  <c r="M18" i="1"/>
  <c r="O18" i="1" s="1"/>
  <c r="T17" i="1"/>
  <c r="Q17" i="1"/>
  <c r="U17" i="1" s="1"/>
  <c r="M17" i="1"/>
  <c r="O17" i="1" s="1"/>
  <c r="T16" i="1"/>
  <c r="Q16" i="1"/>
  <c r="U16" i="1" s="1"/>
  <c r="M16" i="1"/>
  <c r="O16" i="1" s="1"/>
  <c r="T15" i="1"/>
  <c r="Q15" i="1"/>
  <c r="U15" i="1" s="1"/>
  <c r="M15" i="1"/>
  <c r="O15" i="1" s="1"/>
  <c r="T14" i="1"/>
  <c r="Q14" i="1"/>
  <c r="U14" i="1" s="1"/>
  <c r="M14" i="1"/>
  <c r="O14" i="1" s="1"/>
  <c r="T13" i="1"/>
  <c r="Q13" i="1"/>
  <c r="U13" i="1" s="1"/>
  <c r="M13" i="1"/>
  <c r="O13" i="1" s="1"/>
  <c r="T12" i="1"/>
  <c r="Q12" i="1"/>
  <c r="U12" i="1" s="1"/>
  <c r="M12" i="1"/>
  <c r="O12" i="1" s="1"/>
  <c r="T11" i="1"/>
  <c r="Q11" i="1"/>
  <c r="U11" i="1" s="1"/>
  <c r="M11" i="1"/>
  <c r="O11" i="1" s="1"/>
  <c r="T10" i="1"/>
  <c r="Q10" i="1"/>
  <c r="U10" i="1" s="1"/>
  <c r="M10" i="1"/>
  <c r="O10" i="1" s="1"/>
  <c r="T9" i="1"/>
  <c r="Q9" i="1"/>
  <c r="U9" i="1" s="1"/>
  <c r="K9" i="1"/>
  <c r="M9" i="1" s="1"/>
  <c r="O9" i="1" s="1"/>
  <c r="T8" i="1"/>
  <c r="Q8" i="1"/>
  <c r="U8" i="1" s="1"/>
  <c r="K8" i="1"/>
  <c r="M8" i="1" s="1"/>
  <c r="O8" i="1" s="1"/>
  <c r="T7" i="1"/>
  <c r="Q7" i="1"/>
  <c r="M7" i="1"/>
  <c r="O7" i="1" s="1"/>
  <c r="Z7" i="1" s="1"/>
  <c r="T6" i="1"/>
  <c r="Q6" i="1"/>
  <c r="M6" i="1"/>
  <c r="O6" i="1" s="1"/>
  <c r="Z6" i="1" s="1"/>
  <c r="T5" i="1"/>
  <c r="Q5" i="1"/>
  <c r="M5" i="1"/>
  <c r="O5" i="1" s="1"/>
  <c r="Z5" i="1" s="1"/>
  <c r="T4" i="1"/>
  <c r="Q4" i="1"/>
  <c r="M4" i="1"/>
  <c r="O4" i="1" s="1"/>
  <c r="Z4" i="1" s="1"/>
  <c r="T3" i="1"/>
  <c r="Q3" i="1"/>
  <c r="M3" i="1"/>
  <c r="O3" i="1" s="1"/>
  <c r="Z3" i="1" s="1"/>
  <c r="T1475" i="1"/>
  <c r="Q1475" i="1"/>
  <c r="M1475" i="1"/>
  <c r="T1474" i="1"/>
  <c r="Q1474" i="1"/>
  <c r="M1474" i="1"/>
  <c r="T1473" i="1"/>
  <c r="Q1473" i="1"/>
  <c r="AA1473" i="1" s="1"/>
  <c r="M1473" i="1"/>
  <c r="T1472" i="1"/>
  <c r="Q1472" i="1"/>
  <c r="AA1472" i="1" s="1"/>
  <c r="M1472" i="1"/>
  <c r="T1471" i="1"/>
  <c r="Q1471" i="1"/>
  <c r="M1471" i="1"/>
  <c r="T1470" i="1"/>
  <c r="Q1470" i="1"/>
  <c r="M1470" i="1"/>
  <c r="T1469" i="1"/>
  <c r="Q1469" i="1"/>
  <c r="M1469" i="1"/>
  <c r="T1468" i="1"/>
  <c r="Q1468" i="1"/>
  <c r="M1468" i="1"/>
  <c r="T1467" i="1"/>
  <c r="Q1467" i="1"/>
  <c r="U1467" i="1" s="1"/>
  <c r="M1467" i="1"/>
  <c r="T1466" i="1"/>
  <c r="Q1466" i="1"/>
  <c r="M1466" i="1"/>
  <c r="T1465" i="1"/>
  <c r="Q1465" i="1"/>
  <c r="U1465" i="1" s="1"/>
  <c r="M1465" i="1"/>
  <c r="T1464" i="1"/>
  <c r="Q1464" i="1"/>
  <c r="M1464" i="1"/>
  <c r="T1463" i="1"/>
  <c r="Q1463" i="1"/>
  <c r="U1463" i="1" s="1"/>
  <c r="M1463" i="1"/>
  <c r="T1462" i="1"/>
  <c r="Q1462" i="1"/>
  <c r="U1462" i="1" s="1"/>
  <c r="M1462" i="1"/>
  <c r="T1461" i="1"/>
  <c r="Q1461" i="1"/>
  <c r="U1461" i="1" s="1"/>
  <c r="M1461" i="1"/>
  <c r="T1460" i="1"/>
  <c r="Q1460" i="1"/>
  <c r="M1460" i="1"/>
  <c r="T1459" i="1"/>
  <c r="Q1459" i="1"/>
  <c r="M1459" i="1"/>
  <c r="T1458" i="1"/>
  <c r="Q1458" i="1"/>
  <c r="O1458" i="1"/>
  <c r="Y1458" i="1" s="1"/>
  <c r="M1458" i="1"/>
  <c r="T1457" i="1"/>
  <c r="Q1457" i="1"/>
  <c r="M1457" i="1"/>
  <c r="T1456" i="1"/>
  <c r="Q1456" i="1"/>
  <c r="M1456" i="1"/>
  <c r="T1455" i="1"/>
  <c r="Q1455" i="1"/>
  <c r="M1455" i="1"/>
  <c r="T1454" i="1"/>
  <c r="Q1454" i="1"/>
  <c r="M1454" i="1"/>
  <c r="T1453" i="1"/>
  <c r="Q1453" i="1"/>
  <c r="M1453" i="1"/>
  <c r="T1452" i="1"/>
  <c r="Q1452" i="1"/>
  <c r="M1452" i="1"/>
  <c r="T1451" i="1"/>
  <c r="Q1451" i="1"/>
  <c r="M1451" i="1"/>
  <c r="T1450" i="1"/>
  <c r="Q1450" i="1"/>
  <c r="M1450" i="1"/>
  <c r="T1449" i="1"/>
  <c r="Q1449" i="1"/>
  <c r="M1449" i="1"/>
  <c r="T1448" i="1"/>
  <c r="Q1448" i="1"/>
  <c r="M1448" i="1"/>
  <c r="T1447" i="1"/>
  <c r="Q1447" i="1"/>
  <c r="M1447" i="1"/>
  <c r="T1446" i="1"/>
  <c r="Q1446" i="1"/>
  <c r="M1446" i="1"/>
  <c r="T1445" i="1"/>
  <c r="Q1445" i="1"/>
  <c r="M1445" i="1"/>
  <c r="T1444" i="1"/>
  <c r="Q1444" i="1"/>
  <c r="M1444" i="1"/>
  <c r="T1443" i="1"/>
  <c r="Q1443" i="1"/>
  <c r="M1443" i="1"/>
  <c r="T1442" i="1"/>
  <c r="Q1442" i="1"/>
  <c r="M1442" i="1"/>
  <c r="T1441" i="1"/>
  <c r="Q1441" i="1"/>
  <c r="M1441" i="1"/>
  <c r="T1440" i="1"/>
  <c r="Q1440" i="1"/>
  <c r="M1440" i="1"/>
  <c r="T1439" i="1"/>
  <c r="Q1439" i="1"/>
  <c r="M1439" i="1"/>
  <c r="T1438" i="1"/>
  <c r="Q1438" i="1"/>
  <c r="M1438" i="1"/>
  <c r="T1437" i="1"/>
  <c r="Q1437" i="1"/>
  <c r="M1437" i="1"/>
  <c r="T1436" i="1"/>
  <c r="Q1436" i="1"/>
  <c r="M1436" i="1"/>
  <c r="T1435" i="1"/>
  <c r="Q1435" i="1"/>
  <c r="M1435" i="1"/>
  <c r="T1434" i="1"/>
  <c r="Q1434" i="1"/>
  <c r="M1434" i="1"/>
  <c r="T1433" i="1"/>
  <c r="Q1433" i="1"/>
  <c r="AA1433" i="1" s="1"/>
  <c r="M1433" i="1"/>
  <c r="T1432" i="1"/>
  <c r="Q1432" i="1"/>
  <c r="M1432" i="1"/>
  <c r="T1431" i="1"/>
  <c r="Q1431" i="1"/>
  <c r="U1431" i="1" s="1"/>
  <c r="O1431" i="1"/>
  <c r="M1431" i="1"/>
  <c r="T1430" i="1"/>
  <c r="Q1430" i="1"/>
  <c r="M1430" i="1"/>
  <c r="T1429" i="1"/>
  <c r="Q1429" i="1"/>
  <c r="M1429" i="1"/>
  <c r="T1428" i="1"/>
  <c r="Q1428" i="1"/>
  <c r="M1428" i="1"/>
  <c r="T1427" i="1"/>
  <c r="Q1427" i="1"/>
  <c r="M1427" i="1"/>
  <c r="T1426" i="1"/>
  <c r="Q1426" i="1"/>
  <c r="M1426" i="1"/>
  <c r="T1425" i="1"/>
  <c r="Q1425" i="1"/>
  <c r="M1425" i="1"/>
  <c r="T1424" i="1"/>
  <c r="Q1424" i="1"/>
  <c r="M1424" i="1"/>
  <c r="T1423" i="1"/>
  <c r="Q1423" i="1"/>
  <c r="M1423" i="1"/>
  <c r="T1422" i="1"/>
  <c r="Q1422" i="1"/>
  <c r="M1422" i="1"/>
  <c r="T1421" i="1"/>
  <c r="Q1421" i="1"/>
  <c r="M1421" i="1"/>
  <c r="T1420" i="1"/>
  <c r="Q1420" i="1"/>
  <c r="M1420" i="1"/>
  <c r="T1419" i="1"/>
  <c r="Q1419" i="1"/>
  <c r="M1419" i="1"/>
  <c r="T1418" i="1"/>
  <c r="Q1418" i="1"/>
  <c r="O1418" i="1"/>
  <c r="M1418" i="1"/>
  <c r="T1417" i="1"/>
  <c r="Q1417" i="1"/>
  <c r="M1417" i="1"/>
  <c r="T1416" i="1"/>
  <c r="Q1416" i="1"/>
  <c r="M1416" i="1"/>
  <c r="T1415" i="1"/>
  <c r="Q1415" i="1"/>
  <c r="M1415" i="1"/>
  <c r="T1414" i="1"/>
  <c r="Q1414" i="1"/>
  <c r="M1414" i="1"/>
  <c r="T1413" i="1"/>
  <c r="Q1413" i="1"/>
  <c r="M1413" i="1"/>
  <c r="T1412" i="1"/>
  <c r="Q1412" i="1"/>
  <c r="M1412" i="1"/>
  <c r="T1411" i="1"/>
  <c r="Q1411" i="1"/>
  <c r="M1411" i="1"/>
  <c r="T1410" i="1"/>
  <c r="Q1410" i="1"/>
  <c r="M1410" i="1"/>
  <c r="T1409" i="1"/>
  <c r="Q1409" i="1"/>
  <c r="M1409" i="1"/>
  <c r="T1408" i="1"/>
  <c r="Q1408" i="1"/>
  <c r="U1408" i="1" s="1"/>
  <c r="M1408" i="1"/>
  <c r="T1407" i="1"/>
  <c r="Q1407" i="1"/>
  <c r="M1407" i="1"/>
  <c r="T1406" i="1"/>
  <c r="Q1406" i="1"/>
  <c r="M1406" i="1"/>
  <c r="T1405" i="1"/>
  <c r="Q1405" i="1"/>
  <c r="M1405" i="1"/>
  <c r="T1404" i="1"/>
  <c r="Q1404" i="1"/>
  <c r="M1404" i="1"/>
  <c r="T1403" i="1"/>
  <c r="Q1403" i="1"/>
  <c r="M1403" i="1"/>
  <c r="T1402" i="1"/>
  <c r="Q1402" i="1"/>
  <c r="M1402" i="1"/>
  <c r="T1401" i="1"/>
  <c r="Q1401" i="1"/>
  <c r="M1401" i="1"/>
  <c r="T1400" i="1"/>
  <c r="Q1400" i="1"/>
  <c r="M1400" i="1"/>
  <c r="T1399" i="1"/>
  <c r="Q1399" i="1"/>
  <c r="M1399" i="1"/>
  <c r="T1398" i="1"/>
  <c r="Q1398" i="1"/>
  <c r="M1398" i="1"/>
  <c r="T1397" i="1"/>
  <c r="Q1397" i="1"/>
  <c r="M1397" i="1"/>
  <c r="T1396" i="1"/>
  <c r="Q1396" i="1"/>
  <c r="AA1396" i="1" s="1"/>
  <c r="O1396" i="1"/>
  <c r="M1396" i="1"/>
  <c r="T1395" i="1"/>
  <c r="Q1395" i="1"/>
  <c r="U1395" i="1" s="1"/>
  <c r="M1395" i="1"/>
  <c r="T1394" i="1"/>
  <c r="Q1394" i="1"/>
  <c r="M1394" i="1"/>
  <c r="T1393" i="1"/>
  <c r="Q1393" i="1"/>
  <c r="M1393" i="1"/>
  <c r="T1392" i="1"/>
  <c r="Q1392" i="1"/>
  <c r="AA1392" i="1" s="1"/>
  <c r="M1392" i="1"/>
  <c r="T1391" i="1"/>
  <c r="Q1391" i="1"/>
  <c r="M1391" i="1"/>
  <c r="T1390" i="1"/>
  <c r="Q1390" i="1"/>
  <c r="M1390" i="1"/>
  <c r="T1389" i="1"/>
  <c r="Q1389" i="1"/>
  <c r="U1389" i="1" s="1"/>
  <c r="M1389" i="1"/>
  <c r="T1388" i="1"/>
  <c r="Q1388" i="1"/>
  <c r="O1388" i="1"/>
  <c r="M1388" i="1"/>
  <c r="T1387" i="1"/>
  <c r="Q1387" i="1"/>
  <c r="M1387" i="1"/>
  <c r="T1386" i="1"/>
  <c r="Q1386" i="1"/>
  <c r="U1386" i="1" s="1"/>
  <c r="M1386" i="1"/>
  <c r="T1385" i="1"/>
  <c r="Q1385" i="1"/>
  <c r="M1385" i="1"/>
  <c r="T1384" i="1"/>
  <c r="Q1384" i="1"/>
  <c r="U1384" i="1" s="1"/>
  <c r="M1384" i="1"/>
  <c r="T1383" i="1"/>
  <c r="Q1383" i="1"/>
  <c r="M1383" i="1"/>
  <c r="T1382" i="1"/>
  <c r="Q1382" i="1"/>
  <c r="M1382" i="1"/>
  <c r="T1381" i="1"/>
  <c r="Q1381" i="1"/>
  <c r="M1381" i="1"/>
  <c r="T1380" i="1"/>
  <c r="Q1380" i="1"/>
  <c r="U1380" i="1" s="1"/>
  <c r="M1380" i="1"/>
  <c r="T1379" i="1"/>
  <c r="Q1379" i="1"/>
  <c r="M1379" i="1"/>
  <c r="T1378" i="1"/>
  <c r="Q1378" i="1"/>
  <c r="M1378" i="1"/>
  <c r="T1377" i="1"/>
  <c r="Q1377" i="1"/>
  <c r="M1377" i="1"/>
  <c r="T1376" i="1"/>
  <c r="Q1376" i="1"/>
  <c r="U1376" i="1" s="1"/>
  <c r="M1376" i="1"/>
  <c r="T1375" i="1"/>
  <c r="Q1375" i="1"/>
  <c r="M1375" i="1"/>
  <c r="T1374" i="1"/>
  <c r="Q1374" i="1"/>
  <c r="M1374" i="1"/>
  <c r="T1373" i="1"/>
  <c r="Q1373" i="1"/>
  <c r="U1373" i="1" s="1"/>
  <c r="M1373" i="1"/>
  <c r="T1372" i="1"/>
  <c r="Q1372" i="1"/>
  <c r="M1372" i="1"/>
  <c r="T1371" i="1"/>
  <c r="Q1371" i="1"/>
  <c r="M1371" i="1"/>
  <c r="T1370" i="1"/>
  <c r="Q1370" i="1"/>
  <c r="U1370" i="1" s="1"/>
  <c r="M1370" i="1"/>
  <c r="T1369" i="1"/>
  <c r="Q1369" i="1"/>
  <c r="M1369" i="1"/>
  <c r="T1368" i="1"/>
  <c r="Q1368" i="1"/>
  <c r="M1368" i="1"/>
  <c r="T1367" i="1"/>
  <c r="Q1367" i="1"/>
  <c r="M1367" i="1"/>
  <c r="T1366" i="1"/>
  <c r="Q1366" i="1"/>
  <c r="M1366" i="1"/>
  <c r="T1365" i="1"/>
  <c r="Q1365" i="1"/>
  <c r="U1365" i="1" s="1"/>
  <c r="M1365" i="1"/>
  <c r="T1364" i="1"/>
  <c r="Q1364" i="1"/>
  <c r="M1364" i="1"/>
  <c r="T1363" i="1"/>
  <c r="Q1363" i="1"/>
  <c r="M1363" i="1"/>
  <c r="T1362" i="1"/>
  <c r="Q1362" i="1"/>
  <c r="M1362" i="1"/>
  <c r="T1361" i="1"/>
  <c r="Q1361" i="1"/>
  <c r="U1361" i="1" s="1"/>
  <c r="M1361" i="1"/>
  <c r="T1360" i="1"/>
  <c r="Q1360" i="1"/>
  <c r="M1360" i="1"/>
  <c r="T1359" i="1"/>
  <c r="Q1359" i="1"/>
  <c r="M1359" i="1"/>
  <c r="T1358" i="1"/>
  <c r="Q1358" i="1"/>
  <c r="M1358" i="1"/>
  <c r="T1357" i="1"/>
  <c r="Q1357" i="1"/>
  <c r="U1357" i="1" s="1"/>
  <c r="M1357" i="1"/>
  <c r="T1356" i="1"/>
  <c r="Q1356" i="1"/>
  <c r="M1356" i="1"/>
  <c r="T1355" i="1"/>
  <c r="Q1355" i="1"/>
  <c r="M1355" i="1"/>
  <c r="T1354" i="1"/>
  <c r="Q1354" i="1"/>
  <c r="M1354" i="1"/>
  <c r="T1353" i="1"/>
  <c r="Q1353" i="1"/>
  <c r="M1353" i="1"/>
  <c r="T1352" i="1"/>
  <c r="Q1352" i="1"/>
  <c r="M1352" i="1"/>
  <c r="T1351" i="1"/>
  <c r="Q1351" i="1"/>
  <c r="U1351" i="1" s="1"/>
  <c r="M1351" i="1"/>
  <c r="T1350" i="1"/>
  <c r="Q1350" i="1"/>
  <c r="M1350" i="1"/>
  <c r="T1349" i="1"/>
  <c r="Q1349" i="1"/>
  <c r="U1349" i="1" s="1"/>
  <c r="M1349" i="1"/>
  <c r="T1348" i="1"/>
  <c r="Q1348" i="1"/>
  <c r="U1348" i="1" s="1"/>
  <c r="M1348" i="1"/>
  <c r="T1347" i="1"/>
  <c r="Q1347" i="1"/>
  <c r="U1347" i="1" s="1"/>
  <c r="O1347" i="1"/>
  <c r="M1347" i="1"/>
  <c r="T1346" i="1"/>
  <c r="Q1346" i="1"/>
  <c r="U1346" i="1" s="1"/>
  <c r="O1346" i="1"/>
  <c r="M1346" i="1"/>
  <c r="T1345" i="1"/>
  <c r="Q1345" i="1"/>
  <c r="U1345" i="1" s="1"/>
  <c r="M1345" i="1"/>
  <c r="T1344" i="1"/>
  <c r="Q1344" i="1"/>
  <c r="U1344" i="1" s="1"/>
  <c r="M1344" i="1"/>
  <c r="T1343" i="1"/>
  <c r="Q1343" i="1"/>
  <c r="U1343" i="1" s="1"/>
  <c r="M1343" i="1"/>
  <c r="T1342" i="1"/>
  <c r="Q1342" i="1"/>
  <c r="M1342" i="1"/>
  <c r="T1341" i="1"/>
  <c r="Q1341" i="1"/>
  <c r="M1341" i="1"/>
  <c r="T1340" i="1"/>
  <c r="Q1340" i="1"/>
  <c r="M1340" i="1"/>
  <c r="T1339" i="1"/>
  <c r="Q1339" i="1"/>
  <c r="M1339" i="1"/>
  <c r="T1338" i="1"/>
  <c r="Q1338" i="1"/>
  <c r="U1338" i="1" s="1"/>
  <c r="M1338" i="1"/>
  <c r="T1337" i="1"/>
  <c r="Q1337" i="1"/>
  <c r="M1337" i="1"/>
  <c r="T1336" i="1"/>
  <c r="Q1336" i="1"/>
  <c r="M1336" i="1"/>
  <c r="T1335" i="1"/>
  <c r="Q1335" i="1"/>
  <c r="M1335" i="1"/>
  <c r="U1334" i="1"/>
  <c r="T1334" i="1"/>
  <c r="M1334" i="1"/>
  <c r="T1333" i="1"/>
  <c r="Q1333" i="1"/>
  <c r="M1333" i="1"/>
  <c r="T1332" i="1"/>
  <c r="Q1332" i="1"/>
  <c r="M1332" i="1"/>
  <c r="T1331" i="1"/>
  <c r="Q1331" i="1"/>
  <c r="M1331" i="1"/>
  <c r="T1330" i="1"/>
  <c r="Q1330" i="1"/>
  <c r="U1330" i="1" s="1"/>
  <c r="M1330" i="1"/>
  <c r="T1329" i="1"/>
  <c r="Q1329" i="1"/>
  <c r="U1329" i="1" s="1"/>
  <c r="M1329" i="1"/>
  <c r="T1328" i="1"/>
  <c r="Q1328" i="1"/>
  <c r="M1328" i="1"/>
  <c r="T1327" i="1"/>
  <c r="Q1327" i="1"/>
  <c r="M1327" i="1"/>
  <c r="T1326" i="1"/>
  <c r="Q1326" i="1"/>
  <c r="U1326" i="1" s="1"/>
  <c r="M1326" i="1"/>
  <c r="T1325" i="1"/>
  <c r="Q1325" i="1"/>
  <c r="O1325" i="1"/>
  <c r="Y1325" i="1" s="1"/>
  <c r="M1325" i="1"/>
  <c r="T1324" i="1"/>
  <c r="Q1324" i="1"/>
  <c r="M1324" i="1"/>
  <c r="T1323" i="1"/>
  <c r="Q1323" i="1"/>
  <c r="M1323" i="1"/>
  <c r="T1322" i="1"/>
  <c r="Q1322" i="1"/>
  <c r="U1322" i="1" s="1"/>
  <c r="M1322" i="1"/>
  <c r="T1321" i="1"/>
  <c r="Q1321" i="1"/>
  <c r="M1321" i="1"/>
  <c r="T1320" i="1"/>
  <c r="Q1320" i="1"/>
  <c r="M1320" i="1"/>
  <c r="T1319" i="1"/>
  <c r="Q1319" i="1"/>
  <c r="M1319" i="1"/>
  <c r="T1318" i="1"/>
  <c r="Q1318" i="1"/>
  <c r="M1318" i="1"/>
  <c r="T1317" i="1"/>
  <c r="Q1317" i="1"/>
  <c r="U1317" i="1" s="1"/>
  <c r="M1317" i="1"/>
  <c r="T1316" i="1"/>
  <c r="Q1316" i="1"/>
  <c r="U1316" i="1" s="1"/>
  <c r="M1316" i="1"/>
  <c r="T1315" i="1"/>
  <c r="Q1315" i="1"/>
  <c r="M1315" i="1"/>
  <c r="T1314" i="1"/>
  <c r="Q1314" i="1"/>
  <c r="U1314" i="1" s="1"/>
  <c r="M1314" i="1"/>
  <c r="T1313" i="1"/>
  <c r="Q1313" i="1"/>
  <c r="U1313" i="1" s="1"/>
  <c r="M1313" i="1"/>
  <c r="T1312" i="1"/>
  <c r="Q1312" i="1"/>
  <c r="M1312" i="1"/>
  <c r="T1311" i="1"/>
  <c r="Q1311" i="1"/>
  <c r="M1311" i="1"/>
  <c r="T1310" i="1"/>
  <c r="Q1310" i="1"/>
  <c r="U1310" i="1" s="1"/>
  <c r="M1310" i="1"/>
  <c r="T1309" i="1"/>
  <c r="Q1309" i="1"/>
  <c r="M1309" i="1"/>
  <c r="T1308" i="1"/>
  <c r="Q1308" i="1"/>
  <c r="M1308" i="1"/>
  <c r="T1307" i="1"/>
  <c r="Q1307" i="1"/>
  <c r="M1307" i="1"/>
  <c r="T1306" i="1"/>
  <c r="Q1306" i="1"/>
  <c r="U1306" i="1" s="1"/>
  <c r="M1306" i="1"/>
  <c r="T1305" i="1"/>
  <c r="Q1305" i="1"/>
  <c r="M1305" i="1"/>
  <c r="T1304" i="1"/>
  <c r="Q1304" i="1"/>
  <c r="M1304" i="1"/>
  <c r="T1303" i="1"/>
  <c r="Q1303" i="1"/>
  <c r="M1303" i="1"/>
  <c r="T1302" i="1"/>
  <c r="Q1302" i="1"/>
  <c r="U1302" i="1" s="1"/>
  <c r="M1302" i="1"/>
  <c r="T1301" i="1"/>
  <c r="Q1301" i="1"/>
  <c r="U1301" i="1" s="1"/>
  <c r="M1301" i="1"/>
  <c r="T1300" i="1"/>
  <c r="Q1300" i="1"/>
  <c r="M1300" i="1"/>
  <c r="T1299" i="1"/>
  <c r="Q1299" i="1"/>
  <c r="U1299" i="1" s="1"/>
  <c r="M1299" i="1"/>
  <c r="T1298" i="1"/>
  <c r="Q1298" i="1"/>
  <c r="U1298" i="1" s="1"/>
  <c r="M1298" i="1"/>
  <c r="T1297" i="1"/>
  <c r="Q1297" i="1"/>
  <c r="M1297" i="1"/>
  <c r="T1296" i="1"/>
  <c r="Q1296" i="1"/>
  <c r="M1296" i="1"/>
  <c r="T1295" i="1"/>
  <c r="Q1295" i="1"/>
  <c r="M1295" i="1"/>
  <c r="T1294" i="1"/>
  <c r="Q1294" i="1"/>
  <c r="M1294" i="1"/>
  <c r="T1293" i="1"/>
  <c r="Q1293" i="1"/>
  <c r="U1293" i="1" s="1"/>
  <c r="M1293" i="1"/>
  <c r="T1292" i="1"/>
  <c r="Q1292" i="1"/>
  <c r="AA1292" i="1" s="1"/>
  <c r="M1292" i="1"/>
  <c r="T1291" i="1"/>
  <c r="Q1291" i="1"/>
  <c r="O1291" i="1"/>
  <c r="M1291" i="1"/>
  <c r="T1290" i="1"/>
  <c r="Q1290" i="1"/>
  <c r="M1290" i="1"/>
  <c r="T1289" i="1"/>
  <c r="Q1289" i="1"/>
  <c r="U1289" i="1" s="1"/>
  <c r="O1289" i="1"/>
  <c r="M1289" i="1"/>
  <c r="T1288" i="1"/>
  <c r="Q1288" i="1"/>
  <c r="M1288" i="1"/>
  <c r="T1287" i="1"/>
  <c r="Q1287" i="1"/>
  <c r="M1287" i="1"/>
  <c r="T1286" i="1"/>
  <c r="Q1286" i="1"/>
  <c r="M1286" i="1"/>
  <c r="T1285" i="1"/>
  <c r="Q1285" i="1"/>
  <c r="M1285" i="1"/>
  <c r="T1284" i="1"/>
  <c r="Q1284" i="1"/>
  <c r="M1284" i="1"/>
  <c r="T1283" i="1"/>
  <c r="Q1283" i="1"/>
  <c r="M1283" i="1"/>
  <c r="T1282" i="1"/>
  <c r="Q1282" i="1"/>
  <c r="M1282" i="1"/>
  <c r="T1281" i="1"/>
  <c r="Q1281" i="1"/>
  <c r="U1281" i="1" s="1"/>
  <c r="M1281" i="1"/>
  <c r="T1280" i="1"/>
  <c r="Q1280" i="1"/>
  <c r="AA1280" i="1" s="1"/>
  <c r="M1280" i="1"/>
  <c r="T1279" i="1"/>
  <c r="Q1279" i="1"/>
  <c r="M1279" i="1"/>
  <c r="T1278" i="1"/>
  <c r="Q1278" i="1"/>
  <c r="M1278" i="1"/>
  <c r="T1277" i="1"/>
  <c r="Q1277" i="1"/>
  <c r="M1277" i="1"/>
  <c r="T1276" i="1"/>
  <c r="Q1276" i="1"/>
  <c r="M1276" i="1"/>
  <c r="T1275" i="1"/>
  <c r="Q1275" i="1"/>
  <c r="AA1275" i="1" s="1"/>
  <c r="M1275" i="1"/>
  <c r="T1274" i="1"/>
  <c r="Q1274" i="1"/>
  <c r="M1274" i="1"/>
  <c r="T1273" i="1"/>
  <c r="Q1273" i="1"/>
  <c r="M1273" i="1"/>
  <c r="T1272" i="1"/>
  <c r="Q1272" i="1"/>
  <c r="M1272" i="1"/>
  <c r="T1271" i="1"/>
  <c r="Q1271" i="1"/>
  <c r="U1271" i="1" s="1"/>
  <c r="M1271" i="1"/>
  <c r="T1270" i="1"/>
  <c r="Q1270" i="1"/>
  <c r="M1270" i="1"/>
  <c r="T1269" i="1"/>
  <c r="Q1269" i="1"/>
  <c r="U1269" i="1" s="1"/>
  <c r="M1269" i="1"/>
  <c r="T1268" i="1"/>
  <c r="Q1268" i="1"/>
  <c r="M1268" i="1"/>
  <c r="T1267" i="1"/>
  <c r="Q1267" i="1"/>
  <c r="M1267" i="1"/>
  <c r="T1266" i="1"/>
  <c r="Q1266" i="1"/>
  <c r="M1266" i="1"/>
  <c r="T1265" i="1"/>
  <c r="Q1265" i="1"/>
  <c r="U1265" i="1" s="1"/>
  <c r="M1265" i="1"/>
  <c r="T1264" i="1"/>
  <c r="Q1264" i="1"/>
  <c r="U1264" i="1" s="1"/>
  <c r="M1264" i="1"/>
  <c r="T1263" i="1"/>
  <c r="Q1263" i="1"/>
  <c r="M1263" i="1"/>
  <c r="T1262" i="1"/>
  <c r="Q1262" i="1"/>
  <c r="M1262" i="1"/>
  <c r="T1261" i="1"/>
  <c r="Q1261" i="1"/>
  <c r="M1261" i="1"/>
  <c r="T1260" i="1"/>
  <c r="Q1260" i="1"/>
  <c r="M1260" i="1"/>
  <c r="T1259" i="1"/>
  <c r="Q1259" i="1"/>
  <c r="M1259" i="1"/>
  <c r="T1258" i="1"/>
  <c r="Q1258" i="1"/>
  <c r="M1258" i="1"/>
  <c r="T1257" i="1"/>
  <c r="Q1257" i="1"/>
  <c r="M1257" i="1"/>
  <c r="T1256" i="1"/>
  <c r="Q1256" i="1"/>
  <c r="M1256" i="1"/>
  <c r="T1255" i="1"/>
  <c r="Q1255" i="1"/>
  <c r="U1255" i="1" s="1"/>
  <c r="M1255" i="1"/>
  <c r="T1254" i="1"/>
  <c r="Q1254" i="1"/>
  <c r="M1254" i="1"/>
  <c r="T1253" i="1"/>
  <c r="Q1253" i="1"/>
  <c r="U1253" i="1" s="1"/>
  <c r="M1253" i="1"/>
  <c r="T1252" i="1"/>
  <c r="Q1252" i="1"/>
  <c r="U1252" i="1" s="1"/>
  <c r="M1252" i="1"/>
  <c r="T1251" i="1"/>
  <c r="Q1251" i="1"/>
  <c r="U1251" i="1" s="1"/>
  <c r="M1251" i="1"/>
  <c r="T1250" i="1"/>
  <c r="Q1250" i="1"/>
  <c r="M1250" i="1"/>
  <c r="T1249" i="1"/>
  <c r="Q1249" i="1"/>
  <c r="M1249" i="1"/>
  <c r="T1248" i="1"/>
  <c r="Q1248" i="1"/>
  <c r="M1248" i="1"/>
  <c r="T1247" i="1"/>
  <c r="Q1247" i="1"/>
  <c r="O1247" i="1"/>
  <c r="Y1247" i="1" s="1"/>
  <c r="M1247" i="1"/>
  <c r="T1246" i="1"/>
  <c r="Q1246" i="1"/>
  <c r="M1246" i="1"/>
  <c r="T1245" i="1"/>
  <c r="Q1245" i="1"/>
  <c r="M1245" i="1"/>
  <c r="T1244" i="1"/>
  <c r="Q1244" i="1"/>
  <c r="U1244" i="1" s="1"/>
  <c r="M1244" i="1"/>
  <c r="T1243" i="1"/>
  <c r="Q1243" i="1"/>
  <c r="U1243" i="1" s="1"/>
  <c r="O1243" i="1"/>
  <c r="Y1243" i="1" s="1"/>
  <c r="M1243" i="1"/>
  <c r="T1242" i="1"/>
  <c r="Q1242" i="1"/>
  <c r="M1242" i="1"/>
  <c r="T1241" i="1"/>
  <c r="Q1241" i="1"/>
  <c r="U1241" i="1" s="1"/>
  <c r="M1241" i="1"/>
  <c r="T1240" i="1"/>
  <c r="Q1240" i="1"/>
  <c r="M1240" i="1"/>
  <c r="T1239" i="1"/>
  <c r="Q1239" i="1"/>
  <c r="M1239" i="1"/>
  <c r="T1238" i="1"/>
  <c r="Q1238" i="1"/>
  <c r="M1238" i="1"/>
  <c r="T1237" i="1"/>
  <c r="Q1237" i="1"/>
  <c r="U1237" i="1" s="1"/>
  <c r="M1237" i="1"/>
  <c r="T1236" i="1"/>
  <c r="Q1236" i="1"/>
  <c r="U1236" i="1" s="1"/>
  <c r="M1236" i="1"/>
  <c r="T1235" i="1"/>
  <c r="Q1235" i="1"/>
  <c r="U1235" i="1" s="1"/>
  <c r="M1235" i="1"/>
  <c r="T1234" i="1"/>
  <c r="Q1234" i="1"/>
  <c r="U1234" i="1" s="1"/>
  <c r="M1234" i="1"/>
  <c r="T1233" i="1"/>
  <c r="Q1233" i="1"/>
  <c r="U1233" i="1" s="1"/>
  <c r="M1233" i="1"/>
  <c r="T1232" i="1"/>
  <c r="Q1232" i="1"/>
  <c r="U1232" i="1" s="1"/>
  <c r="M1232" i="1"/>
  <c r="T1231" i="1"/>
  <c r="Q1231" i="1"/>
  <c r="U1231" i="1" s="1"/>
  <c r="M1231" i="1"/>
  <c r="T1230" i="1"/>
  <c r="Q1230" i="1"/>
  <c r="M1230" i="1"/>
  <c r="T1229" i="1"/>
  <c r="Q1229" i="1"/>
  <c r="M1229" i="1"/>
  <c r="T1228" i="1"/>
  <c r="Q1228" i="1"/>
  <c r="M1228" i="1"/>
  <c r="T1227" i="1"/>
  <c r="Q1227" i="1"/>
  <c r="AA1227" i="1" s="1"/>
  <c r="M1227" i="1"/>
  <c r="T1226" i="1"/>
  <c r="Q1226" i="1"/>
  <c r="M1226" i="1"/>
  <c r="T1225" i="1"/>
  <c r="Q1225" i="1"/>
  <c r="U1225" i="1" s="1"/>
  <c r="M1225" i="1"/>
  <c r="T1224" i="1"/>
  <c r="Q1224" i="1"/>
  <c r="M1224" i="1"/>
  <c r="T1223" i="1"/>
  <c r="Q1223" i="1"/>
  <c r="U1223" i="1" s="1"/>
  <c r="M1223" i="1"/>
  <c r="T1222" i="1"/>
  <c r="Q1222" i="1"/>
  <c r="M1222" i="1"/>
  <c r="AA1189" i="1" l="1"/>
  <c r="AA1190" i="1"/>
  <c r="AA623" i="1"/>
  <c r="AD1753" i="1"/>
  <c r="AA859" i="1"/>
  <c r="AC1726" i="1"/>
  <c r="AA1165" i="1"/>
  <c r="AA626" i="1"/>
  <c r="AA1168" i="1"/>
  <c r="AA1009" i="1"/>
  <c r="AA879" i="1"/>
  <c r="AA761" i="1"/>
  <c r="AA762" i="1"/>
  <c r="AA1076" i="1"/>
  <c r="AA1325" i="1"/>
  <c r="AA1087" i="1"/>
  <c r="AA1082" i="1"/>
  <c r="AA1077" i="1"/>
  <c r="AA1083" i="1"/>
  <c r="AA1078" i="1"/>
  <c r="AA1084" i="1"/>
  <c r="AA1079" i="1"/>
  <c r="AA1085" i="1"/>
  <c r="AA1080" i="1"/>
  <c r="AA1075" i="1"/>
  <c r="AA1086" i="1"/>
  <c r="AA1081" i="1"/>
  <c r="AA665" i="1"/>
  <c r="AA660" i="1"/>
  <c r="AA661" i="1"/>
  <c r="AA662" i="1"/>
  <c r="AA663" i="1"/>
  <c r="AA942" i="1"/>
  <c r="AA939" i="1"/>
  <c r="AA940" i="1"/>
  <c r="AA747" i="1"/>
  <c r="AA748" i="1"/>
  <c r="AA1091" i="1"/>
  <c r="AA989" i="1"/>
  <c r="AA981" i="1"/>
  <c r="AA990" i="1"/>
  <c r="AA985" i="1"/>
  <c r="AA986" i="1"/>
  <c r="AA982" i="1"/>
  <c r="AA2653" i="1"/>
  <c r="AA1458" i="1"/>
  <c r="AA1699" i="1"/>
  <c r="AA1033" i="1"/>
  <c r="AA1700" i="1"/>
  <c r="AC1781" i="1"/>
  <c r="AD1781" i="1" s="1"/>
  <c r="AA741" i="1"/>
  <c r="AA1602" i="1"/>
  <c r="AA773" i="1"/>
  <c r="AA774" i="1"/>
  <c r="AA751" i="1"/>
  <c r="AA752" i="1"/>
  <c r="AA754" i="1"/>
  <c r="AA1121" i="1"/>
  <c r="AA217" i="1"/>
  <c r="AA216" i="1"/>
  <c r="AA218" i="1"/>
  <c r="AA497" i="1"/>
  <c r="AA815" i="1"/>
  <c r="AA820" i="1"/>
  <c r="AA489" i="1"/>
  <c r="AA1028" i="1"/>
  <c r="AA787" i="1"/>
  <c r="AA1218" i="1"/>
  <c r="AA1162" i="1"/>
  <c r="AA1163" i="1"/>
  <c r="AA1058" i="1"/>
  <c r="AA130" i="1"/>
  <c r="AA759" i="1"/>
  <c r="AA760" i="1"/>
  <c r="AA974" i="1"/>
  <c r="AA554" i="1"/>
  <c r="AA580" i="1"/>
  <c r="AA1145" i="1"/>
  <c r="AA518" i="1"/>
  <c r="AA860" i="1"/>
  <c r="AA1060" i="1"/>
  <c r="AA1067" i="1"/>
  <c r="AA1135" i="1"/>
  <c r="AA1118" i="1"/>
  <c r="AA818" i="1"/>
  <c r="AA1002" i="1"/>
  <c r="AA884" i="1"/>
  <c r="AA1008" i="1"/>
  <c r="AA835" i="1"/>
  <c r="AA1030" i="1"/>
  <c r="AA1036" i="1"/>
  <c r="AA1113" i="1"/>
  <c r="AA1051" i="1"/>
  <c r="AA936" i="1"/>
  <c r="AA219" i="1"/>
  <c r="AA220" i="1"/>
  <c r="AA380" i="1"/>
  <c r="AA1032" i="1"/>
  <c r="AA612" i="1"/>
  <c r="AA702" i="1"/>
  <c r="AA732" i="1"/>
  <c r="AA731" i="1"/>
  <c r="AA729" i="1"/>
  <c r="AA164" i="1"/>
  <c r="AA373" i="1"/>
  <c r="AA595" i="1"/>
  <c r="AA625" i="1"/>
  <c r="AA1213" i="1"/>
  <c r="AA1206" i="1"/>
  <c r="AA1210" i="1"/>
  <c r="AA1187" i="1"/>
  <c r="AA843" i="1"/>
  <c r="O1703" i="1"/>
  <c r="Z1703" i="1" s="1"/>
  <c r="O1704" i="1"/>
  <c r="Z1704" i="1" s="1"/>
  <c r="O1702" i="1"/>
  <c r="X1702" i="1" s="1"/>
  <c r="O1696" i="1"/>
  <c r="Z1696" i="1" s="1"/>
  <c r="O1698" i="1"/>
  <c r="X1698" i="1" s="1"/>
  <c r="O1694" i="1"/>
  <c r="X1694" i="1" s="1"/>
  <c r="O1693" i="1"/>
  <c r="Y1693" i="1" s="1"/>
  <c r="O1697" i="1"/>
  <c r="Y1697" i="1" s="1"/>
  <c r="O1695" i="1"/>
  <c r="Z1695" i="1" s="1"/>
  <c r="O1691" i="1"/>
  <c r="X1691" i="1" s="1"/>
  <c r="O1688" i="1"/>
  <c r="Z1688" i="1" s="1"/>
  <c r="O1681" i="1"/>
  <c r="X1681" i="1" s="1"/>
  <c r="O1690" i="1"/>
  <c r="Z1690" i="1" s="1"/>
  <c r="O1642" i="1"/>
  <c r="X1642" i="1" s="1"/>
  <c r="O1682" i="1"/>
  <c r="X1682" i="1" s="1"/>
  <c r="O1685" i="1"/>
  <c r="X1685" i="1" s="1"/>
  <c r="O2657" i="1"/>
  <c r="AA2657" i="1" s="1"/>
  <c r="O1689" i="1"/>
  <c r="Y1689" i="1" s="1"/>
  <c r="O1687" i="1"/>
  <c r="Z1687" i="1" s="1"/>
  <c r="O1686" i="1"/>
  <c r="Z1686" i="1" s="1"/>
  <c r="O1684" i="1"/>
  <c r="Z1684" i="1" s="1"/>
  <c r="O1683" i="1"/>
  <c r="Y1683" i="1" s="1"/>
  <c r="O1680" i="1"/>
  <c r="X1680" i="1" s="1"/>
  <c r="O1679" i="1"/>
  <c r="X1679" i="1" s="1"/>
  <c r="O2659" i="1"/>
  <c r="X2659" i="1" s="1"/>
  <c r="AC378" i="1"/>
  <c r="AD378" i="1" s="1"/>
  <c r="O2658" i="1"/>
  <c r="AA2658" i="1" s="1"/>
  <c r="O2656" i="1"/>
  <c r="AA2656" i="1" s="1"/>
  <c r="O2654" i="1"/>
  <c r="Y2654" i="1" s="1"/>
  <c r="AA1675" i="1"/>
  <c r="AA1096" i="1"/>
  <c r="AA1095" i="1"/>
  <c r="AA1108" i="1"/>
  <c r="AA608" i="1"/>
  <c r="AA516" i="1"/>
  <c r="AA1132" i="1"/>
  <c r="O1678" i="1"/>
  <c r="Z1678" i="1" s="1"/>
  <c r="O1661" i="1"/>
  <c r="Z1661" i="1" s="1"/>
  <c r="O1665" i="1"/>
  <c r="Z1665" i="1" s="1"/>
  <c r="O1671" i="1"/>
  <c r="Z1671" i="1" s="1"/>
  <c r="O1677" i="1"/>
  <c r="X1677" i="1" s="1"/>
  <c r="O1676" i="1"/>
  <c r="X1676" i="1" s="1"/>
  <c r="O1674" i="1"/>
  <c r="Y1674" i="1" s="1"/>
  <c r="O1673" i="1"/>
  <c r="Y1673" i="1" s="1"/>
  <c r="O1672" i="1"/>
  <c r="Y1672" i="1" s="1"/>
  <c r="O1670" i="1"/>
  <c r="X1670" i="1" s="1"/>
  <c r="O1669" i="1"/>
  <c r="Y1669" i="1" s="1"/>
  <c r="O1668" i="1"/>
  <c r="Y1668" i="1" s="1"/>
  <c r="O1667" i="1"/>
  <c r="X1667" i="1" s="1"/>
  <c r="O1666" i="1"/>
  <c r="X1666" i="1" s="1"/>
  <c r="O1664" i="1"/>
  <c r="AA1664" i="1" s="1"/>
  <c r="O1663" i="1"/>
  <c r="Z1663" i="1" s="1"/>
  <c r="O1662" i="1"/>
  <c r="AA1662" i="1" s="1"/>
  <c r="O1659" i="1"/>
  <c r="Z1659" i="1" s="1"/>
  <c r="AA802" i="1"/>
  <c r="AA810" i="1"/>
  <c r="O1647" i="1"/>
  <c r="X1647" i="1" s="1"/>
  <c r="O1653" i="1"/>
  <c r="Y1653" i="1" s="1"/>
  <c r="O1636" i="1"/>
  <c r="X1636" i="1" s="1"/>
  <c r="AA1596" i="1"/>
  <c r="O1651" i="1"/>
  <c r="X1651" i="1" s="1"/>
  <c r="O1660" i="1"/>
  <c r="X1660" i="1" s="1"/>
  <c r="O1640" i="1"/>
  <c r="X1640" i="1" s="1"/>
  <c r="O1649" i="1"/>
  <c r="Z1649" i="1" s="1"/>
  <c r="O1658" i="1"/>
  <c r="X1658" i="1" s="1"/>
  <c r="O1656" i="1"/>
  <c r="Z1656" i="1" s="1"/>
  <c r="O1654" i="1"/>
  <c r="Z1654" i="1" s="1"/>
  <c r="O1652" i="1"/>
  <c r="X1652" i="1" s="1"/>
  <c r="AA359" i="1"/>
  <c r="W1596" i="1"/>
  <c r="Y1596" i="1" s="1"/>
  <c r="O1644" i="1"/>
  <c r="X1644" i="1" s="1"/>
  <c r="AA436" i="1"/>
  <c r="O1641" i="1"/>
  <c r="X1641" i="1" s="1"/>
  <c r="O1634" i="1"/>
  <c r="X1634" i="1" s="1"/>
  <c r="O1646" i="1"/>
  <c r="Z1646" i="1" s="1"/>
  <c r="AA391" i="1"/>
  <c r="AA1127" i="1"/>
  <c r="AA1126" i="1"/>
  <c r="AA435" i="1"/>
  <c r="AA433" i="1"/>
  <c r="O1635" i="1"/>
  <c r="X1635" i="1" s="1"/>
  <c r="O1630" i="1"/>
  <c r="Z1630" i="1" s="1"/>
  <c r="O1632" i="1"/>
  <c r="AA1632" i="1" s="1"/>
  <c r="O1643" i="1"/>
  <c r="Z1643" i="1" s="1"/>
  <c r="O1650" i="1"/>
  <c r="AA1650" i="1" s="1"/>
  <c r="O1648" i="1"/>
  <c r="X1648" i="1" s="1"/>
  <c r="O1645" i="1"/>
  <c r="Z1645" i="1" s="1"/>
  <c r="O1639" i="1"/>
  <c r="AA1639" i="1" s="1"/>
  <c r="O1638" i="1"/>
  <c r="AA1638" i="1" s="1"/>
  <c r="O1637" i="1"/>
  <c r="X1637" i="1" s="1"/>
  <c r="O1631" i="1"/>
  <c r="Z1631" i="1" s="1"/>
  <c r="O1629" i="1"/>
  <c r="X1629" i="1" s="1"/>
  <c r="AA1177" i="1"/>
  <c r="AA455" i="1"/>
  <c r="AA856" i="1"/>
  <c r="AA1167" i="1"/>
  <c r="O1620" i="1"/>
  <c r="X1620" i="1" s="1"/>
  <c r="O1624" i="1"/>
  <c r="X1624" i="1" s="1"/>
  <c r="O1628" i="1"/>
  <c r="AA1628" i="1" s="1"/>
  <c r="O1627" i="1"/>
  <c r="AA1627" i="1" s="1"/>
  <c r="O1626" i="1"/>
  <c r="X1626" i="1" s="1"/>
  <c r="O1625" i="1"/>
  <c r="X1625" i="1" s="1"/>
  <c r="O1623" i="1"/>
  <c r="X1623" i="1" s="1"/>
  <c r="O1622" i="1"/>
  <c r="Z1622" i="1" s="1"/>
  <c r="O1621" i="1"/>
  <c r="Z1621" i="1" s="1"/>
  <c r="O1619" i="1"/>
  <c r="X1619" i="1" s="1"/>
  <c r="O1618" i="1"/>
  <c r="X1618" i="1" s="1"/>
  <c r="AA447" i="1"/>
  <c r="AA1418" i="1"/>
  <c r="AA245" i="1"/>
  <c r="AA446" i="1"/>
  <c r="AA445" i="1"/>
  <c r="AA448" i="1"/>
  <c r="AA414" i="1"/>
  <c r="AA633" i="1"/>
  <c r="Z1633" i="1"/>
  <c r="O1610" i="1"/>
  <c r="X1610" i="1" s="1"/>
  <c r="O1612" i="1"/>
  <c r="X1612" i="1" s="1"/>
  <c r="O1614" i="1"/>
  <c r="Z1614" i="1" s="1"/>
  <c r="O1580" i="1"/>
  <c r="AA1580" i="1" s="1"/>
  <c r="O1590" i="1"/>
  <c r="Z1590" i="1" s="1"/>
  <c r="O1598" i="1"/>
  <c r="X1598" i="1" s="1"/>
  <c r="O1604" i="1"/>
  <c r="Z1604" i="1" s="1"/>
  <c r="O1608" i="1"/>
  <c r="Z1608" i="1" s="1"/>
  <c r="Z1657" i="1"/>
  <c r="Z1655" i="1"/>
  <c r="Z1675" i="1"/>
  <c r="X1633" i="1"/>
  <c r="O1583" i="1"/>
  <c r="X1583" i="1" s="1"/>
  <c r="O1587" i="1"/>
  <c r="X1587" i="1" s="1"/>
  <c r="O1591" i="1"/>
  <c r="X1591" i="1" s="1"/>
  <c r="O1593" i="1"/>
  <c r="Z1593" i="1" s="1"/>
  <c r="O1601" i="1"/>
  <c r="X1601" i="1" s="1"/>
  <c r="X1675" i="1"/>
  <c r="AA1633" i="1"/>
  <c r="X1655" i="1"/>
  <c r="X1657" i="1"/>
  <c r="Y1655" i="1"/>
  <c r="Y1657" i="1"/>
  <c r="AA1655" i="1"/>
  <c r="AA1657" i="1"/>
  <c r="Y1675" i="1"/>
  <c r="O1617" i="1"/>
  <c r="Z1617" i="1" s="1"/>
  <c r="O1616" i="1"/>
  <c r="AA1616" i="1" s="1"/>
  <c r="O1613" i="1"/>
  <c r="X1613" i="1" s="1"/>
  <c r="O1611" i="1"/>
  <c r="Z1611" i="1" s="1"/>
  <c r="O1609" i="1"/>
  <c r="X1609" i="1" s="1"/>
  <c r="O1606" i="1"/>
  <c r="Z1606" i="1" s="1"/>
  <c r="O1605" i="1"/>
  <c r="AA1605" i="1" s="1"/>
  <c r="O1603" i="1"/>
  <c r="Z1603" i="1" s="1"/>
  <c r="O1600" i="1"/>
  <c r="Z1600" i="1" s="1"/>
  <c r="O1599" i="1"/>
  <c r="X1599" i="1" s="1"/>
  <c r="O1597" i="1"/>
  <c r="AA1597" i="1" s="1"/>
  <c r="Z1595" i="1"/>
  <c r="X1596" i="1"/>
  <c r="O1594" i="1"/>
  <c r="X1594" i="1" s="1"/>
  <c r="O1592" i="1"/>
  <c r="AA1592" i="1" s="1"/>
  <c r="O1589" i="1"/>
  <c r="X1589" i="1" s="1"/>
  <c r="O1588" i="1"/>
  <c r="Z1588" i="1" s="1"/>
  <c r="O1586" i="1"/>
  <c r="Z1586" i="1" s="1"/>
  <c r="O1585" i="1"/>
  <c r="Z1585" i="1" s="1"/>
  <c r="O1584" i="1"/>
  <c r="AA1584" i="1" s="1"/>
  <c r="O1582" i="1"/>
  <c r="AA1582" i="1" s="1"/>
  <c r="O1581" i="1"/>
  <c r="X1581" i="1" s="1"/>
  <c r="O1579" i="1"/>
  <c r="X1579" i="1" s="1"/>
  <c r="X1692" i="1"/>
  <c r="Z1596" i="1"/>
  <c r="X1615" i="1"/>
  <c r="Z1607" i="1"/>
  <c r="Z1602" i="1"/>
  <c r="X1602" i="1"/>
  <c r="O1578" i="1"/>
  <c r="AA1578" i="1" s="1"/>
  <c r="Z1692" i="1"/>
  <c r="Z1615" i="1"/>
  <c r="X1595" i="1"/>
  <c r="X1607" i="1"/>
  <c r="Y1595" i="1"/>
  <c r="AA1595" i="1"/>
  <c r="AA1607" i="1"/>
  <c r="AA1609" i="1"/>
  <c r="Y1692" i="1"/>
  <c r="AA1615" i="1"/>
  <c r="AA1692" i="1"/>
  <c r="Y1700" i="1"/>
  <c r="Z1700" i="1"/>
  <c r="X1700" i="1"/>
  <c r="Z1699" i="1"/>
  <c r="X1699" i="1"/>
  <c r="Y1699" i="1"/>
  <c r="Y2653" i="1"/>
  <c r="X2653" i="1"/>
  <c r="AA550" i="1"/>
  <c r="AA62" i="1"/>
  <c r="AA106" i="1"/>
  <c r="AA190" i="1"/>
  <c r="AA202" i="1"/>
  <c r="AA206" i="1"/>
  <c r="AA222" i="1"/>
  <c r="AA230" i="1"/>
  <c r="AA356" i="1"/>
  <c r="AA441" i="1"/>
  <c r="AA473" i="1"/>
  <c r="AA477" i="1"/>
  <c r="AA486" i="1"/>
  <c r="AA534" i="1"/>
  <c r="AA578" i="1"/>
  <c r="AA632" i="1"/>
  <c r="AA652" i="1"/>
  <c r="AA656" i="1"/>
  <c r="AA1012" i="1"/>
  <c r="AA1010" i="1"/>
  <c r="AA1001" i="1"/>
  <c r="AA1093" i="1"/>
  <c r="AA1147" i="1"/>
  <c r="AA1122" i="1"/>
  <c r="AA928" i="1"/>
  <c r="AA932" i="1"/>
  <c r="AA1088" i="1"/>
  <c r="AA978" i="1"/>
  <c r="AA512" i="1"/>
  <c r="AA509" i="1"/>
  <c r="AA605" i="1"/>
  <c r="AA1105" i="1"/>
  <c r="AA358" i="1"/>
  <c r="AA175" i="1"/>
  <c r="AA1155" i="1"/>
  <c r="AA253" i="1"/>
  <c r="AA1388" i="1"/>
  <c r="AA583" i="1"/>
  <c r="AA325" i="1"/>
  <c r="AA229" i="1"/>
  <c r="AA228" i="1"/>
  <c r="AA227" i="1"/>
  <c r="AA259" i="1"/>
  <c r="AA430" i="1"/>
  <c r="AA788" i="1"/>
  <c r="AA792" i="1"/>
  <c r="AA808" i="1"/>
  <c r="AA715" i="1"/>
  <c r="AA845" i="1"/>
  <c r="AA601" i="1"/>
  <c r="AA733" i="1"/>
  <c r="AA541" i="1"/>
  <c r="AA572" i="1"/>
  <c r="AA711" i="1"/>
  <c r="AA552" i="1"/>
  <c r="AA657" i="1"/>
  <c r="AA551" i="1"/>
  <c r="AA709" i="1"/>
  <c r="AA697" i="1"/>
  <c r="AA691" i="1"/>
  <c r="AA568" i="1"/>
  <c r="AA840" i="1"/>
  <c r="AA603" i="1"/>
  <c r="AA567" i="1"/>
  <c r="AA61" i="1"/>
  <c r="AA63" i="1"/>
  <c r="AA575" i="1"/>
  <c r="AA854" i="1"/>
  <c r="AA805" i="1"/>
  <c r="AA719" i="1"/>
  <c r="AA1059" i="1"/>
  <c r="AA689" i="1"/>
  <c r="AA696" i="1"/>
  <c r="AA653" i="1"/>
  <c r="AA699" i="1"/>
  <c r="AA591" i="1"/>
  <c r="AA471" i="1"/>
  <c r="AA479" i="1"/>
  <c r="AA478" i="1"/>
  <c r="AA472" i="1"/>
  <c r="AA476" i="1"/>
  <c r="AA475" i="1"/>
  <c r="AA474" i="1"/>
  <c r="AA535" i="1"/>
  <c r="AA467" i="1"/>
  <c r="AA355" i="1"/>
  <c r="AA577" i="1"/>
  <c r="AA710" i="1"/>
  <c r="AA524" i="1"/>
  <c r="AA323" i="1"/>
  <c r="AA538" i="1"/>
  <c r="AA432" i="1"/>
  <c r="AA169" i="1"/>
  <c r="AA64" i="1"/>
  <c r="AA189" i="1"/>
  <c r="AA1146" i="1"/>
  <c r="AA1068" i="1"/>
  <c r="AA1160" i="1"/>
  <c r="AA1184" i="1"/>
  <c r="AA1197" i="1"/>
  <c r="AA1159" i="1"/>
  <c r="AA1070" i="1"/>
  <c r="AA1074" i="1"/>
  <c r="AA1099" i="1"/>
  <c r="AA717" i="1"/>
  <c r="AA399" i="1"/>
  <c r="AA536" i="1"/>
  <c r="AA712" i="1"/>
  <c r="AA728" i="1"/>
  <c r="AA1138" i="1"/>
  <c r="AA1158" i="1"/>
  <c r="AA203" i="1"/>
  <c r="AA487" i="1"/>
  <c r="AA727" i="1"/>
  <c r="AA1097" i="1"/>
  <c r="AA1149" i="1"/>
  <c r="AA1072" i="1"/>
  <c r="AA1071" i="1"/>
  <c r="AA177" i="1"/>
  <c r="AB649" i="1"/>
  <c r="AB695" i="1"/>
  <c r="AB707" i="1"/>
  <c r="AB1117" i="1"/>
  <c r="AB1125" i="1"/>
  <c r="AB911" i="1"/>
  <c r="AB927" i="1"/>
  <c r="AB931" i="1"/>
  <c r="AB969" i="1"/>
  <c r="AB977" i="1"/>
  <c r="AB1131" i="1"/>
  <c r="AB352" i="1"/>
  <c r="AB690" i="1"/>
  <c r="AB698" i="1"/>
  <c r="AA921" i="1"/>
  <c r="AB1022" i="1"/>
  <c r="AB336" i="1"/>
  <c r="AB437" i="1"/>
  <c r="Y941" i="1"/>
  <c r="Z942" i="1"/>
  <c r="Y357" i="1"/>
  <c r="AB1006" i="1"/>
  <c r="AB1100" i="1"/>
  <c r="AA557" i="1"/>
  <c r="X665" i="1"/>
  <c r="Z882" i="1"/>
  <c r="AB894" i="1"/>
  <c r="AB965" i="1"/>
  <c r="Y1015" i="1"/>
  <c r="Y1016" i="1"/>
  <c r="Z1017" i="1"/>
  <c r="Y1025" i="1"/>
  <c r="AB376" i="1"/>
  <c r="Y972" i="1"/>
  <c r="AB1040" i="1"/>
  <c r="AB351" i="1"/>
  <c r="AB571" i="1"/>
  <c r="Y709" i="1"/>
  <c r="AB713" i="1"/>
  <c r="AB714" i="1"/>
  <c r="AB716" i="1"/>
  <c r="AB718" i="1"/>
  <c r="AB720" i="1"/>
  <c r="AB721" i="1"/>
  <c r="Y772" i="1"/>
  <c r="Z773" i="1"/>
  <c r="AB776" i="1"/>
  <c r="AB780" i="1"/>
  <c r="AB784" i="1"/>
  <c r="AB796" i="1"/>
  <c r="AB800" i="1"/>
  <c r="AB804" i="1"/>
  <c r="AB812" i="1"/>
  <c r="AB816" i="1"/>
  <c r="AB874" i="1"/>
  <c r="Y893" i="1"/>
  <c r="AB950" i="1"/>
  <c r="AB1170" i="1"/>
  <c r="O1465" i="1"/>
  <c r="X1465" i="1" s="1"/>
  <c r="O1475" i="1"/>
  <c r="Z1475" i="1" s="1"/>
  <c r="AA369" i="1"/>
  <c r="AB419" i="1"/>
  <c r="AB423" i="1"/>
  <c r="Y662" i="1"/>
  <c r="AB777" i="1"/>
  <c r="AB781" i="1"/>
  <c r="AB785" i="1"/>
  <c r="AB789" i="1"/>
  <c r="AB793" i="1"/>
  <c r="AB797" i="1"/>
  <c r="AB801" i="1"/>
  <c r="AB809" i="1"/>
  <c r="AB813" i="1"/>
  <c r="AB817" i="1"/>
  <c r="AA903" i="1"/>
  <c r="AB906" i="1"/>
  <c r="AB962" i="1"/>
  <c r="Y976" i="1"/>
  <c r="AB1013" i="1"/>
  <c r="AB1034" i="1"/>
  <c r="Y1067" i="1"/>
  <c r="AA1112" i="1"/>
  <c r="Y1114" i="1"/>
  <c r="Y1115" i="1"/>
  <c r="Z1116" i="1"/>
  <c r="AB1169" i="1"/>
  <c r="AB208" i="1"/>
  <c r="AB449" i="1"/>
  <c r="Y509" i="1"/>
  <c r="AB558" i="1"/>
  <c r="Y756" i="1"/>
  <c r="Z759" i="1"/>
  <c r="Y768" i="1"/>
  <c r="AB916" i="1"/>
  <c r="AB955" i="1"/>
  <c r="Z1013" i="1"/>
  <c r="Y1029" i="1"/>
  <c r="AB1052" i="1"/>
  <c r="AA977" i="1"/>
  <c r="AB1209" i="1"/>
  <c r="AA198" i="1"/>
  <c r="Y747" i="1"/>
  <c r="Z747" i="1"/>
  <c r="X1094" i="1"/>
  <c r="Y1094" i="1"/>
  <c r="AA160" i="1"/>
  <c r="AA168" i="1"/>
  <c r="AA172" i="1"/>
  <c r="AA176" i="1"/>
  <c r="AA180" i="1"/>
  <c r="AA184" i="1"/>
  <c r="AA188" i="1"/>
  <c r="AB209" i="1"/>
  <c r="AB250" i="1"/>
  <c r="X525" i="1"/>
  <c r="Z525" i="1"/>
  <c r="X890" i="1"/>
  <c r="Z890" i="1"/>
  <c r="Z987" i="1"/>
  <c r="X987" i="1"/>
  <c r="Y1155" i="1"/>
  <c r="Z1155" i="1"/>
  <c r="AB204" i="1"/>
  <c r="Y462" i="1"/>
  <c r="AA513" i="1"/>
  <c r="AA517" i="1"/>
  <c r="AA865" i="1"/>
  <c r="X885" i="1"/>
  <c r="Y885" i="1"/>
  <c r="AB886" i="1"/>
  <c r="AB890" i="1"/>
  <c r="AB924" i="1"/>
  <c r="Y945" i="1"/>
  <c r="Z946" i="1"/>
  <c r="AB947" i="1"/>
  <c r="X953" i="1"/>
  <c r="Y953" i="1"/>
  <c r="Y985" i="1"/>
  <c r="Z985" i="1"/>
  <c r="AB1055" i="1"/>
  <c r="AB1089" i="1"/>
  <c r="AB1139" i="1"/>
  <c r="Z1215" i="1"/>
  <c r="AA1215" i="1"/>
  <c r="X988" i="1"/>
  <c r="Y988" i="1"/>
  <c r="U1039" i="1"/>
  <c r="AB1039" i="1" s="1"/>
  <c r="AA1039" i="1"/>
  <c r="X1098" i="1"/>
  <c r="Y1098" i="1"/>
  <c r="AA35" i="1"/>
  <c r="AB212" i="1"/>
  <c r="Y436" i="1"/>
  <c r="Z436" i="1"/>
  <c r="Y964" i="1"/>
  <c r="Y989" i="1"/>
  <c r="Z989" i="1"/>
  <c r="X1095" i="1"/>
  <c r="Y1095" i="1"/>
  <c r="X1099" i="1"/>
  <c r="Y1099" i="1"/>
  <c r="AB998" i="1"/>
  <c r="AA1131" i="1"/>
  <c r="AB1156" i="1"/>
  <c r="AA1181" i="1"/>
  <c r="AA1199" i="1"/>
  <c r="AB335" i="1"/>
  <c r="AB350" i="1"/>
  <c r="AA440" i="1"/>
  <c r="AB523" i="1"/>
  <c r="AA630" i="1"/>
  <c r="AB746" i="1"/>
  <c r="AA841" i="1"/>
  <c r="AB899" i="1"/>
  <c r="Y901" i="1"/>
  <c r="Z915" i="1"/>
  <c r="Y926" i="1"/>
  <c r="AB938" i="1"/>
  <c r="Y961" i="1"/>
  <c r="AB973" i="1"/>
  <c r="X999" i="1"/>
  <c r="Y1000" i="1"/>
  <c r="Z1001" i="1"/>
  <c r="AB1017" i="1"/>
  <c r="AB1018" i="1"/>
  <c r="AB1043" i="1"/>
  <c r="AB1047" i="1"/>
  <c r="AB1063" i="1"/>
  <c r="AB1217" i="1"/>
  <c r="AC1217" i="1" s="1"/>
  <c r="AD1217" i="1" s="1"/>
  <c r="AB226" i="1"/>
  <c r="AB708" i="1"/>
  <c r="AA876" i="1"/>
  <c r="AB898" i="1"/>
  <c r="AB1014" i="1"/>
  <c r="AB1179" i="1"/>
  <c r="Y1217" i="1"/>
  <c r="AB44" i="1"/>
  <c r="AA36" i="1"/>
  <c r="AB248" i="1"/>
  <c r="X521" i="1"/>
  <c r="Z521" i="1"/>
  <c r="Y703" i="1"/>
  <c r="Z703" i="1"/>
  <c r="X1119" i="1"/>
  <c r="Y1119" i="1"/>
  <c r="AA102" i="1"/>
  <c r="AA110" i="1"/>
  <c r="AA114" i="1"/>
  <c r="AA118" i="1"/>
  <c r="AA122" i="1"/>
  <c r="AA126" i="1"/>
  <c r="AA134" i="1"/>
  <c r="AB154" i="1"/>
  <c r="AB191" i="1"/>
  <c r="AB213" i="1"/>
  <c r="AB243" i="1"/>
  <c r="AB372" i="1"/>
  <c r="X426" i="1"/>
  <c r="Y426" i="1"/>
  <c r="AB453" i="1"/>
  <c r="X520" i="1"/>
  <c r="Z520" i="1"/>
  <c r="Z560" i="1"/>
  <c r="Y695" i="1"/>
  <c r="Z695" i="1"/>
  <c r="Y707" i="1"/>
  <c r="Z707" i="1"/>
  <c r="Y744" i="1"/>
  <c r="AB744" i="1"/>
  <c r="Z1019" i="1"/>
  <c r="Y1019" i="1"/>
  <c r="X1042" i="1"/>
  <c r="Y1042" i="1"/>
  <c r="Y1092" i="1"/>
  <c r="Z1092" i="1"/>
  <c r="X1108" i="1"/>
  <c r="Y1108" i="1"/>
  <c r="AA38" i="1"/>
  <c r="X343" i="1"/>
  <c r="Y343" i="1"/>
  <c r="AB42" i="1"/>
  <c r="AB194" i="1"/>
  <c r="AB195" i="1"/>
  <c r="X425" i="1"/>
  <c r="Y425" i="1"/>
  <c r="X486" i="1"/>
  <c r="Y486" i="1"/>
  <c r="X934" i="1"/>
  <c r="Y934" i="1"/>
  <c r="X949" i="1"/>
  <c r="Y949" i="1"/>
  <c r="X980" i="1"/>
  <c r="Y980" i="1"/>
  <c r="Y1009" i="1"/>
  <c r="Z1009" i="1"/>
  <c r="X1107" i="1"/>
  <c r="Y1107" i="1"/>
  <c r="AA37" i="1"/>
  <c r="AB8" i="1"/>
  <c r="AB137" i="1"/>
  <c r="AA159" i="1"/>
  <c r="AA194" i="1"/>
  <c r="AB198" i="1"/>
  <c r="AB199" i="1"/>
  <c r="AB205" i="1"/>
  <c r="AB224" i="1"/>
  <c r="Y273" i="1"/>
  <c r="AB348" i="1"/>
  <c r="AA365" i="1"/>
  <c r="AB599" i="1"/>
  <c r="AB607" i="1"/>
  <c r="AB694" i="1"/>
  <c r="AB700" i="1"/>
  <c r="AB706" i="1"/>
  <c r="X754" i="1"/>
  <c r="Y754" i="1"/>
  <c r="X889" i="1"/>
  <c r="Y889" i="1"/>
  <c r="X909" i="1"/>
  <c r="Y909" i="1"/>
  <c r="X1106" i="1"/>
  <c r="Y1106" i="1"/>
  <c r="AA367" i="1"/>
  <c r="Y461" i="1"/>
  <c r="AA496" i="1"/>
  <c r="AB520" i="1"/>
  <c r="AA522" i="1"/>
  <c r="AB539" i="1"/>
  <c r="AA563" i="1"/>
  <c r="AB589" i="1"/>
  <c r="AB611" i="1"/>
  <c r="AB615" i="1"/>
  <c r="AB619" i="1"/>
  <c r="AA638" i="1"/>
  <c r="AB693" i="1"/>
  <c r="AB705" i="1"/>
  <c r="X753" i="1"/>
  <c r="Y753" i="1"/>
  <c r="AB775" i="1"/>
  <c r="AB779" i="1"/>
  <c r="AB783" i="1"/>
  <c r="AB791" i="1"/>
  <c r="AB795" i="1"/>
  <c r="AB799" i="1"/>
  <c r="AB803" i="1"/>
  <c r="AB807" i="1"/>
  <c r="AB811" i="1"/>
  <c r="AB819" i="1"/>
  <c r="AA833" i="1"/>
  <c r="AA849" i="1"/>
  <c r="AB868" i="1"/>
  <c r="AA886" i="1"/>
  <c r="Y919" i="1"/>
  <c r="Z919" i="1"/>
  <c r="AB920" i="1"/>
  <c r="Y958" i="1"/>
  <c r="Z958" i="1"/>
  <c r="AA1005" i="1"/>
  <c r="U1005" i="1"/>
  <c r="AB1005" i="1" s="1"/>
  <c r="AB1038" i="1"/>
  <c r="X1091" i="1"/>
  <c r="Y1091" i="1"/>
  <c r="AB1092" i="1"/>
  <c r="X1103" i="1"/>
  <c r="Y1103" i="1"/>
  <c r="AB1104" i="1"/>
  <c r="AA1136" i="1"/>
  <c r="U1136" i="1"/>
  <c r="AB1136" i="1" s="1"/>
  <c r="AB1144" i="1"/>
  <c r="AA1176" i="1"/>
  <c r="U1176" i="1"/>
  <c r="AB1176" i="1" s="1"/>
  <c r="AA1198" i="1"/>
  <c r="U1198" i="1"/>
  <c r="AB1198" i="1" s="1"/>
  <c r="Z1201" i="1"/>
  <c r="AB1201" i="1"/>
  <c r="X1204" i="1"/>
  <c r="Y1204" i="1"/>
  <c r="AB374" i="1"/>
  <c r="AA511" i="1"/>
  <c r="AA515" i="1"/>
  <c r="AB519" i="1"/>
  <c r="AB537" i="1"/>
  <c r="AB552" i="1"/>
  <c r="Z581" i="1"/>
  <c r="X722" i="1"/>
  <c r="AB722" i="1"/>
  <c r="Z751" i="1"/>
  <c r="Y751" i="1"/>
  <c r="AA837" i="1"/>
  <c r="AA853" i="1"/>
  <c r="AA861" i="1"/>
  <c r="X881" i="1"/>
  <c r="Y881" i="1"/>
  <c r="AB882" i="1"/>
  <c r="X918" i="1"/>
  <c r="Y918" i="1"/>
  <c r="AB919" i="1"/>
  <c r="X922" i="1"/>
  <c r="Y922" i="1"/>
  <c r="AB923" i="1"/>
  <c r="X957" i="1"/>
  <c r="Y957" i="1"/>
  <c r="AA993" i="1"/>
  <c r="U993" i="1"/>
  <c r="AB993" i="1" s="1"/>
  <c r="AA997" i="1"/>
  <c r="U997" i="1"/>
  <c r="AB997" i="1" s="1"/>
  <c r="X1020" i="1"/>
  <c r="Y1020" i="1"/>
  <c r="AB1021" i="1"/>
  <c r="AB1037" i="1"/>
  <c r="Y1088" i="1"/>
  <c r="Z1088" i="1"/>
  <c r="X1102" i="1"/>
  <c r="Y1102" i="1"/>
  <c r="X1111" i="1"/>
  <c r="Y1111" i="1"/>
  <c r="AB1112" i="1"/>
  <c r="AA1151" i="1"/>
  <c r="Z1219" i="1"/>
  <c r="X1219" i="1"/>
  <c r="AA361" i="1"/>
  <c r="AA363" i="1"/>
  <c r="AB443" i="1"/>
  <c r="AB451" i="1"/>
  <c r="AB457" i="1"/>
  <c r="AA491" i="1"/>
  <c r="AA589" i="1"/>
  <c r="AB621" i="1"/>
  <c r="AB692" i="1"/>
  <c r="AB701" i="1"/>
  <c r="AB703" i="1"/>
  <c r="AB704" i="1"/>
  <c r="AA821" i="1"/>
  <c r="AA829" i="1"/>
  <c r="AA875" i="1"/>
  <c r="U875" i="1"/>
  <c r="AB875" i="1" s="1"/>
  <c r="U887" i="1"/>
  <c r="AB887" i="1" s="1"/>
  <c r="AA887" i="1"/>
  <c r="Z935" i="1"/>
  <c r="AB935" i="1"/>
  <c r="X935" i="1"/>
  <c r="U970" i="1"/>
  <c r="AB970" i="1" s="1"/>
  <c r="AA970" i="1"/>
  <c r="Y981" i="1"/>
  <c r="Z981" i="1"/>
  <c r="AA1016" i="1"/>
  <c r="AA1020" i="1"/>
  <c r="X1043" i="1"/>
  <c r="Z1043" i="1"/>
  <c r="AB1044" i="1"/>
  <c r="AB1064" i="1"/>
  <c r="AA1104" i="1"/>
  <c r="X1110" i="1"/>
  <c r="Y1110" i="1"/>
  <c r="X1120" i="1"/>
  <c r="Y1120" i="1"/>
  <c r="AB1143" i="1"/>
  <c r="Y1149" i="1"/>
  <c r="Z1149" i="1"/>
  <c r="AB1150" i="1"/>
  <c r="AB1164" i="1"/>
  <c r="Y1181" i="1"/>
  <c r="AB1181" i="1"/>
  <c r="AB778" i="1"/>
  <c r="AB782" i="1"/>
  <c r="AB786" i="1"/>
  <c r="AB790" i="1"/>
  <c r="AB794" i="1"/>
  <c r="AB798" i="1"/>
  <c r="AB806" i="1"/>
  <c r="AB814" i="1"/>
  <c r="AA825" i="1"/>
  <c r="AA857" i="1"/>
  <c r="AB878" i="1"/>
  <c r="AA882" i="1"/>
  <c r="AA891" i="1"/>
  <c r="AB903" i="1"/>
  <c r="AB910" i="1"/>
  <c r="AB915" i="1"/>
  <c r="AA916" i="1"/>
  <c r="AA929" i="1"/>
  <c r="AB946" i="1"/>
  <c r="AA950" i="1"/>
  <c r="X995" i="1"/>
  <c r="Y996" i="1"/>
  <c r="Y1011" i="1"/>
  <c r="Y1012" i="1"/>
  <c r="AB1019" i="1"/>
  <c r="AB1025" i="1"/>
  <c r="AB1026" i="1"/>
  <c r="AA1040" i="1"/>
  <c r="AA1043" i="1"/>
  <c r="Y1059" i="1"/>
  <c r="AA1062" i="1"/>
  <c r="Y1070" i="1"/>
  <c r="Y1073" i="1"/>
  <c r="Y1074" i="1"/>
  <c r="AA1100" i="1"/>
  <c r="AB1101" i="1"/>
  <c r="AB1109" i="1"/>
  <c r="AA1117" i="1"/>
  <c r="AA1125" i="1"/>
  <c r="AA1150" i="1"/>
  <c r="AB1175" i="1"/>
  <c r="AA1180" i="1"/>
  <c r="Y1196" i="1"/>
  <c r="AA1201" i="1"/>
  <c r="AB1216" i="1"/>
  <c r="Z886" i="1"/>
  <c r="AB902" i="1"/>
  <c r="AB954" i="1"/>
  <c r="AA998" i="1"/>
  <c r="AA1048" i="1"/>
  <c r="AA1052" i="1"/>
  <c r="Y1182" i="1"/>
  <c r="AB1182" i="1"/>
  <c r="AA1203" i="1"/>
  <c r="AB1208" i="1"/>
  <c r="Y1210" i="1"/>
  <c r="AB1215" i="1"/>
  <c r="X1218" i="1"/>
  <c r="AB11" i="1"/>
  <c r="Z11" i="1"/>
  <c r="AB13" i="1"/>
  <c r="Z13" i="1"/>
  <c r="AB15" i="1"/>
  <c r="Z15" i="1"/>
  <c r="AB17" i="1"/>
  <c r="Z17" i="1"/>
  <c r="AB19" i="1"/>
  <c r="Z19" i="1"/>
  <c r="AB21" i="1"/>
  <c r="Z21" i="1"/>
  <c r="AB23" i="1"/>
  <c r="Z23" i="1"/>
  <c r="AB25" i="1"/>
  <c r="Z25" i="1"/>
  <c r="AA3" i="1"/>
  <c r="AA4" i="1"/>
  <c r="AA5" i="1"/>
  <c r="AA6" i="1"/>
  <c r="AA7" i="1"/>
  <c r="AB10" i="1"/>
  <c r="Z10" i="1"/>
  <c r="AB12" i="1"/>
  <c r="Z12" i="1"/>
  <c r="AB14" i="1"/>
  <c r="Z14" i="1"/>
  <c r="AB16" i="1"/>
  <c r="Z16" i="1"/>
  <c r="AB18" i="1"/>
  <c r="Z18" i="1"/>
  <c r="AB20" i="1"/>
  <c r="Z20" i="1"/>
  <c r="AB22" i="1"/>
  <c r="Z22" i="1"/>
  <c r="AB24" i="1"/>
  <c r="Z24" i="1"/>
  <c r="AA69" i="1"/>
  <c r="AA137" i="1"/>
  <c r="Y155" i="1"/>
  <c r="Z156" i="1"/>
  <c r="AB157" i="1"/>
  <c r="AB158" i="1"/>
  <c r="AB192" i="1"/>
  <c r="AB196" i="1"/>
  <c r="AB200" i="1"/>
  <c r="AB207" i="1"/>
  <c r="AB211" i="1"/>
  <c r="AB215" i="1"/>
  <c r="AB225" i="1"/>
  <c r="X366" i="1"/>
  <c r="Z366" i="1"/>
  <c r="Y366" i="1"/>
  <c r="X396" i="1"/>
  <c r="Z396" i="1"/>
  <c r="Y396" i="1"/>
  <c r="X400" i="1"/>
  <c r="Z400" i="1"/>
  <c r="Y400" i="1"/>
  <c r="X409" i="1"/>
  <c r="Y409" i="1"/>
  <c r="X428" i="1"/>
  <c r="Z428" i="1"/>
  <c r="Y428" i="1"/>
  <c r="X468" i="1"/>
  <c r="Z468" i="1"/>
  <c r="Y468" i="1"/>
  <c r="X476" i="1"/>
  <c r="Z476" i="1"/>
  <c r="Y476" i="1"/>
  <c r="X484" i="1"/>
  <c r="Z484" i="1"/>
  <c r="Y484" i="1"/>
  <c r="X488" i="1"/>
  <c r="Z488" i="1"/>
  <c r="Y488" i="1"/>
  <c r="Z1396" i="1"/>
  <c r="Z42" i="1"/>
  <c r="Z44" i="1"/>
  <c r="Y157" i="1"/>
  <c r="AB193" i="1"/>
  <c r="AB197" i="1"/>
  <c r="AB201" i="1"/>
  <c r="AB221" i="1"/>
  <c r="X313" i="1"/>
  <c r="Z313" i="1"/>
  <c r="X315" i="1"/>
  <c r="Z315" i="1"/>
  <c r="X317" i="1"/>
  <c r="Z317" i="1"/>
  <c r="X319" i="1"/>
  <c r="Z319" i="1"/>
  <c r="X321" i="1"/>
  <c r="Z321" i="1"/>
  <c r="X323" i="1"/>
  <c r="Z323" i="1"/>
  <c r="X325" i="1"/>
  <c r="Z325" i="1"/>
  <c r="X327" i="1"/>
  <c r="Z327" i="1"/>
  <c r="X329" i="1"/>
  <c r="Z329" i="1"/>
  <c r="X331" i="1"/>
  <c r="Z331" i="1"/>
  <c r="X360" i="1"/>
  <c r="Z360" i="1"/>
  <c r="X362" i="1"/>
  <c r="Z362" i="1"/>
  <c r="X364" i="1"/>
  <c r="Z364" i="1"/>
  <c r="Y364" i="1"/>
  <c r="X387" i="1"/>
  <c r="Y387" i="1"/>
  <c r="X395" i="1"/>
  <c r="Z395" i="1"/>
  <c r="Y395" i="1"/>
  <c r="X399" i="1"/>
  <c r="Z399" i="1"/>
  <c r="Y399" i="1"/>
  <c r="X405" i="1"/>
  <c r="Y405" i="1"/>
  <c r="X466" i="1"/>
  <c r="Z466" i="1"/>
  <c r="Y466" i="1"/>
  <c r="X474" i="1"/>
  <c r="Z474" i="1"/>
  <c r="Y474" i="1"/>
  <c r="X482" i="1"/>
  <c r="Z482" i="1"/>
  <c r="Y482" i="1"/>
  <c r="Y26" i="1"/>
  <c r="AB39" i="1"/>
  <c r="AC39" i="1" s="1"/>
  <c r="AD39" i="1" s="1"/>
  <c r="Z136" i="1"/>
  <c r="AA155" i="1"/>
  <c r="AA156" i="1"/>
  <c r="Z157" i="1"/>
  <c r="AB242" i="1"/>
  <c r="AB249" i="1"/>
  <c r="X342" i="1"/>
  <c r="Y342" i="1"/>
  <c r="X383" i="1"/>
  <c r="Y383" i="1"/>
  <c r="X393" i="1"/>
  <c r="Z393" i="1"/>
  <c r="Y393" i="1"/>
  <c r="X398" i="1"/>
  <c r="Z398" i="1"/>
  <c r="Y398" i="1"/>
  <c r="X441" i="1"/>
  <c r="Z441" i="1"/>
  <c r="Y441" i="1"/>
  <c r="X464" i="1"/>
  <c r="Z464" i="1"/>
  <c r="Y464" i="1"/>
  <c r="X472" i="1"/>
  <c r="Z472" i="1"/>
  <c r="Y472" i="1"/>
  <c r="X480" i="1"/>
  <c r="Z480" i="1"/>
  <c r="Y480" i="1"/>
  <c r="X501" i="1"/>
  <c r="Y501" i="1"/>
  <c r="AB1243" i="1"/>
  <c r="AB41" i="1"/>
  <c r="Z41" i="1"/>
  <c r="AB43" i="1"/>
  <c r="Z43" i="1"/>
  <c r="AA104" i="1"/>
  <c r="AA108" i="1"/>
  <c r="AA112" i="1"/>
  <c r="AA116" i="1"/>
  <c r="AA120" i="1"/>
  <c r="AA124" i="1"/>
  <c r="AA128" i="1"/>
  <c r="AA132" i="1"/>
  <c r="AA136" i="1"/>
  <c r="Y137" i="1"/>
  <c r="AA157" i="1"/>
  <c r="Y159" i="1"/>
  <c r="AA162" i="1"/>
  <c r="AA166" i="1"/>
  <c r="AA170" i="1"/>
  <c r="AA174" i="1"/>
  <c r="AA178" i="1"/>
  <c r="AA182" i="1"/>
  <c r="AA186" i="1"/>
  <c r="AA192" i="1"/>
  <c r="AA196" i="1"/>
  <c r="AA200" i="1"/>
  <c r="AB210" i="1"/>
  <c r="AB214" i="1"/>
  <c r="AB246" i="1"/>
  <c r="X276" i="1"/>
  <c r="Y276" i="1"/>
  <c r="X277" i="1"/>
  <c r="Z277" i="1"/>
  <c r="Y277" i="1"/>
  <c r="X278" i="1"/>
  <c r="Y278" i="1"/>
  <c r="X279" i="1"/>
  <c r="Z279" i="1"/>
  <c r="Y279" i="1"/>
  <c r="X280" i="1"/>
  <c r="Y280" i="1"/>
  <c r="X281" i="1"/>
  <c r="Z281" i="1"/>
  <c r="Y281" i="1"/>
  <c r="X282" i="1"/>
  <c r="Y282" i="1"/>
  <c r="X283" i="1"/>
  <c r="Z283" i="1"/>
  <c r="Y283" i="1"/>
  <c r="X284" i="1"/>
  <c r="Y284" i="1"/>
  <c r="X285" i="1"/>
  <c r="Z285" i="1"/>
  <c r="Y285" i="1"/>
  <c r="X286" i="1"/>
  <c r="Y286" i="1"/>
  <c r="X287" i="1"/>
  <c r="Z287" i="1"/>
  <c r="Y287" i="1"/>
  <c r="X288" i="1"/>
  <c r="Y288" i="1"/>
  <c r="X289" i="1"/>
  <c r="Z289" i="1"/>
  <c r="Y289" i="1"/>
  <c r="X290" i="1"/>
  <c r="Y290" i="1"/>
  <c r="X291" i="1"/>
  <c r="Z291" i="1"/>
  <c r="Y291" i="1"/>
  <c r="X292" i="1"/>
  <c r="Y292" i="1"/>
  <c r="X293" i="1"/>
  <c r="Z293" i="1"/>
  <c r="Y293" i="1"/>
  <c r="X294" i="1"/>
  <c r="Y294" i="1"/>
  <c r="X295" i="1"/>
  <c r="Z295" i="1"/>
  <c r="Y295" i="1"/>
  <c r="X296" i="1"/>
  <c r="Y296" i="1"/>
  <c r="X297" i="1"/>
  <c r="Z297" i="1"/>
  <c r="Y297" i="1"/>
  <c r="X298" i="1"/>
  <c r="Y298" i="1"/>
  <c r="X299" i="1"/>
  <c r="Z299" i="1"/>
  <c r="Y299" i="1"/>
  <c r="X300" i="1"/>
  <c r="Y300" i="1"/>
  <c r="X301" i="1"/>
  <c r="Z301" i="1"/>
  <c r="Y301" i="1"/>
  <c r="X302" i="1"/>
  <c r="Y302" i="1"/>
  <c r="X303" i="1"/>
  <c r="Z303" i="1"/>
  <c r="Y303" i="1"/>
  <c r="X304" i="1"/>
  <c r="Y304" i="1"/>
  <c r="X305" i="1"/>
  <c r="Z305" i="1"/>
  <c r="Y305" i="1"/>
  <c r="X306" i="1"/>
  <c r="Y306" i="1"/>
  <c r="X307" i="1"/>
  <c r="Z307" i="1"/>
  <c r="Y307" i="1"/>
  <c r="X308" i="1"/>
  <c r="Y308" i="1"/>
  <c r="X309" i="1"/>
  <c r="Z309" i="1"/>
  <c r="Y309" i="1"/>
  <c r="X310" i="1"/>
  <c r="Y310" i="1"/>
  <c r="X311" i="1"/>
  <c r="Z311" i="1"/>
  <c r="Y311" i="1"/>
  <c r="Y312" i="1"/>
  <c r="X312" i="1"/>
  <c r="X368" i="1"/>
  <c r="Z368" i="1"/>
  <c r="Y368" i="1"/>
  <c r="X391" i="1"/>
  <c r="Z391" i="1"/>
  <c r="Y391" i="1"/>
  <c r="X397" i="1"/>
  <c r="Z397" i="1"/>
  <c r="Y397" i="1"/>
  <c r="X401" i="1"/>
  <c r="Z401" i="1"/>
  <c r="Y401" i="1"/>
  <c r="X470" i="1"/>
  <c r="Z470" i="1"/>
  <c r="Y470" i="1"/>
  <c r="X478" i="1"/>
  <c r="Z478" i="1"/>
  <c r="Y478" i="1"/>
  <c r="X490" i="1"/>
  <c r="Z490" i="1"/>
  <c r="Y490" i="1"/>
  <c r="AB494" i="1"/>
  <c r="Z413" i="1"/>
  <c r="Z415" i="1"/>
  <c r="AA423" i="1"/>
  <c r="Z435" i="1"/>
  <c r="Z497" i="1"/>
  <c r="Z499" i="1"/>
  <c r="Y575" i="1"/>
  <c r="Z575" i="1"/>
  <c r="AA646" i="1"/>
  <c r="U646" i="1"/>
  <c r="AB646" i="1" s="1"/>
  <c r="AB247" i="1"/>
  <c r="AB251" i="1"/>
  <c r="X272" i="1"/>
  <c r="Z338" i="1"/>
  <c r="Y340" i="1"/>
  <c r="Y344" i="1"/>
  <c r="Z358" i="1"/>
  <c r="Y384" i="1"/>
  <c r="Y388" i="1"/>
  <c r="Y406" i="1"/>
  <c r="Y414" i="1"/>
  <c r="Y416" i="1"/>
  <c r="Y421" i="1"/>
  <c r="Y422" i="1"/>
  <c r="Z426" i="1"/>
  <c r="Z462" i="1"/>
  <c r="Z486" i="1"/>
  <c r="U491" i="1"/>
  <c r="AB491" i="1" s="1"/>
  <c r="AA492" i="1"/>
  <c r="Y498" i="1"/>
  <c r="AA499" i="1"/>
  <c r="Y502" i="1"/>
  <c r="Y503" i="1"/>
  <c r="Y505" i="1"/>
  <c r="U522" i="1"/>
  <c r="AB522" i="1" s="1"/>
  <c r="Y577" i="1"/>
  <c r="Z577" i="1"/>
  <c r="AA642" i="1"/>
  <c r="AA243" i="1"/>
  <c r="Z273" i="1"/>
  <c r="Y314" i="1"/>
  <c r="Y316" i="1"/>
  <c r="Y318" i="1"/>
  <c r="Y320" i="1"/>
  <c r="Y322" i="1"/>
  <c r="Y324" i="1"/>
  <c r="Y326" i="1"/>
  <c r="AA327" i="1"/>
  <c r="Y328" i="1"/>
  <c r="AA329" i="1"/>
  <c r="Y330" i="1"/>
  <c r="AA331" i="1"/>
  <c r="Y333" i="1"/>
  <c r="AA337" i="1"/>
  <c r="Y341" i="1"/>
  <c r="Y345" i="1"/>
  <c r="Y359" i="1"/>
  <c r="Y361" i="1"/>
  <c r="Y363" i="1"/>
  <c r="Y365" i="1"/>
  <c r="Y367" i="1"/>
  <c r="Y369" i="1"/>
  <c r="Y385" i="1"/>
  <c r="Y389" i="1"/>
  <c r="Y390" i="1"/>
  <c r="Y392" i="1"/>
  <c r="AA393" i="1"/>
  <c r="Y394" i="1"/>
  <c r="AA395" i="1"/>
  <c r="AA397" i="1"/>
  <c r="AA401" i="1"/>
  <c r="Y403" i="1"/>
  <c r="Y407" i="1"/>
  <c r="Z414" i="1"/>
  <c r="Z416" i="1"/>
  <c r="Z422" i="1"/>
  <c r="AA426" i="1"/>
  <c r="Y427" i="1"/>
  <c r="AA428" i="1"/>
  <c r="Y429" i="1"/>
  <c r="Y440" i="1"/>
  <c r="Y459" i="1"/>
  <c r="AA462" i="1"/>
  <c r="Y463" i="1"/>
  <c r="AA464" i="1"/>
  <c r="Y465" i="1"/>
  <c r="AA466" i="1"/>
  <c r="Y467" i="1"/>
  <c r="AA468" i="1"/>
  <c r="Y469" i="1"/>
  <c r="AA470" i="1"/>
  <c r="Y471" i="1"/>
  <c r="Y473" i="1"/>
  <c r="Y475" i="1"/>
  <c r="Y477" i="1"/>
  <c r="Y479" i="1"/>
  <c r="AA480" i="1"/>
  <c r="Y481" i="1"/>
  <c r="AA482" i="1"/>
  <c r="Y483" i="1"/>
  <c r="AA484" i="1"/>
  <c r="Y485" i="1"/>
  <c r="Y487" i="1"/>
  <c r="AA488" i="1"/>
  <c r="Y489" i="1"/>
  <c r="AA490" i="1"/>
  <c r="Z491" i="1"/>
  <c r="Z498" i="1"/>
  <c r="X507" i="1"/>
  <c r="Y507" i="1"/>
  <c r="Y508" i="1"/>
  <c r="Z517" i="1"/>
  <c r="X524" i="1"/>
  <c r="Z524" i="1"/>
  <c r="Y529" i="1"/>
  <c r="Z529" i="1"/>
  <c r="Z531" i="1"/>
  <c r="Y531" i="1"/>
  <c r="Z562" i="1"/>
  <c r="Z579" i="1"/>
  <c r="Y583" i="1"/>
  <c r="Z583" i="1"/>
  <c r="Z585" i="1"/>
  <c r="Y697" i="1"/>
  <c r="Z697" i="1"/>
  <c r="Z314" i="1"/>
  <c r="Z316" i="1"/>
  <c r="Z318" i="1"/>
  <c r="Z320" i="1"/>
  <c r="Z322" i="1"/>
  <c r="Z324" i="1"/>
  <c r="Z326" i="1"/>
  <c r="Z328" i="1"/>
  <c r="Z330" i="1"/>
  <c r="AA338" i="1"/>
  <c r="AB347" i="1"/>
  <c r="AB354" i="1"/>
  <c r="Z359" i="1"/>
  <c r="Z361" i="1"/>
  <c r="Z363" i="1"/>
  <c r="Z365" i="1"/>
  <c r="Z367" i="1"/>
  <c r="Z369" i="1"/>
  <c r="AB377" i="1"/>
  <c r="AB379" i="1"/>
  <c r="AB381" i="1"/>
  <c r="Y386" i="1"/>
  <c r="Z390" i="1"/>
  <c r="Z392" i="1"/>
  <c r="Z394" i="1"/>
  <c r="Y404" i="1"/>
  <c r="Y408" i="1"/>
  <c r="AB411" i="1"/>
  <c r="Y413" i="1"/>
  <c r="Y415" i="1"/>
  <c r="AA416" i="1"/>
  <c r="Z423" i="1"/>
  <c r="Z427" i="1"/>
  <c r="Z429" i="1"/>
  <c r="Y434" i="1"/>
  <c r="Y435" i="1"/>
  <c r="AA439" i="1"/>
  <c r="Z440" i="1"/>
  <c r="Y442" i="1"/>
  <c r="Z463" i="1"/>
  <c r="Z465" i="1"/>
  <c r="Z467" i="1"/>
  <c r="Z469" i="1"/>
  <c r="Z471" i="1"/>
  <c r="Z473" i="1"/>
  <c r="Z475" i="1"/>
  <c r="Z477" i="1"/>
  <c r="Z479" i="1"/>
  <c r="Z481" i="1"/>
  <c r="Z483" i="1"/>
  <c r="Z485" i="1"/>
  <c r="Z487" i="1"/>
  <c r="Z489" i="1"/>
  <c r="Y497" i="1"/>
  <c r="Y499" i="1"/>
  <c r="X504" i="1"/>
  <c r="Y504" i="1"/>
  <c r="X506" i="1"/>
  <c r="Y506" i="1"/>
  <c r="X510" i="1"/>
  <c r="Z510" i="1"/>
  <c r="X511" i="1"/>
  <c r="Z511" i="1"/>
  <c r="X512" i="1"/>
  <c r="Z512" i="1"/>
  <c r="X513" i="1"/>
  <c r="Z513" i="1"/>
  <c r="X514" i="1"/>
  <c r="Z514" i="1"/>
  <c r="X515" i="1"/>
  <c r="Z515" i="1"/>
  <c r="X516" i="1"/>
  <c r="Z516" i="1"/>
  <c r="Z587" i="1"/>
  <c r="AA634" i="1"/>
  <c r="Y690" i="1"/>
  <c r="Z690" i="1"/>
  <c r="Y691" i="1"/>
  <c r="Z691" i="1"/>
  <c r="Y702" i="1"/>
  <c r="Z702" i="1"/>
  <c r="Y689" i="1"/>
  <c r="Z689" i="1"/>
  <c r="Y692" i="1"/>
  <c r="Z692" i="1"/>
  <c r="Z694" i="1"/>
  <c r="Y704" i="1"/>
  <c r="Z704" i="1"/>
  <c r="Z706" i="1"/>
  <c r="Y708" i="1"/>
  <c r="Z708" i="1"/>
  <c r="X867" i="1"/>
  <c r="Y867" i="1"/>
  <c r="AA895" i="1"/>
  <c r="U895" i="1"/>
  <c r="AB895" i="1" s="1"/>
  <c r="Z898" i="1"/>
  <c r="Y902" i="1"/>
  <c r="Z902" i="1"/>
  <c r="AA519" i="1"/>
  <c r="AA520" i="1"/>
  <c r="AA523" i="1"/>
  <c r="Z527" i="1"/>
  <c r="AA542" i="1"/>
  <c r="Z578" i="1"/>
  <c r="Z580" i="1"/>
  <c r="AA627" i="1"/>
  <c r="AA631" i="1"/>
  <c r="AA635" i="1"/>
  <c r="AA639" i="1"/>
  <c r="AA643" i="1"/>
  <c r="AB647" i="1"/>
  <c r="X661" i="1"/>
  <c r="Y664" i="1"/>
  <c r="Z700" i="1"/>
  <c r="Z746" i="1"/>
  <c r="AA869" i="1"/>
  <c r="U869" i="1"/>
  <c r="AB869" i="1" s="1"/>
  <c r="X878" i="1"/>
  <c r="Z878" i="1"/>
  <c r="AA883" i="1"/>
  <c r="X883" i="1"/>
  <c r="Z561" i="1"/>
  <c r="Z574" i="1"/>
  <c r="Z576" i="1"/>
  <c r="Z582" i="1"/>
  <c r="Z584" i="1"/>
  <c r="Z586" i="1"/>
  <c r="Z588" i="1"/>
  <c r="AA628" i="1"/>
  <c r="AA636" i="1"/>
  <c r="AA640" i="1"/>
  <c r="AA644" i="1"/>
  <c r="Z664" i="1"/>
  <c r="Z693" i="1"/>
  <c r="Y698" i="1"/>
  <c r="Z698" i="1"/>
  <c r="Z705" i="1"/>
  <c r="X905" i="1"/>
  <c r="Y905" i="1"/>
  <c r="Z963" i="1"/>
  <c r="X963" i="1"/>
  <c r="Z509" i="1"/>
  <c r="Z523" i="1"/>
  <c r="AA540" i="1"/>
  <c r="U542" i="1"/>
  <c r="AB542" i="1" s="1"/>
  <c r="AA553" i="1"/>
  <c r="AA555" i="1"/>
  <c r="Y589" i="1"/>
  <c r="AA629" i="1"/>
  <c r="AA637" i="1"/>
  <c r="AA641" i="1"/>
  <c r="AB645" i="1"/>
  <c r="Z696" i="1"/>
  <c r="Z699" i="1"/>
  <c r="Y701" i="1"/>
  <c r="Z701" i="1"/>
  <c r="Z748" i="1"/>
  <c r="Z867" i="1"/>
  <c r="AA871" i="1"/>
  <c r="U871" i="1"/>
  <c r="AB871" i="1" s="1"/>
  <c r="X874" i="1"/>
  <c r="Z874" i="1"/>
  <c r="X992" i="1"/>
  <c r="Y992" i="1"/>
  <c r="X1008" i="1"/>
  <c r="Y1008" i="1"/>
  <c r="X1021" i="1"/>
  <c r="Z1021" i="1"/>
  <c r="Z1053" i="1"/>
  <c r="X1053" i="1"/>
  <c r="AA1056" i="1"/>
  <c r="U1056" i="1"/>
  <c r="AB1056" i="1" s="1"/>
  <c r="X1066" i="1"/>
  <c r="Y1066" i="1"/>
  <c r="Z1066" i="1"/>
  <c r="Z753" i="1"/>
  <c r="AA822" i="1"/>
  <c r="AA826" i="1"/>
  <c r="AA830" i="1"/>
  <c r="AA834" i="1"/>
  <c r="AA838" i="1"/>
  <c r="AA842" i="1"/>
  <c r="AA846" i="1"/>
  <c r="AA850" i="1"/>
  <c r="AA858" i="1"/>
  <c r="AA862" i="1"/>
  <c r="AA866" i="1"/>
  <c r="Y868" i="1"/>
  <c r="Z881" i="1"/>
  <c r="Z885" i="1"/>
  <c r="Z889" i="1"/>
  <c r="AA894" i="1"/>
  <c r="Y906" i="1"/>
  <c r="Z906" i="1"/>
  <c r="X930" i="1"/>
  <c r="Y930" i="1"/>
  <c r="Z931" i="1"/>
  <c r="AA943" i="1"/>
  <c r="U943" i="1"/>
  <c r="AB943" i="1" s="1"/>
  <c r="AA966" i="1"/>
  <c r="U966" i="1"/>
  <c r="X984" i="1"/>
  <c r="Y984" i="1"/>
  <c r="Z991" i="1"/>
  <c r="X991" i="1"/>
  <c r="AA994" i="1"/>
  <c r="U994" i="1"/>
  <c r="AB994" i="1" s="1"/>
  <c r="X1007" i="1"/>
  <c r="Y1007" i="1"/>
  <c r="X1037" i="1"/>
  <c r="AA1037" i="1"/>
  <c r="Z1037" i="1"/>
  <c r="Y1037" i="1"/>
  <c r="X1051" i="1"/>
  <c r="Y1051" i="1"/>
  <c r="Z1051" i="1"/>
  <c r="Z1146" i="1"/>
  <c r="Y1146" i="1"/>
  <c r="AA648" i="1"/>
  <c r="AA649" i="1"/>
  <c r="Z754" i="1"/>
  <c r="Z768" i="1"/>
  <c r="AA823" i="1"/>
  <c r="AA827" i="1"/>
  <c r="AA831" i="1"/>
  <c r="AA839" i="1"/>
  <c r="AA847" i="1"/>
  <c r="AA851" i="1"/>
  <c r="AA855" i="1"/>
  <c r="AA863" i="1"/>
  <c r="Z868" i="1"/>
  <c r="Y873" i="1"/>
  <c r="AA874" i="1"/>
  <c r="Y877" i="1"/>
  <c r="AA878" i="1"/>
  <c r="Y882" i="1"/>
  <c r="Y886" i="1"/>
  <c r="AA888" i="1"/>
  <c r="Y890" i="1"/>
  <c r="Z894" i="1"/>
  <c r="Y897" i="1"/>
  <c r="AA898" i="1"/>
  <c r="AA899" i="1"/>
  <c r="AA902" i="1"/>
  <c r="AA907" i="1"/>
  <c r="U907" i="1"/>
  <c r="AB907" i="1" s="1"/>
  <c r="Z910" i="1"/>
  <c r="Y913" i="1"/>
  <c r="AA919" i="1"/>
  <c r="Z923" i="1"/>
  <c r="AA927" i="1"/>
  <c r="X937" i="1"/>
  <c r="Y937" i="1"/>
  <c r="Z938" i="1"/>
  <c r="Z941" i="1"/>
  <c r="Z947" i="1"/>
  <c r="AA947" i="1"/>
  <c r="AA951" i="1"/>
  <c r="U951" i="1"/>
  <c r="AB951" i="1" s="1"/>
  <c r="Z954" i="1"/>
  <c r="X968" i="1"/>
  <c r="Y968" i="1"/>
  <c r="Z983" i="1"/>
  <c r="X983" i="1"/>
  <c r="X1004" i="1"/>
  <c r="Y1004" i="1"/>
  <c r="X1024" i="1"/>
  <c r="Y1024" i="1"/>
  <c r="Y1130" i="1"/>
  <c r="Z1130" i="1"/>
  <c r="Y1139" i="1"/>
  <c r="Z1139" i="1"/>
  <c r="AA824" i="1"/>
  <c r="AA828" i="1"/>
  <c r="AA832" i="1"/>
  <c r="AA836" i="1"/>
  <c r="AA844" i="1"/>
  <c r="AA848" i="1"/>
  <c r="AA852" i="1"/>
  <c r="AA864" i="1"/>
  <c r="AA868" i="1"/>
  <c r="Z873" i="1"/>
  <c r="Z877" i="1"/>
  <c r="U891" i="1"/>
  <c r="AB891" i="1" s="1"/>
  <c r="Z897" i="1"/>
  <c r="AA906" i="1"/>
  <c r="AA911" i="1"/>
  <c r="AA924" i="1"/>
  <c r="AA935" i="1"/>
  <c r="Z992" i="1"/>
  <c r="Z1003" i="1"/>
  <c r="X1003" i="1"/>
  <c r="Z1008" i="1"/>
  <c r="Y1021" i="1"/>
  <c r="X1023" i="1"/>
  <c r="Y1023" i="1"/>
  <c r="Y1096" i="1"/>
  <c r="Z1096" i="1"/>
  <c r="Y1173" i="1"/>
  <c r="X1173" i="1"/>
  <c r="Z1173" i="1"/>
  <c r="Z949" i="1"/>
  <c r="AA955" i="1"/>
  <c r="Z957" i="1"/>
  <c r="AA963" i="1"/>
  <c r="Z964" i="1"/>
  <c r="AA967" i="1"/>
  <c r="Z969" i="1"/>
  <c r="Z973" i="1"/>
  <c r="Z976" i="1"/>
  <c r="Z993" i="1"/>
  <c r="Z996" i="1"/>
  <c r="Z1005" i="1"/>
  <c r="AA1013" i="1"/>
  <c r="AA1017" i="1"/>
  <c r="AA1019" i="1"/>
  <c r="AA1024" i="1"/>
  <c r="Z1025" i="1"/>
  <c r="Z1029" i="1"/>
  <c r="X1058" i="1"/>
  <c r="Y1058" i="1"/>
  <c r="X1065" i="1"/>
  <c r="Y1065" i="1"/>
  <c r="Y1135" i="1"/>
  <c r="Z1135" i="1"/>
  <c r="AA1140" i="1"/>
  <c r="U1140" i="1"/>
  <c r="AB1140" i="1" s="1"/>
  <c r="X1154" i="1"/>
  <c r="Y1154" i="1"/>
  <c r="Y1172" i="1"/>
  <c r="Z1172" i="1"/>
  <c r="AA1209" i="1"/>
  <c r="X1209" i="1"/>
  <c r="Y916" i="1"/>
  <c r="AA920" i="1"/>
  <c r="AA923" i="1"/>
  <c r="Z926" i="1"/>
  <c r="Z934" i="1"/>
  <c r="AA946" i="1"/>
  <c r="Z950" i="1"/>
  <c r="AA954" i="1"/>
  <c r="Z961" i="1"/>
  <c r="Z965" i="1"/>
  <c r="AA971" i="1"/>
  <c r="Z977" i="1"/>
  <c r="Z980" i="1"/>
  <c r="Z988" i="1"/>
  <c r="Z997" i="1"/>
  <c r="Z1000" i="1"/>
  <c r="AA1021" i="1"/>
  <c r="AA1025" i="1"/>
  <c r="X1028" i="1"/>
  <c r="Z1028" i="1"/>
  <c r="Y1028" i="1"/>
  <c r="U1029" i="1"/>
  <c r="AB1029" i="1" s="1"/>
  <c r="AA1029" i="1"/>
  <c r="X1057" i="1"/>
  <c r="Y1057" i="1"/>
  <c r="X1063" i="1"/>
  <c r="Z1063" i="1"/>
  <c r="X1071" i="1"/>
  <c r="Y1071" i="1"/>
  <c r="X1124" i="1"/>
  <c r="Y1124" i="1"/>
  <c r="X1133" i="1"/>
  <c r="Y1133" i="1"/>
  <c r="X1142" i="1"/>
  <c r="Y1142" i="1"/>
  <c r="Y1159" i="1"/>
  <c r="Z1159" i="1"/>
  <c r="X1169" i="1"/>
  <c r="AA1169" i="1"/>
  <c r="Z1169" i="1"/>
  <c r="Y1169" i="1"/>
  <c r="X1171" i="1"/>
  <c r="Y1171" i="1"/>
  <c r="Y1194" i="1"/>
  <c r="AA1194" i="1"/>
  <c r="X1194" i="1"/>
  <c r="Z1214" i="1"/>
  <c r="X1214" i="1"/>
  <c r="AA890" i="1"/>
  <c r="Z893" i="1"/>
  <c r="Z901" i="1"/>
  <c r="Z909" i="1"/>
  <c r="Z918" i="1"/>
  <c r="Z922" i="1"/>
  <c r="AA925" i="1"/>
  <c r="Z927" i="1"/>
  <c r="AA931" i="1"/>
  <c r="AA933" i="1"/>
  <c r="AA938" i="1"/>
  <c r="Z945" i="1"/>
  <c r="Z953" i="1"/>
  <c r="Z962" i="1"/>
  <c r="Y970" i="1"/>
  <c r="AA973" i="1"/>
  <c r="Z1012" i="1"/>
  <c r="Z1016" i="1"/>
  <c r="X1019" i="1"/>
  <c r="Z1020" i="1"/>
  <c r="X1027" i="1"/>
  <c r="Y1027" i="1"/>
  <c r="X1033" i="1"/>
  <c r="Y1033" i="1"/>
  <c r="X1047" i="1"/>
  <c r="Z1047" i="1"/>
  <c r="X1054" i="1"/>
  <c r="Y1054" i="1"/>
  <c r="X1075" i="1"/>
  <c r="Y1075" i="1"/>
  <c r="X1076" i="1"/>
  <c r="Z1076" i="1"/>
  <c r="Y1076" i="1"/>
  <c r="X1077" i="1"/>
  <c r="Y1077" i="1"/>
  <c r="X1078" i="1"/>
  <c r="Z1078" i="1"/>
  <c r="Y1078" i="1"/>
  <c r="X1079" i="1"/>
  <c r="Y1079" i="1"/>
  <c r="X1080" i="1"/>
  <c r="Z1080" i="1"/>
  <c r="Y1080" i="1"/>
  <c r="X1081" i="1"/>
  <c r="Y1081" i="1"/>
  <c r="X1082" i="1"/>
  <c r="Z1082" i="1"/>
  <c r="Y1082" i="1"/>
  <c r="X1083" i="1"/>
  <c r="Y1083" i="1"/>
  <c r="X1084" i="1"/>
  <c r="Z1084" i="1"/>
  <c r="Y1084" i="1"/>
  <c r="X1085" i="1"/>
  <c r="Y1085" i="1"/>
  <c r="X1086" i="1"/>
  <c r="Z1086" i="1"/>
  <c r="Y1086" i="1"/>
  <c r="X1087" i="1"/>
  <c r="Y1087" i="1"/>
  <c r="X1123" i="1"/>
  <c r="Y1123" i="1"/>
  <c r="Z1144" i="1"/>
  <c r="X1148" i="1"/>
  <c r="Y1148" i="1"/>
  <c r="Y1168" i="1"/>
  <c r="Z1168" i="1"/>
  <c r="Y1176" i="1"/>
  <c r="Y1197" i="1"/>
  <c r="Z1197" i="1"/>
  <c r="Y1203" i="1"/>
  <c r="Z1203" i="1"/>
  <c r="Z1042" i="1"/>
  <c r="U1048" i="1"/>
  <c r="AB1048" i="1" s="1"/>
  <c r="Y1055" i="1"/>
  <c r="Z1059" i="1"/>
  <c r="AA1066" i="1"/>
  <c r="Z1067" i="1"/>
  <c r="AA1092" i="1"/>
  <c r="Z1099" i="1"/>
  <c r="Z1103" i="1"/>
  <c r="Z1107" i="1"/>
  <c r="Z1111" i="1"/>
  <c r="Z1120" i="1"/>
  <c r="Z1121" i="1"/>
  <c r="Y1136" i="1"/>
  <c r="AA1141" i="1"/>
  <c r="Z1143" i="1"/>
  <c r="Z1150" i="1"/>
  <c r="U1151" i="1"/>
  <c r="AB1151" i="1" s="1"/>
  <c r="Y1153" i="1"/>
  <c r="Y1161" i="1"/>
  <c r="Y1162" i="1"/>
  <c r="AA1173" i="1"/>
  <c r="Y1174" i="1"/>
  <c r="Y1178" i="1"/>
  <c r="Y1184" i="1"/>
  <c r="Y1192" i="1"/>
  <c r="Y1198" i="1"/>
  <c r="Y1215" i="1"/>
  <c r="X1217" i="1"/>
  <c r="Y1218" i="1"/>
  <c r="Y1031" i="1"/>
  <c r="Y1032" i="1"/>
  <c r="Y1035" i="1"/>
  <c r="Y1036" i="1"/>
  <c r="Y1039" i="1"/>
  <c r="Y1043" i="1"/>
  <c r="Y1046" i="1"/>
  <c r="AA1047" i="1"/>
  <c r="Y1050" i="1"/>
  <c r="Z1055" i="1"/>
  <c r="Y1061" i="1"/>
  <c r="Y1062" i="1"/>
  <c r="AA1063" i="1"/>
  <c r="Y1069" i="1"/>
  <c r="Z1074" i="1"/>
  <c r="Y1090" i="1"/>
  <c r="Z1100" i="1"/>
  <c r="Y1104" i="1"/>
  <c r="Z1108" i="1"/>
  <c r="Y1112" i="1"/>
  <c r="Y1128" i="1"/>
  <c r="Z1129" i="1"/>
  <c r="Z1138" i="1"/>
  <c r="Z1145" i="1"/>
  <c r="Z1153" i="1"/>
  <c r="Y1157" i="1"/>
  <c r="Y1158" i="1"/>
  <c r="Z1162" i="1"/>
  <c r="Y1163" i="1"/>
  <c r="Y1166" i="1"/>
  <c r="Z1167" i="1"/>
  <c r="Z1175" i="1"/>
  <c r="Y1180" i="1"/>
  <c r="X1181" i="1"/>
  <c r="Y1200" i="1"/>
  <c r="Z1032" i="1"/>
  <c r="Z1036" i="1"/>
  <c r="Z1039" i="1"/>
  <c r="Z1046" i="1"/>
  <c r="Z1050" i="1"/>
  <c r="AA1055" i="1"/>
  <c r="Z1062" i="1"/>
  <c r="Z1070" i="1"/>
  <c r="Z1091" i="1"/>
  <c r="Z1095" i="1"/>
  <c r="Z1104" i="1"/>
  <c r="Z1112" i="1"/>
  <c r="Z1158" i="1"/>
  <c r="Z1163" i="1"/>
  <c r="Z1196" i="1"/>
  <c r="Y27" i="1"/>
  <c r="X27" i="1"/>
  <c r="AA27" i="1"/>
  <c r="Z27" i="1"/>
  <c r="Y29" i="1"/>
  <c r="X29" i="1"/>
  <c r="AA29" i="1"/>
  <c r="Z29" i="1"/>
  <c r="Y33" i="1"/>
  <c r="X33" i="1"/>
  <c r="AA33" i="1"/>
  <c r="Z33" i="1"/>
  <c r="Y28" i="1"/>
  <c r="X28" i="1"/>
  <c r="AA28" i="1"/>
  <c r="Z28" i="1"/>
  <c r="Y30" i="1"/>
  <c r="X30" i="1"/>
  <c r="AA30" i="1"/>
  <c r="Z30" i="1"/>
  <c r="Y31" i="1"/>
  <c r="X31" i="1"/>
  <c r="AA31" i="1"/>
  <c r="Z31" i="1"/>
  <c r="Y32" i="1"/>
  <c r="X32" i="1"/>
  <c r="AA32" i="1"/>
  <c r="Z32" i="1"/>
  <c r="Y34" i="1"/>
  <c r="X34" i="1"/>
  <c r="AA34" i="1"/>
  <c r="Z34" i="1"/>
  <c r="Z40" i="1"/>
  <c r="Y40" i="1"/>
  <c r="X40" i="1"/>
  <c r="AA40" i="1"/>
  <c r="Y8" i="1"/>
  <c r="X8" i="1"/>
  <c r="AA8" i="1"/>
  <c r="Z8" i="1"/>
  <c r="AB9" i="1"/>
  <c r="X9" i="1"/>
  <c r="AA9" i="1"/>
  <c r="Z9" i="1"/>
  <c r="Y9" i="1"/>
  <c r="AB27" i="1"/>
  <c r="AB28" i="1"/>
  <c r="AB29" i="1"/>
  <c r="AB30" i="1"/>
  <c r="AB31" i="1"/>
  <c r="AB32" i="1"/>
  <c r="AB33" i="1"/>
  <c r="AB34" i="1"/>
  <c r="AB1289" i="1"/>
  <c r="AB1431" i="1"/>
  <c r="O1463" i="1"/>
  <c r="Z1463" i="1" s="1"/>
  <c r="O1466" i="1"/>
  <c r="Z1466" i="1" s="1"/>
  <c r="O1470" i="1"/>
  <c r="Y1470" i="1" s="1"/>
  <c r="O1474" i="1"/>
  <c r="Y1474" i="1" s="1"/>
  <c r="U3" i="1"/>
  <c r="AB3" i="1" s="1"/>
  <c r="U4" i="1"/>
  <c r="AB4" i="1" s="1"/>
  <c r="U5" i="1"/>
  <c r="AB5" i="1" s="1"/>
  <c r="U6" i="1"/>
  <c r="AB6" i="1" s="1"/>
  <c r="U7" i="1"/>
  <c r="AB7" i="1" s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Z26" i="1"/>
  <c r="U35" i="1"/>
  <c r="AB35" i="1" s="1"/>
  <c r="U36" i="1"/>
  <c r="AB36" i="1" s="1"/>
  <c r="U37" i="1"/>
  <c r="AB37" i="1" s="1"/>
  <c r="U38" i="1"/>
  <c r="AB38" i="1" s="1"/>
  <c r="X39" i="1"/>
  <c r="Y41" i="1"/>
  <c r="Y42" i="1"/>
  <c r="Y43" i="1"/>
  <c r="Y44" i="1"/>
  <c r="AA45" i="1"/>
  <c r="U45" i="1"/>
  <c r="AB45" i="1" s="1"/>
  <c r="Z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Z69" i="1"/>
  <c r="Y69" i="1"/>
  <c r="AA71" i="1"/>
  <c r="U71" i="1"/>
  <c r="AB71" i="1" s="1"/>
  <c r="X72" i="1"/>
  <c r="Z72" i="1"/>
  <c r="AA75" i="1"/>
  <c r="U75" i="1"/>
  <c r="AB75" i="1" s="1"/>
  <c r="X76" i="1"/>
  <c r="Z76" i="1"/>
  <c r="AA79" i="1"/>
  <c r="U79" i="1"/>
  <c r="AB79" i="1" s="1"/>
  <c r="X80" i="1"/>
  <c r="Z80" i="1"/>
  <c r="AA83" i="1"/>
  <c r="U83" i="1"/>
  <c r="AB83" i="1" s="1"/>
  <c r="X84" i="1"/>
  <c r="Z84" i="1"/>
  <c r="AA87" i="1"/>
  <c r="U87" i="1"/>
  <c r="AB87" i="1" s="1"/>
  <c r="X88" i="1"/>
  <c r="Z88" i="1"/>
  <c r="AA91" i="1"/>
  <c r="U91" i="1"/>
  <c r="AB91" i="1" s="1"/>
  <c r="X92" i="1"/>
  <c r="Z92" i="1"/>
  <c r="AA95" i="1"/>
  <c r="U95" i="1"/>
  <c r="AB95" i="1" s="1"/>
  <c r="X96" i="1"/>
  <c r="Z96" i="1"/>
  <c r="AA99" i="1"/>
  <c r="U99" i="1"/>
  <c r="AB99" i="1" s="1"/>
  <c r="X100" i="1"/>
  <c r="Z100" i="1"/>
  <c r="Y102" i="1"/>
  <c r="X102" i="1"/>
  <c r="Z102" i="1"/>
  <c r="AA103" i="1"/>
  <c r="Y106" i="1"/>
  <c r="X106" i="1"/>
  <c r="Z106" i="1"/>
  <c r="AA107" i="1"/>
  <c r="Y110" i="1"/>
  <c r="X110" i="1"/>
  <c r="Z110" i="1"/>
  <c r="AA111" i="1"/>
  <c r="Y114" i="1"/>
  <c r="X114" i="1"/>
  <c r="Z114" i="1"/>
  <c r="AA115" i="1"/>
  <c r="Y118" i="1"/>
  <c r="X118" i="1"/>
  <c r="Z118" i="1"/>
  <c r="AA119" i="1"/>
  <c r="Y122" i="1"/>
  <c r="X122" i="1"/>
  <c r="Z122" i="1"/>
  <c r="AA123" i="1"/>
  <c r="Y126" i="1"/>
  <c r="X126" i="1"/>
  <c r="Z126" i="1"/>
  <c r="AA127" i="1"/>
  <c r="Y130" i="1"/>
  <c r="X130" i="1"/>
  <c r="Z130" i="1"/>
  <c r="AA131" i="1"/>
  <c r="Y134" i="1"/>
  <c r="X134" i="1"/>
  <c r="Z134" i="1"/>
  <c r="AA135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Y160" i="1"/>
  <c r="X160" i="1"/>
  <c r="Z160" i="1"/>
  <c r="AA161" i="1"/>
  <c r="Y164" i="1"/>
  <c r="X164" i="1"/>
  <c r="Z164" i="1"/>
  <c r="AA165" i="1"/>
  <c r="Y168" i="1"/>
  <c r="X168" i="1"/>
  <c r="Z168" i="1"/>
  <c r="Y172" i="1"/>
  <c r="X172" i="1"/>
  <c r="Z172" i="1"/>
  <c r="AA173" i="1"/>
  <c r="Y176" i="1"/>
  <c r="X176" i="1"/>
  <c r="Z176" i="1"/>
  <c r="Y180" i="1"/>
  <c r="X180" i="1"/>
  <c r="Z180" i="1"/>
  <c r="AA181" i="1"/>
  <c r="Y184" i="1"/>
  <c r="X184" i="1"/>
  <c r="Z184" i="1"/>
  <c r="AA185" i="1"/>
  <c r="Y188" i="1"/>
  <c r="X188" i="1"/>
  <c r="Z188" i="1"/>
  <c r="X3" i="1"/>
  <c r="X4" i="1"/>
  <c r="X5" i="1"/>
  <c r="X6" i="1"/>
  <c r="X7" i="1"/>
  <c r="X35" i="1"/>
  <c r="X36" i="1"/>
  <c r="X37" i="1"/>
  <c r="X38" i="1"/>
  <c r="Y39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AA72" i="1"/>
  <c r="U72" i="1"/>
  <c r="AB72" i="1" s="1"/>
  <c r="X73" i="1"/>
  <c r="Z73" i="1"/>
  <c r="AA76" i="1"/>
  <c r="U76" i="1"/>
  <c r="AB76" i="1" s="1"/>
  <c r="X77" i="1"/>
  <c r="Z77" i="1"/>
  <c r="AA80" i="1"/>
  <c r="U80" i="1"/>
  <c r="AB80" i="1" s="1"/>
  <c r="X81" i="1"/>
  <c r="Z81" i="1"/>
  <c r="AA84" i="1"/>
  <c r="U84" i="1"/>
  <c r="AB84" i="1" s="1"/>
  <c r="X85" i="1"/>
  <c r="Z85" i="1"/>
  <c r="AA88" i="1"/>
  <c r="U88" i="1"/>
  <c r="AB88" i="1" s="1"/>
  <c r="X89" i="1"/>
  <c r="Z89" i="1"/>
  <c r="AA92" i="1"/>
  <c r="U92" i="1"/>
  <c r="AB92" i="1" s="1"/>
  <c r="X93" i="1"/>
  <c r="Z93" i="1"/>
  <c r="AA96" i="1"/>
  <c r="U96" i="1"/>
  <c r="AB96" i="1" s="1"/>
  <c r="X97" i="1"/>
  <c r="Z97" i="1"/>
  <c r="AA100" i="1"/>
  <c r="U100" i="1"/>
  <c r="AB100" i="1" s="1"/>
  <c r="Y101" i="1"/>
  <c r="X101" i="1"/>
  <c r="Z101" i="1"/>
  <c r="Y105" i="1"/>
  <c r="X105" i="1"/>
  <c r="Z105" i="1"/>
  <c r="Y109" i="1"/>
  <c r="X109" i="1"/>
  <c r="Z109" i="1"/>
  <c r="Y113" i="1"/>
  <c r="X113" i="1"/>
  <c r="Z113" i="1"/>
  <c r="Y117" i="1"/>
  <c r="X117" i="1"/>
  <c r="Z117" i="1"/>
  <c r="Y121" i="1"/>
  <c r="X121" i="1"/>
  <c r="Z121" i="1"/>
  <c r="Y125" i="1"/>
  <c r="X125" i="1"/>
  <c r="Z125" i="1"/>
  <c r="Y129" i="1"/>
  <c r="X129" i="1"/>
  <c r="Z129" i="1"/>
  <c r="Y133" i="1"/>
  <c r="X133" i="1"/>
  <c r="Z133" i="1"/>
  <c r="AA138" i="1"/>
  <c r="Z138" i="1"/>
  <c r="Y138" i="1"/>
  <c r="X138" i="1"/>
  <c r="AA139" i="1"/>
  <c r="Z139" i="1"/>
  <c r="Y139" i="1"/>
  <c r="X139" i="1"/>
  <c r="AA140" i="1"/>
  <c r="Z140" i="1"/>
  <c r="Y140" i="1"/>
  <c r="X140" i="1"/>
  <c r="AA141" i="1"/>
  <c r="Z141" i="1"/>
  <c r="Y141" i="1"/>
  <c r="X141" i="1"/>
  <c r="AA142" i="1"/>
  <c r="Z142" i="1"/>
  <c r="Y142" i="1"/>
  <c r="X142" i="1"/>
  <c r="AA143" i="1"/>
  <c r="Z143" i="1"/>
  <c r="Y143" i="1"/>
  <c r="X143" i="1"/>
  <c r="AA144" i="1"/>
  <c r="Z144" i="1"/>
  <c r="Y144" i="1"/>
  <c r="X144" i="1"/>
  <c r="AA145" i="1"/>
  <c r="Z145" i="1"/>
  <c r="Y145" i="1"/>
  <c r="X145" i="1"/>
  <c r="AA146" i="1"/>
  <c r="Z146" i="1"/>
  <c r="Y146" i="1"/>
  <c r="X146" i="1"/>
  <c r="AA147" i="1"/>
  <c r="Z147" i="1"/>
  <c r="Y147" i="1"/>
  <c r="X147" i="1"/>
  <c r="AA148" i="1"/>
  <c r="Z148" i="1"/>
  <c r="Y148" i="1"/>
  <c r="X148" i="1"/>
  <c r="AA149" i="1"/>
  <c r="Z149" i="1"/>
  <c r="Y149" i="1"/>
  <c r="X149" i="1"/>
  <c r="AA150" i="1"/>
  <c r="Z150" i="1"/>
  <c r="Y150" i="1"/>
  <c r="X150" i="1"/>
  <c r="AA151" i="1"/>
  <c r="Z151" i="1"/>
  <c r="Y151" i="1"/>
  <c r="X151" i="1"/>
  <c r="AA152" i="1"/>
  <c r="Z152" i="1"/>
  <c r="Y152" i="1"/>
  <c r="X152" i="1"/>
  <c r="AA153" i="1"/>
  <c r="Z153" i="1"/>
  <c r="Y153" i="1"/>
  <c r="X153" i="1"/>
  <c r="Y163" i="1"/>
  <c r="X163" i="1"/>
  <c r="Z163" i="1"/>
  <c r="Y167" i="1"/>
  <c r="X167" i="1"/>
  <c r="Z167" i="1"/>
  <c r="Y171" i="1"/>
  <c r="X171" i="1"/>
  <c r="Z171" i="1"/>
  <c r="Y175" i="1"/>
  <c r="X175" i="1"/>
  <c r="Z175" i="1"/>
  <c r="Y179" i="1"/>
  <c r="X179" i="1"/>
  <c r="Z179" i="1"/>
  <c r="Y183" i="1"/>
  <c r="X183" i="1"/>
  <c r="Z183" i="1"/>
  <c r="Y187" i="1"/>
  <c r="X187" i="1"/>
  <c r="Z187" i="1"/>
  <c r="O1378" i="1"/>
  <c r="Z1378" i="1" s="1"/>
  <c r="O1382" i="1"/>
  <c r="Z1382" i="1" s="1"/>
  <c r="Z1388" i="1"/>
  <c r="O1394" i="1"/>
  <c r="Z1394" i="1" s="1"/>
  <c r="O1467" i="1"/>
  <c r="Z1467" i="1" s="1"/>
  <c r="O1469" i="1"/>
  <c r="Y1469" i="1" s="1"/>
  <c r="Y3" i="1"/>
  <c r="Y4" i="1"/>
  <c r="Y5" i="1"/>
  <c r="Y6" i="1"/>
  <c r="Y7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Y35" i="1"/>
  <c r="Y36" i="1"/>
  <c r="Y37" i="1"/>
  <c r="Y38" i="1"/>
  <c r="AA41" i="1"/>
  <c r="AA42" i="1"/>
  <c r="AA43" i="1"/>
  <c r="AA44" i="1"/>
  <c r="X45" i="1"/>
  <c r="AA46" i="1"/>
  <c r="U46" i="1"/>
  <c r="AB46" i="1" s="1"/>
  <c r="AA47" i="1"/>
  <c r="AA48" i="1"/>
  <c r="AA49" i="1"/>
  <c r="AA50" i="1"/>
  <c r="AA51" i="1"/>
  <c r="AA52" i="1"/>
  <c r="AA53" i="1"/>
  <c r="AA54" i="1"/>
  <c r="AA55" i="1"/>
  <c r="AA56" i="1"/>
  <c r="AA57" i="1"/>
  <c r="AA59" i="1"/>
  <c r="AA60" i="1"/>
  <c r="AA65" i="1"/>
  <c r="AA66" i="1"/>
  <c r="AA67" i="1"/>
  <c r="AA68" i="1"/>
  <c r="AB70" i="1"/>
  <c r="X70" i="1"/>
  <c r="AA70" i="1"/>
  <c r="Z70" i="1"/>
  <c r="AA73" i="1"/>
  <c r="U73" i="1"/>
  <c r="AB73" i="1" s="1"/>
  <c r="X74" i="1"/>
  <c r="Z74" i="1"/>
  <c r="AA77" i="1"/>
  <c r="U77" i="1"/>
  <c r="AB77" i="1" s="1"/>
  <c r="X78" i="1"/>
  <c r="Z78" i="1"/>
  <c r="AA81" i="1"/>
  <c r="U81" i="1"/>
  <c r="AB81" i="1" s="1"/>
  <c r="X82" i="1"/>
  <c r="Z82" i="1"/>
  <c r="AA85" i="1"/>
  <c r="U85" i="1"/>
  <c r="AB85" i="1" s="1"/>
  <c r="X86" i="1"/>
  <c r="Z86" i="1"/>
  <c r="AA89" i="1"/>
  <c r="U89" i="1"/>
  <c r="AB89" i="1" s="1"/>
  <c r="X90" i="1"/>
  <c r="Z90" i="1"/>
  <c r="AA93" i="1"/>
  <c r="U93" i="1"/>
  <c r="AB93" i="1" s="1"/>
  <c r="X94" i="1"/>
  <c r="Z94" i="1"/>
  <c r="AA97" i="1"/>
  <c r="U97" i="1"/>
  <c r="AB97" i="1" s="1"/>
  <c r="X98" i="1"/>
  <c r="Z98" i="1"/>
  <c r="AA101" i="1"/>
  <c r="U101" i="1"/>
  <c r="AB101" i="1" s="1"/>
  <c r="Y104" i="1"/>
  <c r="X104" i="1"/>
  <c r="Z104" i="1"/>
  <c r="AA105" i="1"/>
  <c r="Y108" i="1"/>
  <c r="X108" i="1"/>
  <c r="Z108" i="1"/>
  <c r="AA109" i="1"/>
  <c r="Y112" i="1"/>
  <c r="X112" i="1"/>
  <c r="Z112" i="1"/>
  <c r="AA113" i="1"/>
  <c r="Y116" i="1"/>
  <c r="X116" i="1"/>
  <c r="Z116" i="1"/>
  <c r="AA117" i="1"/>
  <c r="Y120" i="1"/>
  <c r="X120" i="1"/>
  <c r="Z120" i="1"/>
  <c r="AA121" i="1"/>
  <c r="Y124" i="1"/>
  <c r="X124" i="1"/>
  <c r="Z124" i="1"/>
  <c r="AA125" i="1"/>
  <c r="Y128" i="1"/>
  <c r="X128" i="1"/>
  <c r="Z128" i="1"/>
  <c r="AA129" i="1"/>
  <c r="Y132" i="1"/>
  <c r="X132" i="1"/>
  <c r="Z132" i="1"/>
  <c r="AA133" i="1"/>
  <c r="Y162" i="1"/>
  <c r="X162" i="1"/>
  <c r="Z162" i="1"/>
  <c r="AA163" i="1"/>
  <c r="Y166" i="1"/>
  <c r="X166" i="1"/>
  <c r="Z166" i="1"/>
  <c r="AA167" i="1"/>
  <c r="Y170" i="1"/>
  <c r="X170" i="1"/>
  <c r="Z170" i="1"/>
  <c r="AA171" i="1"/>
  <c r="Y174" i="1"/>
  <c r="X174" i="1"/>
  <c r="Z174" i="1"/>
  <c r="Y178" i="1"/>
  <c r="X178" i="1"/>
  <c r="Z178" i="1"/>
  <c r="AA179" i="1"/>
  <c r="Y182" i="1"/>
  <c r="X182" i="1"/>
  <c r="Z182" i="1"/>
  <c r="AA183" i="1"/>
  <c r="Y186" i="1"/>
  <c r="X186" i="1"/>
  <c r="Z186" i="1"/>
  <c r="AA187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U40" i="1"/>
  <c r="AB40" i="1" s="1"/>
  <c r="X41" i="1"/>
  <c r="X42" i="1"/>
  <c r="X43" i="1"/>
  <c r="X44" i="1"/>
  <c r="X71" i="1"/>
  <c r="Z71" i="1"/>
  <c r="AA74" i="1"/>
  <c r="U74" i="1"/>
  <c r="AB74" i="1" s="1"/>
  <c r="X75" i="1"/>
  <c r="Z75" i="1"/>
  <c r="AA78" i="1"/>
  <c r="X79" i="1"/>
  <c r="Z79" i="1"/>
  <c r="AA82" i="1"/>
  <c r="U82" i="1"/>
  <c r="AB82" i="1" s="1"/>
  <c r="X83" i="1"/>
  <c r="Z83" i="1"/>
  <c r="AA86" i="1"/>
  <c r="U86" i="1"/>
  <c r="AB86" i="1" s="1"/>
  <c r="X87" i="1"/>
  <c r="Z87" i="1"/>
  <c r="AA90" i="1"/>
  <c r="U90" i="1"/>
  <c r="AB90" i="1" s="1"/>
  <c r="X91" i="1"/>
  <c r="Z91" i="1"/>
  <c r="AA94" i="1"/>
  <c r="U94" i="1"/>
  <c r="AB94" i="1" s="1"/>
  <c r="X95" i="1"/>
  <c r="Z95" i="1"/>
  <c r="AA98" i="1"/>
  <c r="U98" i="1"/>
  <c r="AB98" i="1" s="1"/>
  <c r="X99" i="1"/>
  <c r="Z99" i="1"/>
  <c r="Y103" i="1"/>
  <c r="X103" i="1"/>
  <c r="Z103" i="1"/>
  <c r="Y107" i="1"/>
  <c r="X107" i="1"/>
  <c r="Z107" i="1"/>
  <c r="Y111" i="1"/>
  <c r="X111" i="1"/>
  <c r="Z111" i="1"/>
  <c r="Y115" i="1"/>
  <c r="X115" i="1"/>
  <c r="Z115" i="1"/>
  <c r="Y119" i="1"/>
  <c r="X119" i="1"/>
  <c r="Z119" i="1"/>
  <c r="Y123" i="1"/>
  <c r="X123" i="1"/>
  <c r="Z123" i="1"/>
  <c r="Y127" i="1"/>
  <c r="X127" i="1"/>
  <c r="Z127" i="1"/>
  <c r="Y131" i="1"/>
  <c r="X131" i="1"/>
  <c r="Z131" i="1"/>
  <c r="Y135" i="1"/>
  <c r="X135" i="1"/>
  <c r="Z135" i="1"/>
  <c r="Y161" i="1"/>
  <c r="X161" i="1"/>
  <c r="Z161" i="1"/>
  <c r="Y165" i="1"/>
  <c r="X165" i="1"/>
  <c r="Z165" i="1"/>
  <c r="Y169" i="1"/>
  <c r="X169" i="1"/>
  <c r="Z169" i="1"/>
  <c r="Y173" i="1"/>
  <c r="X173" i="1"/>
  <c r="Z173" i="1"/>
  <c r="Y177" i="1"/>
  <c r="X177" i="1"/>
  <c r="Z177" i="1"/>
  <c r="Y181" i="1"/>
  <c r="X181" i="1"/>
  <c r="Z181" i="1"/>
  <c r="Y185" i="1"/>
  <c r="X185" i="1"/>
  <c r="Z185" i="1"/>
  <c r="Y189" i="1"/>
  <c r="X189" i="1"/>
  <c r="Z189" i="1"/>
  <c r="X137" i="1"/>
  <c r="Y154" i="1"/>
  <c r="Z155" i="1"/>
  <c r="U156" i="1"/>
  <c r="AB156" i="1" s="1"/>
  <c r="Y158" i="1"/>
  <c r="Z159" i="1"/>
  <c r="Z191" i="1"/>
  <c r="Z193" i="1"/>
  <c r="Z195" i="1"/>
  <c r="Z197" i="1"/>
  <c r="Z199" i="1"/>
  <c r="Z201" i="1"/>
  <c r="AA204" i="1"/>
  <c r="AA205" i="1"/>
  <c r="AA207" i="1"/>
  <c r="AA208" i="1"/>
  <c r="AA209" i="1"/>
  <c r="AA210" i="1"/>
  <c r="AA211" i="1"/>
  <c r="AA212" i="1"/>
  <c r="AA213" i="1"/>
  <c r="AA214" i="1"/>
  <c r="AA215" i="1"/>
  <c r="Z224" i="1"/>
  <c r="Y224" i="1"/>
  <c r="AA224" i="1"/>
  <c r="X224" i="1"/>
  <c r="Z228" i="1"/>
  <c r="Y228" i="1"/>
  <c r="U102" i="1"/>
  <c r="AB102" i="1" s="1"/>
  <c r="U103" i="1"/>
  <c r="AB103" i="1" s="1"/>
  <c r="U104" i="1"/>
  <c r="AB104" i="1" s="1"/>
  <c r="U105" i="1"/>
  <c r="AB105" i="1" s="1"/>
  <c r="U107" i="1"/>
  <c r="AB107" i="1" s="1"/>
  <c r="U108" i="1"/>
  <c r="AB108" i="1" s="1"/>
  <c r="U109" i="1"/>
  <c r="AB109" i="1" s="1"/>
  <c r="U110" i="1"/>
  <c r="AB110" i="1" s="1"/>
  <c r="U111" i="1"/>
  <c r="AB111" i="1" s="1"/>
  <c r="U112" i="1"/>
  <c r="AB112" i="1" s="1"/>
  <c r="U113" i="1"/>
  <c r="AB113" i="1" s="1"/>
  <c r="U114" i="1"/>
  <c r="AB114" i="1" s="1"/>
  <c r="U115" i="1"/>
  <c r="AB115" i="1" s="1"/>
  <c r="U116" i="1"/>
  <c r="AB116" i="1" s="1"/>
  <c r="U117" i="1"/>
  <c r="AB117" i="1" s="1"/>
  <c r="U118" i="1"/>
  <c r="AB118" i="1" s="1"/>
  <c r="U119" i="1"/>
  <c r="AB119" i="1" s="1"/>
  <c r="U120" i="1"/>
  <c r="AB120" i="1" s="1"/>
  <c r="U121" i="1"/>
  <c r="AB121" i="1" s="1"/>
  <c r="U122" i="1"/>
  <c r="AB122" i="1" s="1"/>
  <c r="U123" i="1"/>
  <c r="AB123" i="1" s="1"/>
  <c r="U124" i="1"/>
  <c r="AB124" i="1" s="1"/>
  <c r="U125" i="1"/>
  <c r="AB125" i="1" s="1"/>
  <c r="U126" i="1"/>
  <c r="AB126" i="1" s="1"/>
  <c r="U127" i="1"/>
  <c r="AB127" i="1" s="1"/>
  <c r="U128" i="1"/>
  <c r="AB128" i="1" s="1"/>
  <c r="U129" i="1"/>
  <c r="AB129" i="1" s="1"/>
  <c r="U131" i="1"/>
  <c r="AB131" i="1" s="1"/>
  <c r="U132" i="1"/>
  <c r="AB132" i="1" s="1"/>
  <c r="U133" i="1"/>
  <c r="AB133" i="1" s="1"/>
  <c r="U134" i="1"/>
  <c r="AB134" i="1" s="1"/>
  <c r="U135" i="1"/>
  <c r="AB135" i="1" s="1"/>
  <c r="X136" i="1"/>
  <c r="AB136" i="1"/>
  <c r="Z154" i="1"/>
  <c r="U155" i="1"/>
  <c r="AB155" i="1" s="1"/>
  <c r="X156" i="1"/>
  <c r="Z158" i="1"/>
  <c r="U159" i="1"/>
  <c r="AB159" i="1" s="1"/>
  <c r="U160" i="1"/>
  <c r="AB160" i="1" s="1"/>
  <c r="U161" i="1"/>
  <c r="AB161" i="1" s="1"/>
  <c r="U162" i="1"/>
  <c r="AB162" i="1" s="1"/>
  <c r="U163" i="1"/>
  <c r="AB163" i="1" s="1"/>
  <c r="U165" i="1"/>
  <c r="AB165" i="1" s="1"/>
  <c r="U166" i="1"/>
  <c r="AB166" i="1" s="1"/>
  <c r="U167" i="1"/>
  <c r="AB167" i="1" s="1"/>
  <c r="U168" i="1"/>
  <c r="AB168" i="1" s="1"/>
  <c r="U170" i="1"/>
  <c r="AB170" i="1" s="1"/>
  <c r="U171" i="1"/>
  <c r="AB171" i="1" s="1"/>
  <c r="U172" i="1"/>
  <c r="AB172" i="1" s="1"/>
  <c r="U173" i="1"/>
  <c r="AB173" i="1" s="1"/>
  <c r="U174" i="1"/>
  <c r="AB174" i="1" s="1"/>
  <c r="U176" i="1"/>
  <c r="AB176" i="1" s="1"/>
  <c r="U178" i="1"/>
  <c r="AB178" i="1" s="1"/>
  <c r="U179" i="1"/>
  <c r="AB179" i="1" s="1"/>
  <c r="U180" i="1"/>
  <c r="AB180" i="1" s="1"/>
  <c r="U181" i="1"/>
  <c r="AB181" i="1" s="1"/>
  <c r="U182" i="1"/>
  <c r="AB182" i="1" s="1"/>
  <c r="U183" i="1"/>
  <c r="AB183" i="1" s="1"/>
  <c r="U184" i="1"/>
  <c r="AB184" i="1" s="1"/>
  <c r="U185" i="1"/>
  <c r="AB185" i="1" s="1"/>
  <c r="U186" i="1"/>
  <c r="AB186" i="1" s="1"/>
  <c r="U187" i="1"/>
  <c r="AB187" i="1" s="1"/>
  <c r="U188" i="1"/>
  <c r="AB188" i="1" s="1"/>
  <c r="X190" i="1"/>
  <c r="AA191" i="1"/>
  <c r="X192" i="1"/>
  <c r="AA193" i="1"/>
  <c r="X194" i="1"/>
  <c r="AA195" i="1"/>
  <c r="X196" i="1"/>
  <c r="AA197" i="1"/>
  <c r="X198" i="1"/>
  <c r="AA199" i="1"/>
  <c r="X200" i="1"/>
  <c r="AA201" i="1"/>
  <c r="X202" i="1"/>
  <c r="Z223" i="1"/>
  <c r="Y223" i="1"/>
  <c r="AA223" i="1"/>
  <c r="X223" i="1"/>
  <c r="Z227" i="1"/>
  <c r="Y227" i="1"/>
  <c r="U47" i="1"/>
  <c r="AB47" i="1" s="1"/>
  <c r="U48" i="1"/>
  <c r="AB48" i="1" s="1"/>
  <c r="U49" i="1"/>
  <c r="AB49" i="1" s="1"/>
  <c r="U50" i="1"/>
  <c r="AB50" i="1" s="1"/>
  <c r="U51" i="1"/>
  <c r="AB51" i="1" s="1"/>
  <c r="U52" i="1"/>
  <c r="AB52" i="1" s="1"/>
  <c r="U53" i="1"/>
  <c r="AB53" i="1" s="1"/>
  <c r="U54" i="1"/>
  <c r="AB54" i="1" s="1"/>
  <c r="U55" i="1"/>
  <c r="AB55" i="1" s="1"/>
  <c r="U56" i="1"/>
  <c r="AB56" i="1" s="1"/>
  <c r="U57" i="1"/>
  <c r="AB57" i="1" s="1"/>
  <c r="U59" i="1"/>
  <c r="AB59" i="1" s="1"/>
  <c r="U60" i="1"/>
  <c r="AB60" i="1" s="1"/>
  <c r="U65" i="1"/>
  <c r="AB65" i="1" s="1"/>
  <c r="U66" i="1"/>
  <c r="AB66" i="1" s="1"/>
  <c r="U67" i="1"/>
  <c r="AB67" i="1" s="1"/>
  <c r="U68" i="1"/>
  <c r="AB68" i="1" s="1"/>
  <c r="U69" i="1"/>
  <c r="AB69" i="1" s="1"/>
  <c r="AA154" i="1"/>
  <c r="AA158" i="1"/>
  <c r="Z190" i="1"/>
  <c r="Z192" i="1"/>
  <c r="Z194" i="1"/>
  <c r="Z196" i="1"/>
  <c r="Z198" i="1"/>
  <c r="Z200" i="1"/>
  <c r="Z202" i="1"/>
  <c r="Z222" i="1"/>
  <c r="Y222" i="1"/>
  <c r="AB223" i="1"/>
  <c r="Z226" i="1"/>
  <c r="Y226" i="1"/>
  <c r="AA226" i="1"/>
  <c r="X226" i="1"/>
  <c r="X154" i="1"/>
  <c r="X158" i="1"/>
  <c r="X191" i="1"/>
  <c r="X193" i="1"/>
  <c r="X195" i="1"/>
  <c r="X197" i="1"/>
  <c r="X199" i="1"/>
  <c r="X201" i="1"/>
  <c r="Z203" i="1"/>
  <c r="Y203" i="1"/>
  <c r="X203" i="1"/>
  <c r="Z204" i="1"/>
  <c r="Y204" i="1"/>
  <c r="X204" i="1"/>
  <c r="Z205" i="1"/>
  <c r="Y205" i="1"/>
  <c r="X205" i="1"/>
  <c r="Z206" i="1"/>
  <c r="Y206" i="1"/>
  <c r="X206" i="1"/>
  <c r="Z207" i="1"/>
  <c r="Y207" i="1"/>
  <c r="X207" i="1"/>
  <c r="Z208" i="1"/>
  <c r="Y208" i="1"/>
  <c r="X208" i="1"/>
  <c r="Z209" i="1"/>
  <c r="Y209" i="1"/>
  <c r="X209" i="1"/>
  <c r="Z210" i="1"/>
  <c r="Y210" i="1"/>
  <c r="X210" i="1"/>
  <c r="Z211" i="1"/>
  <c r="Y211" i="1"/>
  <c r="X211" i="1"/>
  <c r="Z212" i="1"/>
  <c r="Y212" i="1"/>
  <c r="X212" i="1"/>
  <c r="Z213" i="1"/>
  <c r="Y213" i="1"/>
  <c r="X213" i="1"/>
  <c r="Z214" i="1"/>
  <c r="Y214" i="1"/>
  <c r="X214" i="1"/>
  <c r="Z215" i="1"/>
  <c r="Y215" i="1"/>
  <c r="X215" i="1"/>
  <c r="Z216" i="1"/>
  <c r="Y216" i="1"/>
  <c r="X216" i="1"/>
  <c r="Z217" i="1"/>
  <c r="Y217" i="1"/>
  <c r="X217" i="1"/>
  <c r="Z218" i="1"/>
  <c r="Y218" i="1"/>
  <c r="X218" i="1"/>
  <c r="Z219" i="1"/>
  <c r="Y219" i="1"/>
  <c r="X219" i="1"/>
  <c r="Z220" i="1"/>
  <c r="Y220" i="1"/>
  <c r="X220" i="1"/>
  <c r="Z221" i="1"/>
  <c r="Y221" i="1"/>
  <c r="AA221" i="1"/>
  <c r="X221" i="1"/>
  <c r="Z225" i="1"/>
  <c r="Y225" i="1"/>
  <c r="AA225" i="1"/>
  <c r="X225" i="1"/>
  <c r="AA231" i="1"/>
  <c r="AA232" i="1"/>
  <c r="AA233" i="1"/>
  <c r="AA234" i="1"/>
  <c r="AA235" i="1"/>
  <c r="AA236" i="1"/>
  <c r="AA237" i="1"/>
  <c r="AA238" i="1"/>
  <c r="AA239" i="1"/>
  <c r="AA240" i="1"/>
  <c r="AA241" i="1"/>
  <c r="Y244" i="1"/>
  <c r="Y272" i="1"/>
  <c r="AA273" i="1"/>
  <c r="AA276" i="1"/>
  <c r="AA277" i="1"/>
  <c r="AA278" i="1"/>
  <c r="AA279" i="1"/>
  <c r="AA280" i="1"/>
  <c r="U280" i="1"/>
  <c r="AB280" i="1" s="1"/>
  <c r="AA281" i="1"/>
  <c r="AA282" i="1"/>
  <c r="U282" i="1"/>
  <c r="AB282" i="1" s="1"/>
  <c r="AA283" i="1"/>
  <c r="U283" i="1"/>
  <c r="AB283" i="1" s="1"/>
  <c r="AA284" i="1"/>
  <c r="U284" i="1"/>
  <c r="AB284" i="1" s="1"/>
  <c r="AA285" i="1"/>
  <c r="U285" i="1"/>
  <c r="AB285" i="1" s="1"/>
  <c r="AA286" i="1"/>
  <c r="U286" i="1"/>
  <c r="AB286" i="1" s="1"/>
  <c r="AA287" i="1"/>
  <c r="U287" i="1"/>
  <c r="AB287" i="1" s="1"/>
  <c r="AA288" i="1"/>
  <c r="U288" i="1"/>
  <c r="AB288" i="1" s="1"/>
  <c r="AA289" i="1"/>
  <c r="U289" i="1"/>
  <c r="AB289" i="1" s="1"/>
  <c r="AA290" i="1"/>
  <c r="U290" i="1"/>
  <c r="AB290" i="1" s="1"/>
  <c r="AA291" i="1"/>
  <c r="U291" i="1"/>
  <c r="AB291" i="1" s="1"/>
  <c r="AA292" i="1"/>
  <c r="AA293" i="1"/>
  <c r="AA294" i="1"/>
  <c r="AA295" i="1"/>
  <c r="AA296" i="1"/>
  <c r="AA297" i="1"/>
  <c r="U297" i="1"/>
  <c r="AB297" i="1" s="1"/>
  <c r="AA298" i="1"/>
  <c r="U298" i="1"/>
  <c r="AB298" i="1" s="1"/>
  <c r="AA299" i="1"/>
  <c r="U299" i="1"/>
  <c r="AB299" i="1" s="1"/>
  <c r="AA300" i="1"/>
  <c r="AA301" i="1"/>
  <c r="U301" i="1"/>
  <c r="AB301" i="1" s="1"/>
  <c r="AA302" i="1"/>
  <c r="U302" i="1"/>
  <c r="AB302" i="1" s="1"/>
  <c r="AA303" i="1"/>
  <c r="U303" i="1"/>
  <c r="AB303" i="1" s="1"/>
  <c r="AA304" i="1"/>
  <c r="U304" i="1"/>
  <c r="AB304" i="1" s="1"/>
  <c r="AA305" i="1"/>
  <c r="U305" i="1"/>
  <c r="AB305" i="1" s="1"/>
  <c r="AA306" i="1"/>
  <c r="U306" i="1"/>
  <c r="AB306" i="1" s="1"/>
  <c r="AA307" i="1"/>
  <c r="U307" i="1"/>
  <c r="AB307" i="1" s="1"/>
  <c r="AA308" i="1"/>
  <c r="U308" i="1"/>
  <c r="AB308" i="1" s="1"/>
  <c r="AA309" i="1"/>
  <c r="U309" i="1"/>
  <c r="AB309" i="1" s="1"/>
  <c r="AA310" i="1"/>
  <c r="U310" i="1"/>
  <c r="AB310" i="1" s="1"/>
  <c r="AA311" i="1"/>
  <c r="U311" i="1"/>
  <c r="AB311" i="1" s="1"/>
  <c r="AA313" i="1"/>
  <c r="AA314" i="1"/>
  <c r="U314" i="1"/>
  <c r="AB314" i="1" s="1"/>
  <c r="AA315" i="1"/>
  <c r="AA316" i="1"/>
  <c r="U316" i="1"/>
  <c r="AB316" i="1" s="1"/>
  <c r="AA317" i="1"/>
  <c r="U317" i="1"/>
  <c r="AB317" i="1" s="1"/>
  <c r="AA318" i="1"/>
  <c r="U318" i="1"/>
  <c r="AB318" i="1" s="1"/>
  <c r="AA319" i="1"/>
  <c r="U319" i="1"/>
  <c r="AB319" i="1" s="1"/>
  <c r="AA320" i="1"/>
  <c r="AA321" i="1"/>
  <c r="AA322" i="1"/>
  <c r="AA326" i="1"/>
  <c r="AA330" i="1"/>
  <c r="X332" i="1"/>
  <c r="Z332" i="1"/>
  <c r="AA335" i="1"/>
  <c r="Z335" i="1"/>
  <c r="Y335" i="1"/>
  <c r="X335" i="1"/>
  <c r="AA340" i="1"/>
  <c r="U340" i="1"/>
  <c r="AB340" i="1" s="1"/>
  <c r="AA342" i="1"/>
  <c r="AA344" i="1"/>
  <c r="U344" i="1"/>
  <c r="AB344" i="1" s="1"/>
  <c r="Z346" i="1"/>
  <c r="Y346" i="1"/>
  <c r="AA350" i="1"/>
  <c r="Z350" i="1"/>
  <c r="Y350" i="1"/>
  <c r="X350" i="1"/>
  <c r="AB353" i="1"/>
  <c r="Z356" i="1"/>
  <c r="Y356" i="1"/>
  <c r="AA362" i="1"/>
  <c r="AA366" i="1"/>
  <c r="AA372" i="1"/>
  <c r="Z372" i="1"/>
  <c r="Y372" i="1"/>
  <c r="X372" i="1"/>
  <c r="AA376" i="1"/>
  <c r="Z376" i="1"/>
  <c r="Y376" i="1"/>
  <c r="X376" i="1"/>
  <c r="Z381" i="1"/>
  <c r="Y381" i="1"/>
  <c r="X381" i="1"/>
  <c r="AA381" i="1"/>
  <c r="AA392" i="1"/>
  <c r="AA396" i="1"/>
  <c r="AA400" i="1"/>
  <c r="X402" i="1"/>
  <c r="Z402" i="1"/>
  <c r="Z411" i="1"/>
  <c r="Y411" i="1"/>
  <c r="X411" i="1"/>
  <c r="AA411" i="1"/>
  <c r="AA413" i="1"/>
  <c r="Z419" i="1"/>
  <c r="Y419" i="1"/>
  <c r="X419" i="1"/>
  <c r="AA419" i="1"/>
  <c r="AA421" i="1"/>
  <c r="U421" i="1"/>
  <c r="AB421" i="1" s="1"/>
  <c r="Z433" i="1"/>
  <c r="Y433" i="1"/>
  <c r="X433" i="1"/>
  <c r="Z450" i="1"/>
  <c r="Y450" i="1"/>
  <c r="X450" i="1"/>
  <c r="AA452" i="1"/>
  <c r="Z452" i="1"/>
  <c r="Y452" i="1"/>
  <c r="AB452" i="1"/>
  <c r="X452" i="1"/>
  <c r="AA454" i="1"/>
  <c r="Z454" i="1"/>
  <c r="Y454" i="1"/>
  <c r="AB454" i="1"/>
  <c r="X454" i="1"/>
  <c r="AA503" i="1"/>
  <c r="X518" i="1"/>
  <c r="Z518" i="1"/>
  <c r="Y518" i="1"/>
  <c r="X229" i="1"/>
  <c r="X230" i="1"/>
  <c r="X231" i="1"/>
  <c r="AB231" i="1"/>
  <c r="X232" i="1"/>
  <c r="AB232" i="1"/>
  <c r="X233" i="1"/>
  <c r="AB233" i="1"/>
  <c r="X234" i="1"/>
  <c r="AB234" i="1"/>
  <c r="X235" i="1"/>
  <c r="AB235" i="1"/>
  <c r="X236" i="1"/>
  <c r="AB236" i="1"/>
  <c r="X237" i="1"/>
  <c r="AB237" i="1"/>
  <c r="X238" i="1"/>
  <c r="AB238" i="1"/>
  <c r="X239" i="1"/>
  <c r="AB239" i="1"/>
  <c r="X240" i="1"/>
  <c r="AB240" i="1"/>
  <c r="X241" i="1"/>
  <c r="AB241" i="1"/>
  <c r="X242" i="1"/>
  <c r="Z247" i="1"/>
  <c r="Y247" i="1"/>
  <c r="X247" i="1"/>
  <c r="Z248" i="1"/>
  <c r="Y248" i="1"/>
  <c r="X248" i="1"/>
  <c r="Z249" i="1"/>
  <c r="Y249" i="1"/>
  <c r="X249" i="1"/>
  <c r="Z250" i="1"/>
  <c r="Y250" i="1"/>
  <c r="X250" i="1"/>
  <c r="Z251" i="1"/>
  <c r="Y251" i="1"/>
  <c r="X251" i="1"/>
  <c r="Z252" i="1"/>
  <c r="Y252" i="1"/>
  <c r="X252" i="1"/>
  <c r="Z253" i="1"/>
  <c r="Y253" i="1"/>
  <c r="X253" i="1"/>
  <c r="Z254" i="1"/>
  <c r="Y254" i="1"/>
  <c r="X254" i="1"/>
  <c r="Z255" i="1"/>
  <c r="Y255" i="1"/>
  <c r="X255" i="1"/>
  <c r="Z256" i="1"/>
  <c r="Y256" i="1"/>
  <c r="X256" i="1"/>
  <c r="Z257" i="1"/>
  <c r="Y257" i="1"/>
  <c r="X257" i="1"/>
  <c r="Z258" i="1"/>
  <c r="Y258" i="1"/>
  <c r="X258" i="1"/>
  <c r="Z259" i="1"/>
  <c r="Y259" i="1"/>
  <c r="X259" i="1"/>
  <c r="Z260" i="1"/>
  <c r="Y260" i="1"/>
  <c r="X260" i="1"/>
  <c r="Z261" i="1"/>
  <c r="Y261" i="1"/>
  <c r="X261" i="1"/>
  <c r="Z262" i="1"/>
  <c r="Y262" i="1"/>
  <c r="X262" i="1"/>
  <c r="Z263" i="1"/>
  <c r="Y263" i="1"/>
  <c r="X263" i="1"/>
  <c r="Z264" i="1"/>
  <c r="Y264" i="1"/>
  <c r="X264" i="1"/>
  <c r="Z265" i="1"/>
  <c r="Y265" i="1"/>
  <c r="X265" i="1"/>
  <c r="Z266" i="1"/>
  <c r="Y266" i="1"/>
  <c r="X266" i="1"/>
  <c r="Z267" i="1"/>
  <c r="Y267" i="1"/>
  <c r="X267" i="1"/>
  <c r="Z268" i="1"/>
  <c r="Y268" i="1"/>
  <c r="X268" i="1"/>
  <c r="Z269" i="1"/>
  <c r="Y269" i="1"/>
  <c r="X269" i="1"/>
  <c r="Z270" i="1"/>
  <c r="Y270" i="1"/>
  <c r="X270" i="1"/>
  <c r="Z271" i="1"/>
  <c r="Y271" i="1"/>
  <c r="X271" i="1"/>
  <c r="AA272" i="1"/>
  <c r="AA332" i="1"/>
  <c r="U332" i="1"/>
  <c r="AB332" i="1" s="1"/>
  <c r="AA334" i="1"/>
  <c r="Z334" i="1"/>
  <c r="Y334" i="1"/>
  <c r="X334" i="1"/>
  <c r="X339" i="1"/>
  <c r="Z339" i="1"/>
  <c r="AA349" i="1"/>
  <c r="Z349" i="1"/>
  <c r="Y349" i="1"/>
  <c r="X349" i="1"/>
  <c r="Z353" i="1"/>
  <c r="Y353" i="1"/>
  <c r="X353" i="1"/>
  <c r="AA353" i="1"/>
  <c r="AA371" i="1"/>
  <c r="Z371" i="1"/>
  <c r="Y371" i="1"/>
  <c r="X371" i="1"/>
  <c r="AA375" i="1"/>
  <c r="Z375" i="1"/>
  <c r="Y375" i="1"/>
  <c r="X375" i="1"/>
  <c r="Y382" i="1"/>
  <c r="X382" i="1"/>
  <c r="AA383" i="1"/>
  <c r="U383" i="1"/>
  <c r="AB383" i="1" s="1"/>
  <c r="AA385" i="1"/>
  <c r="AA387" i="1"/>
  <c r="U387" i="1"/>
  <c r="AB387" i="1" s="1"/>
  <c r="AA389" i="1"/>
  <c r="U389" i="1"/>
  <c r="AB389" i="1" s="1"/>
  <c r="AA402" i="1"/>
  <c r="U402" i="1"/>
  <c r="AB402" i="1" s="1"/>
  <c r="AA404" i="1"/>
  <c r="U404" i="1"/>
  <c r="AB404" i="1" s="1"/>
  <c r="AA406" i="1"/>
  <c r="U406" i="1"/>
  <c r="AB406" i="1" s="1"/>
  <c r="AA408" i="1"/>
  <c r="U408" i="1"/>
  <c r="AB408" i="1" s="1"/>
  <c r="AA410" i="1"/>
  <c r="Z410" i="1"/>
  <c r="Y410" i="1"/>
  <c r="X410" i="1"/>
  <c r="Y412" i="1"/>
  <c r="X412" i="1"/>
  <c r="AA418" i="1"/>
  <c r="Z418" i="1"/>
  <c r="Y418" i="1"/>
  <c r="X418" i="1"/>
  <c r="AA420" i="1"/>
  <c r="Z420" i="1"/>
  <c r="Y420" i="1"/>
  <c r="X420" i="1"/>
  <c r="AA425" i="1"/>
  <c r="U425" i="1"/>
  <c r="AB425" i="1" s="1"/>
  <c r="Z438" i="1"/>
  <c r="Y438" i="1"/>
  <c r="X438" i="1"/>
  <c r="AA438" i="1"/>
  <c r="Z448" i="1"/>
  <c r="Y448" i="1"/>
  <c r="X448" i="1"/>
  <c r="AA456" i="1"/>
  <c r="Z456" i="1"/>
  <c r="Y456" i="1"/>
  <c r="AB456" i="1"/>
  <c r="X456" i="1"/>
  <c r="X493" i="1"/>
  <c r="Z493" i="1"/>
  <c r="Y493" i="1"/>
  <c r="AA521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Z242" i="1"/>
  <c r="Y243" i="1"/>
  <c r="X243" i="1"/>
  <c r="Z243" i="1"/>
  <c r="Z246" i="1"/>
  <c r="Y246" i="1"/>
  <c r="AA246" i="1"/>
  <c r="AA247" i="1"/>
  <c r="AA248" i="1"/>
  <c r="AA249" i="1"/>
  <c r="AA250" i="1"/>
  <c r="AA251" i="1"/>
  <c r="AA252" i="1"/>
  <c r="AA254" i="1"/>
  <c r="AA255" i="1"/>
  <c r="AA256" i="1"/>
  <c r="AA257" i="1"/>
  <c r="AA258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324" i="1"/>
  <c r="AA328" i="1"/>
  <c r="AB334" i="1"/>
  <c r="AB337" i="1"/>
  <c r="X337" i="1"/>
  <c r="Z337" i="1"/>
  <c r="AA339" i="1"/>
  <c r="U339" i="1"/>
  <c r="AB339" i="1" s="1"/>
  <c r="AA341" i="1"/>
  <c r="U341" i="1"/>
  <c r="AB341" i="1" s="1"/>
  <c r="AA343" i="1"/>
  <c r="AA345" i="1"/>
  <c r="U345" i="1"/>
  <c r="AB345" i="1" s="1"/>
  <c r="AA348" i="1"/>
  <c r="Z348" i="1"/>
  <c r="Y348" i="1"/>
  <c r="X348" i="1"/>
  <c r="AB349" i="1"/>
  <c r="AA352" i="1"/>
  <c r="Z352" i="1"/>
  <c r="Y352" i="1"/>
  <c r="X352" i="1"/>
  <c r="Z354" i="1"/>
  <c r="Y354" i="1"/>
  <c r="X354" i="1"/>
  <c r="AA354" i="1"/>
  <c r="AA360" i="1"/>
  <c r="AA364" i="1"/>
  <c r="AA368" i="1"/>
  <c r="X370" i="1"/>
  <c r="Z370" i="1"/>
  <c r="AB371" i="1"/>
  <c r="AA374" i="1"/>
  <c r="Z374" i="1"/>
  <c r="Y374" i="1"/>
  <c r="X374" i="1"/>
  <c r="AB375" i="1"/>
  <c r="Z379" i="1"/>
  <c r="Y379" i="1"/>
  <c r="X379" i="1"/>
  <c r="AA379" i="1"/>
  <c r="AA382" i="1"/>
  <c r="AA390" i="1"/>
  <c r="AA394" i="1"/>
  <c r="AA398" i="1"/>
  <c r="AB410" i="1"/>
  <c r="AA412" i="1"/>
  <c r="AA415" i="1"/>
  <c r="X417" i="1"/>
  <c r="Z417" i="1"/>
  <c r="AB418" i="1"/>
  <c r="AB420" i="1"/>
  <c r="Z430" i="1"/>
  <c r="Y430" i="1"/>
  <c r="AB430" i="1"/>
  <c r="X430" i="1"/>
  <c r="Z431" i="1"/>
  <c r="Y431" i="1"/>
  <c r="X431" i="1"/>
  <c r="AA431" i="1"/>
  <c r="AA444" i="1"/>
  <c r="Z444" i="1"/>
  <c r="Y444" i="1"/>
  <c r="AB444" i="1"/>
  <c r="X444" i="1"/>
  <c r="AA459" i="1"/>
  <c r="U459" i="1"/>
  <c r="AB459" i="1" s="1"/>
  <c r="AA501" i="1"/>
  <c r="U501" i="1"/>
  <c r="AB501" i="1" s="1"/>
  <c r="AA505" i="1"/>
  <c r="AA242" i="1"/>
  <c r="Y245" i="1"/>
  <c r="X245" i="1"/>
  <c r="Z245" i="1"/>
  <c r="AB252" i="1"/>
  <c r="AB254" i="1"/>
  <c r="AB255" i="1"/>
  <c r="AB256" i="1"/>
  <c r="AB257" i="1"/>
  <c r="AB258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A333" i="1"/>
  <c r="U333" i="1"/>
  <c r="AB333" i="1" s="1"/>
  <c r="AA336" i="1"/>
  <c r="Z336" i="1"/>
  <c r="Y336" i="1"/>
  <c r="X336" i="1"/>
  <c r="AA347" i="1"/>
  <c r="Z347" i="1"/>
  <c r="Y347" i="1"/>
  <c r="X347" i="1"/>
  <c r="AA351" i="1"/>
  <c r="Z351" i="1"/>
  <c r="Y351" i="1"/>
  <c r="X351" i="1"/>
  <c r="Z355" i="1"/>
  <c r="Y355" i="1"/>
  <c r="X355" i="1"/>
  <c r="AA357" i="1"/>
  <c r="U357" i="1"/>
  <c r="AB357" i="1" s="1"/>
  <c r="AA370" i="1"/>
  <c r="Z373" i="1"/>
  <c r="Y373" i="1"/>
  <c r="AA377" i="1"/>
  <c r="Z377" i="1"/>
  <c r="Y377" i="1"/>
  <c r="X377" i="1"/>
  <c r="Z380" i="1"/>
  <c r="Y380" i="1"/>
  <c r="X380" i="1"/>
  <c r="AA384" i="1"/>
  <c r="AA386" i="1"/>
  <c r="U386" i="1"/>
  <c r="AB386" i="1" s="1"/>
  <c r="AA388" i="1"/>
  <c r="U388" i="1"/>
  <c r="AB388" i="1" s="1"/>
  <c r="AA403" i="1"/>
  <c r="U403" i="1"/>
  <c r="AB403" i="1" s="1"/>
  <c r="AA405" i="1"/>
  <c r="U405" i="1"/>
  <c r="AB405" i="1" s="1"/>
  <c r="AA407" i="1"/>
  <c r="U407" i="1"/>
  <c r="AB407" i="1" s="1"/>
  <c r="AA409" i="1"/>
  <c r="AA417" i="1"/>
  <c r="U417" i="1"/>
  <c r="AB417" i="1" s="1"/>
  <c r="AA424" i="1"/>
  <c r="Z424" i="1"/>
  <c r="Y424" i="1"/>
  <c r="AB424" i="1"/>
  <c r="X424" i="1"/>
  <c r="Z446" i="1"/>
  <c r="Y446" i="1"/>
  <c r="X446" i="1"/>
  <c r="Y458" i="1"/>
  <c r="X458" i="1"/>
  <c r="Z458" i="1"/>
  <c r="AA460" i="1"/>
  <c r="Z460" i="1"/>
  <c r="Y460" i="1"/>
  <c r="AB460" i="1"/>
  <c r="X460" i="1"/>
  <c r="AA422" i="1"/>
  <c r="AA429" i="1"/>
  <c r="AB431" i="1"/>
  <c r="Y439" i="1"/>
  <c r="X439" i="1"/>
  <c r="AA443" i="1"/>
  <c r="Z443" i="1"/>
  <c r="Y443" i="1"/>
  <c r="X443" i="1"/>
  <c r="Z447" i="1"/>
  <c r="Y447" i="1"/>
  <c r="X447" i="1"/>
  <c r="AA449" i="1"/>
  <c r="Z449" i="1"/>
  <c r="Y449" i="1"/>
  <c r="X449" i="1"/>
  <c r="Z451" i="1"/>
  <c r="Y451" i="1"/>
  <c r="X451" i="1"/>
  <c r="AA451" i="1"/>
  <c r="AA453" i="1"/>
  <c r="Z453" i="1"/>
  <c r="Y453" i="1"/>
  <c r="X453" i="1"/>
  <c r="Z457" i="1"/>
  <c r="Y457" i="1"/>
  <c r="X457" i="1"/>
  <c r="AA457" i="1"/>
  <c r="AA465" i="1"/>
  <c r="AA469" i="1"/>
  <c r="AA481" i="1"/>
  <c r="AA485" i="1"/>
  <c r="AA493" i="1"/>
  <c r="U493" i="1"/>
  <c r="AB493" i="1" s="1"/>
  <c r="AB495" i="1"/>
  <c r="AA498" i="1"/>
  <c r="X500" i="1"/>
  <c r="Z500" i="1"/>
  <c r="U525" i="1"/>
  <c r="AB525" i="1" s="1"/>
  <c r="AA525" i="1"/>
  <c r="X528" i="1"/>
  <c r="Z528" i="1"/>
  <c r="X530" i="1"/>
  <c r="Z530" i="1"/>
  <c r="U531" i="1"/>
  <c r="AB531" i="1" s="1"/>
  <c r="AA531" i="1"/>
  <c r="AA532" i="1"/>
  <c r="AA533" i="1"/>
  <c r="Y543" i="1"/>
  <c r="X543" i="1"/>
  <c r="Y547" i="1"/>
  <c r="X547" i="1"/>
  <c r="Z551" i="1"/>
  <c r="X551" i="1"/>
  <c r="Z594" i="1"/>
  <c r="Y594" i="1"/>
  <c r="X594" i="1"/>
  <c r="AA594" i="1"/>
  <c r="Z614" i="1"/>
  <c r="Y614" i="1"/>
  <c r="X614" i="1"/>
  <c r="AA614" i="1"/>
  <c r="AA659" i="1"/>
  <c r="AA675" i="1"/>
  <c r="U675" i="1"/>
  <c r="AB675" i="1" s="1"/>
  <c r="Z723" i="1"/>
  <c r="Y723" i="1"/>
  <c r="X723" i="1"/>
  <c r="AA753" i="1"/>
  <c r="AA909" i="1"/>
  <c r="U909" i="1"/>
  <c r="AB909" i="1" s="1"/>
  <c r="AA1094" i="1"/>
  <c r="Z495" i="1"/>
  <c r="Y495" i="1"/>
  <c r="X495" i="1"/>
  <c r="AA495" i="1"/>
  <c r="AA500" i="1"/>
  <c r="U500" i="1"/>
  <c r="AB500" i="1" s="1"/>
  <c r="AA502" i="1"/>
  <c r="U502" i="1"/>
  <c r="AB502" i="1" s="1"/>
  <c r="AA504" i="1"/>
  <c r="AA506" i="1"/>
  <c r="U506" i="1"/>
  <c r="AB506" i="1" s="1"/>
  <c r="AA539" i="1"/>
  <c r="Y544" i="1"/>
  <c r="X544" i="1"/>
  <c r="Y548" i="1"/>
  <c r="X548" i="1"/>
  <c r="Z570" i="1"/>
  <c r="Y570" i="1"/>
  <c r="X570" i="1"/>
  <c r="AA570" i="1"/>
  <c r="Z606" i="1"/>
  <c r="Y606" i="1"/>
  <c r="X606" i="1"/>
  <c r="AA606" i="1"/>
  <c r="Z618" i="1"/>
  <c r="Y618" i="1"/>
  <c r="X618" i="1"/>
  <c r="AA618" i="1"/>
  <c r="X672" i="1"/>
  <c r="Z672" i="1"/>
  <c r="Y672" i="1"/>
  <c r="Z712" i="1"/>
  <c r="Y712" i="1"/>
  <c r="X712" i="1"/>
  <c r="Z716" i="1"/>
  <c r="Y716" i="1"/>
  <c r="X716" i="1"/>
  <c r="AA716" i="1"/>
  <c r="Z731" i="1"/>
  <c r="Y731" i="1"/>
  <c r="X731" i="1"/>
  <c r="AA427" i="1"/>
  <c r="Z432" i="1"/>
  <c r="Y432" i="1"/>
  <c r="X432" i="1"/>
  <c r="AA434" i="1"/>
  <c r="Z437" i="1"/>
  <c r="Y437" i="1"/>
  <c r="X437" i="1"/>
  <c r="AA437" i="1"/>
  <c r="AB438" i="1"/>
  <c r="AA442" i="1"/>
  <c r="U442" i="1"/>
  <c r="AB442" i="1" s="1"/>
  <c r="Z445" i="1"/>
  <c r="Y445" i="1"/>
  <c r="Z455" i="1"/>
  <c r="Y455" i="1"/>
  <c r="AA458" i="1"/>
  <c r="AA461" i="1"/>
  <c r="U461" i="1"/>
  <c r="AB461" i="1" s="1"/>
  <c r="AA463" i="1"/>
  <c r="AA483" i="1"/>
  <c r="Y492" i="1"/>
  <c r="X492" i="1"/>
  <c r="AA494" i="1"/>
  <c r="Z494" i="1"/>
  <c r="Y494" i="1"/>
  <c r="X494" i="1"/>
  <c r="Y496" i="1"/>
  <c r="X496" i="1"/>
  <c r="AA507" i="1"/>
  <c r="AA508" i="1"/>
  <c r="U508" i="1"/>
  <c r="AB508" i="1" s="1"/>
  <c r="AA510" i="1"/>
  <c r="AA514" i="1"/>
  <c r="X522" i="1"/>
  <c r="Z522" i="1"/>
  <c r="Y522" i="1"/>
  <c r="AB532" i="1"/>
  <c r="Y536" i="1"/>
  <c r="X536" i="1"/>
  <c r="X542" i="1"/>
  <c r="Z542" i="1"/>
  <c r="Y542" i="1"/>
  <c r="Y545" i="1"/>
  <c r="X545" i="1"/>
  <c r="Y549" i="1"/>
  <c r="X549" i="1"/>
  <c r="Z590" i="1"/>
  <c r="Y590" i="1"/>
  <c r="X590" i="1"/>
  <c r="AA590" i="1"/>
  <c r="Z598" i="1"/>
  <c r="Y598" i="1"/>
  <c r="X598" i="1"/>
  <c r="AA598" i="1"/>
  <c r="Z622" i="1"/>
  <c r="Y622" i="1"/>
  <c r="X622" i="1"/>
  <c r="AA622" i="1"/>
  <c r="U651" i="1"/>
  <c r="AB651" i="1" s="1"/>
  <c r="AA651" i="1"/>
  <c r="Y688" i="1"/>
  <c r="X688" i="1"/>
  <c r="Z688" i="1"/>
  <c r="Z739" i="1"/>
  <c r="Y739" i="1"/>
  <c r="X739" i="1"/>
  <c r="Z870" i="1"/>
  <c r="Y870" i="1"/>
  <c r="X870" i="1"/>
  <c r="X526" i="1"/>
  <c r="AA526" i="1"/>
  <c r="Z526" i="1"/>
  <c r="Y526" i="1"/>
  <c r="Z532" i="1"/>
  <c r="X532" i="1"/>
  <c r="Y532" i="1"/>
  <c r="Z533" i="1"/>
  <c r="X533" i="1"/>
  <c r="Y533" i="1"/>
  <c r="Y546" i="1"/>
  <c r="X546" i="1"/>
  <c r="Y550" i="1"/>
  <c r="X550" i="1"/>
  <c r="Z566" i="1"/>
  <c r="Y566" i="1"/>
  <c r="X566" i="1"/>
  <c r="AA566" i="1"/>
  <c r="Z602" i="1"/>
  <c r="Y602" i="1"/>
  <c r="X602" i="1"/>
  <c r="AA602" i="1"/>
  <c r="Z610" i="1"/>
  <c r="Y610" i="1"/>
  <c r="X610" i="1"/>
  <c r="AA610" i="1"/>
  <c r="AA655" i="1"/>
  <c r="U322" i="1"/>
  <c r="AB322" i="1" s="1"/>
  <c r="U324" i="1"/>
  <c r="AB324" i="1" s="1"/>
  <c r="U326" i="1"/>
  <c r="AB326" i="1" s="1"/>
  <c r="U327" i="1"/>
  <c r="AB327" i="1" s="1"/>
  <c r="U328" i="1"/>
  <c r="AB328" i="1" s="1"/>
  <c r="U329" i="1"/>
  <c r="AB329" i="1" s="1"/>
  <c r="U330" i="1"/>
  <c r="AB330" i="1" s="1"/>
  <c r="U331" i="1"/>
  <c r="AB331" i="1" s="1"/>
  <c r="Z333" i="1"/>
  <c r="Z340" i="1"/>
  <c r="Z341" i="1"/>
  <c r="Z342" i="1"/>
  <c r="Z343" i="1"/>
  <c r="Z344" i="1"/>
  <c r="Z345" i="1"/>
  <c r="Z357" i="1"/>
  <c r="U360" i="1"/>
  <c r="AB360" i="1" s="1"/>
  <c r="U361" i="1"/>
  <c r="AB361" i="1" s="1"/>
  <c r="U362" i="1"/>
  <c r="AB362" i="1" s="1"/>
  <c r="U363" i="1"/>
  <c r="AB363" i="1" s="1"/>
  <c r="U364" i="1"/>
  <c r="AB364" i="1" s="1"/>
  <c r="U365" i="1"/>
  <c r="AB365" i="1" s="1"/>
  <c r="U366" i="1"/>
  <c r="AB366" i="1" s="1"/>
  <c r="U367" i="1"/>
  <c r="AB367" i="1" s="1"/>
  <c r="U368" i="1"/>
  <c r="AB368" i="1" s="1"/>
  <c r="U369" i="1"/>
  <c r="AB369" i="1" s="1"/>
  <c r="U382" i="1"/>
  <c r="AB382" i="1" s="1"/>
  <c r="Z383" i="1"/>
  <c r="Z384" i="1"/>
  <c r="Z385" i="1"/>
  <c r="Z386" i="1"/>
  <c r="Z387" i="1"/>
  <c r="Z388" i="1"/>
  <c r="Z389" i="1"/>
  <c r="U390" i="1"/>
  <c r="AB390" i="1" s="1"/>
  <c r="U392" i="1"/>
  <c r="AB392" i="1" s="1"/>
  <c r="U393" i="1"/>
  <c r="AB393" i="1" s="1"/>
  <c r="U394" i="1"/>
  <c r="AB394" i="1" s="1"/>
  <c r="U395" i="1"/>
  <c r="AB395" i="1" s="1"/>
  <c r="U396" i="1"/>
  <c r="AB396" i="1" s="1"/>
  <c r="U397" i="1"/>
  <c r="AB397" i="1" s="1"/>
  <c r="U398" i="1"/>
  <c r="AB398" i="1" s="1"/>
  <c r="U400" i="1"/>
  <c r="AB400" i="1" s="1"/>
  <c r="U401" i="1"/>
  <c r="AB401" i="1" s="1"/>
  <c r="Z403" i="1"/>
  <c r="Z404" i="1"/>
  <c r="Z405" i="1"/>
  <c r="Z406" i="1"/>
  <c r="Z407" i="1"/>
  <c r="Z408" i="1"/>
  <c r="Z409" i="1"/>
  <c r="U412" i="1"/>
  <c r="AB412" i="1" s="1"/>
  <c r="U413" i="1"/>
  <c r="AB413" i="1" s="1"/>
  <c r="U415" i="1"/>
  <c r="AB415" i="1" s="1"/>
  <c r="U416" i="1"/>
  <c r="AB416" i="1" s="1"/>
  <c r="Z421" i="1"/>
  <c r="U422" i="1"/>
  <c r="AB422" i="1" s="1"/>
  <c r="X423" i="1"/>
  <c r="Z425" i="1"/>
  <c r="U426" i="1"/>
  <c r="AB426" i="1" s="1"/>
  <c r="U427" i="1"/>
  <c r="AB427" i="1" s="1"/>
  <c r="U428" i="1"/>
  <c r="AB428" i="1" s="1"/>
  <c r="U429" i="1"/>
  <c r="AB429" i="1" s="1"/>
  <c r="Z434" i="1"/>
  <c r="X436" i="1"/>
  <c r="U439" i="1"/>
  <c r="AB439" i="1" s="1"/>
  <c r="U440" i="1"/>
  <c r="AB440" i="1" s="1"/>
  <c r="Z442" i="1"/>
  <c r="U458" i="1"/>
  <c r="AB458" i="1" s="1"/>
  <c r="Z459" i="1"/>
  <c r="Z461" i="1"/>
  <c r="U462" i="1"/>
  <c r="AB462" i="1" s="1"/>
  <c r="U463" i="1"/>
  <c r="AB463" i="1" s="1"/>
  <c r="U464" i="1"/>
  <c r="AB464" i="1" s="1"/>
  <c r="U465" i="1"/>
  <c r="AB465" i="1" s="1"/>
  <c r="U466" i="1"/>
  <c r="AB466" i="1" s="1"/>
  <c r="U468" i="1"/>
  <c r="AB468" i="1" s="1"/>
  <c r="U469" i="1"/>
  <c r="AB469" i="1" s="1"/>
  <c r="U470" i="1"/>
  <c r="AB470" i="1" s="1"/>
  <c r="U480" i="1"/>
  <c r="AB480" i="1" s="1"/>
  <c r="U481" i="1"/>
  <c r="AB481" i="1" s="1"/>
  <c r="U482" i="1"/>
  <c r="AB482" i="1" s="1"/>
  <c r="U483" i="1"/>
  <c r="AB483" i="1" s="1"/>
  <c r="U484" i="1"/>
  <c r="AB484" i="1" s="1"/>
  <c r="U485" i="1"/>
  <c r="AB485" i="1" s="1"/>
  <c r="U488" i="1"/>
  <c r="AB488" i="1" s="1"/>
  <c r="U490" i="1"/>
  <c r="AB490" i="1" s="1"/>
  <c r="X491" i="1"/>
  <c r="U492" i="1"/>
  <c r="AB492" i="1" s="1"/>
  <c r="U496" i="1"/>
  <c r="AB496" i="1" s="1"/>
  <c r="U498" i="1"/>
  <c r="AB498" i="1" s="1"/>
  <c r="U499" i="1"/>
  <c r="AB499" i="1" s="1"/>
  <c r="Z501" i="1"/>
  <c r="Z502" i="1"/>
  <c r="Z503" i="1"/>
  <c r="Z504" i="1"/>
  <c r="Z505" i="1"/>
  <c r="Z506" i="1"/>
  <c r="U507" i="1"/>
  <c r="AB507" i="1" s="1"/>
  <c r="Z508" i="1"/>
  <c r="U510" i="1"/>
  <c r="AB510" i="1" s="1"/>
  <c r="U511" i="1"/>
  <c r="AB511" i="1" s="1"/>
  <c r="U513" i="1"/>
  <c r="AB513" i="1" s="1"/>
  <c r="U514" i="1"/>
  <c r="AB514" i="1" s="1"/>
  <c r="U515" i="1"/>
  <c r="AB515" i="1" s="1"/>
  <c r="X517" i="1"/>
  <c r="AB517" i="1"/>
  <c r="Y519" i="1"/>
  <c r="Y523" i="1"/>
  <c r="X527" i="1"/>
  <c r="AA528" i="1"/>
  <c r="X529" i="1"/>
  <c r="AA530" i="1"/>
  <c r="U530" i="1"/>
  <c r="AB530" i="1" s="1"/>
  <c r="Y537" i="1"/>
  <c r="AA537" i="1"/>
  <c r="X537" i="1"/>
  <c r="X538" i="1"/>
  <c r="U540" i="1"/>
  <c r="AB540" i="1" s="1"/>
  <c r="X541" i="1"/>
  <c r="Z541" i="1"/>
  <c r="Y541" i="1"/>
  <c r="AA543" i="1"/>
  <c r="AA544" i="1"/>
  <c r="AA545" i="1"/>
  <c r="AA546" i="1"/>
  <c r="AA547" i="1"/>
  <c r="AA548" i="1"/>
  <c r="AA549" i="1"/>
  <c r="AB556" i="1"/>
  <c r="X556" i="1"/>
  <c r="AA556" i="1"/>
  <c r="Z556" i="1"/>
  <c r="Z558" i="1"/>
  <c r="Y558" i="1"/>
  <c r="X558" i="1"/>
  <c r="AA558" i="1"/>
  <c r="AB564" i="1"/>
  <c r="Z567" i="1"/>
  <c r="Y567" i="1"/>
  <c r="X567" i="1"/>
  <c r="Z571" i="1"/>
  <c r="Y571" i="1"/>
  <c r="X571" i="1"/>
  <c r="AA571" i="1"/>
  <c r="Z591" i="1"/>
  <c r="Y591" i="1"/>
  <c r="X591" i="1"/>
  <c r="AB592" i="1"/>
  <c r="Z595" i="1"/>
  <c r="Y595" i="1"/>
  <c r="X595" i="1"/>
  <c r="AB596" i="1"/>
  <c r="Z599" i="1"/>
  <c r="Y599" i="1"/>
  <c r="X599" i="1"/>
  <c r="AA599" i="1"/>
  <c r="AB600" i="1"/>
  <c r="Z603" i="1"/>
  <c r="Y603" i="1"/>
  <c r="X603" i="1"/>
  <c r="AB604" i="1"/>
  <c r="Z607" i="1"/>
  <c r="Y607" i="1"/>
  <c r="X607" i="1"/>
  <c r="AA607" i="1"/>
  <c r="Z611" i="1"/>
  <c r="Y611" i="1"/>
  <c r="X611" i="1"/>
  <c r="AA611" i="1"/>
  <c r="Z615" i="1"/>
  <c r="Y615" i="1"/>
  <c r="X615" i="1"/>
  <c r="AA615" i="1"/>
  <c r="AB616" i="1"/>
  <c r="Z619" i="1"/>
  <c r="Y619" i="1"/>
  <c r="X619" i="1"/>
  <c r="AA619" i="1"/>
  <c r="AB620" i="1"/>
  <c r="Z623" i="1"/>
  <c r="Y623" i="1"/>
  <c r="X623" i="1"/>
  <c r="AB624" i="1"/>
  <c r="Z626" i="1"/>
  <c r="Y626" i="1"/>
  <c r="Z628" i="1"/>
  <c r="Y628" i="1"/>
  <c r="Z630" i="1"/>
  <c r="Y630" i="1"/>
  <c r="Z632" i="1"/>
  <c r="Y632" i="1"/>
  <c r="Z634" i="1"/>
  <c r="Y634" i="1"/>
  <c r="Z636" i="1"/>
  <c r="Y636" i="1"/>
  <c r="Z638" i="1"/>
  <c r="Y638" i="1"/>
  <c r="Z640" i="1"/>
  <c r="Y640" i="1"/>
  <c r="Z642" i="1"/>
  <c r="Y642" i="1"/>
  <c r="Z644" i="1"/>
  <c r="Y644" i="1"/>
  <c r="AA647" i="1"/>
  <c r="X668" i="1"/>
  <c r="Z668" i="1"/>
  <c r="Y668" i="1"/>
  <c r="AA671" i="1"/>
  <c r="U671" i="1"/>
  <c r="AB671" i="1" s="1"/>
  <c r="X684" i="1"/>
  <c r="Z684" i="1"/>
  <c r="Y684" i="1"/>
  <c r="AA687" i="1"/>
  <c r="U687" i="1"/>
  <c r="AB687" i="1" s="1"/>
  <c r="Z725" i="1"/>
  <c r="Y725" i="1"/>
  <c r="X725" i="1"/>
  <c r="Z733" i="1"/>
  <c r="Y733" i="1"/>
  <c r="X733" i="1"/>
  <c r="Z741" i="1"/>
  <c r="Y741" i="1"/>
  <c r="X741" i="1"/>
  <c r="X338" i="1"/>
  <c r="AB338" i="1"/>
  <c r="X358" i="1"/>
  <c r="AB358" i="1"/>
  <c r="Z519" i="1"/>
  <c r="Y520" i="1"/>
  <c r="Y524" i="1"/>
  <c r="X535" i="1"/>
  <c r="Z538" i="1"/>
  <c r="X540" i="1"/>
  <c r="Z540" i="1"/>
  <c r="Y540" i="1"/>
  <c r="X552" i="1"/>
  <c r="X553" i="1"/>
  <c r="X554" i="1"/>
  <c r="Y559" i="1"/>
  <c r="AB559" i="1"/>
  <c r="X559" i="1"/>
  <c r="AA559" i="1"/>
  <c r="Z559" i="1"/>
  <c r="Z564" i="1"/>
  <c r="Y564" i="1"/>
  <c r="X564" i="1"/>
  <c r="AA564" i="1"/>
  <c r="AB565" i="1"/>
  <c r="Z568" i="1"/>
  <c r="Y568" i="1"/>
  <c r="X568" i="1"/>
  <c r="AB569" i="1"/>
  <c r="Z572" i="1"/>
  <c r="Y572" i="1"/>
  <c r="X572" i="1"/>
  <c r="Z592" i="1"/>
  <c r="Y592" i="1"/>
  <c r="X592" i="1"/>
  <c r="AA592" i="1"/>
  <c r="Z596" i="1"/>
  <c r="Y596" i="1"/>
  <c r="X596" i="1"/>
  <c r="AA596" i="1"/>
  <c r="AB597" i="1"/>
  <c r="Z600" i="1"/>
  <c r="Y600" i="1"/>
  <c r="X600" i="1"/>
  <c r="AA600" i="1"/>
  <c r="Z604" i="1"/>
  <c r="Y604" i="1"/>
  <c r="X604" i="1"/>
  <c r="AA604" i="1"/>
  <c r="Z608" i="1"/>
  <c r="Y608" i="1"/>
  <c r="X608" i="1"/>
  <c r="Z612" i="1"/>
  <c r="Y612" i="1"/>
  <c r="X612" i="1"/>
  <c r="AB613" i="1"/>
  <c r="Z616" i="1"/>
  <c r="Y616" i="1"/>
  <c r="X616" i="1"/>
  <c r="AA616" i="1"/>
  <c r="AB617" i="1"/>
  <c r="Z620" i="1"/>
  <c r="Y620" i="1"/>
  <c r="X620" i="1"/>
  <c r="AA620" i="1"/>
  <c r="Z624" i="1"/>
  <c r="Y624" i="1"/>
  <c r="X624" i="1"/>
  <c r="AA624" i="1"/>
  <c r="Y663" i="1"/>
  <c r="X663" i="1"/>
  <c r="AA667" i="1"/>
  <c r="U667" i="1"/>
  <c r="AB667" i="1" s="1"/>
  <c r="X680" i="1"/>
  <c r="Z680" i="1"/>
  <c r="Y680" i="1"/>
  <c r="AA683" i="1"/>
  <c r="U683" i="1"/>
  <c r="AB683" i="1" s="1"/>
  <c r="Z720" i="1"/>
  <c r="Y720" i="1"/>
  <c r="X720" i="1"/>
  <c r="AA720" i="1"/>
  <c r="Z727" i="1"/>
  <c r="Y727" i="1"/>
  <c r="X727" i="1"/>
  <c r="Z735" i="1"/>
  <c r="Y735" i="1"/>
  <c r="X735" i="1"/>
  <c r="Z743" i="1"/>
  <c r="Y743" i="1"/>
  <c r="X743" i="1"/>
  <c r="Z802" i="1"/>
  <c r="Y802" i="1"/>
  <c r="X802" i="1"/>
  <c r="Z806" i="1"/>
  <c r="Y806" i="1"/>
  <c r="X806" i="1"/>
  <c r="AA806" i="1"/>
  <c r="Z880" i="1"/>
  <c r="Y880" i="1"/>
  <c r="X880" i="1"/>
  <c r="Z904" i="1"/>
  <c r="Y904" i="1"/>
  <c r="X904" i="1"/>
  <c r="Y521" i="1"/>
  <c r="Y525" i="1"/>
  <c r="AB526" i="1"/>
  <c r="AA527" i="1"/>
  <c r="U527" i="1"/>
  <c r="AB527" i="1" s="1"/>
  <c r="AA529" i="1"/>
  <c r="U529" i="1"/>
  <c r="AB529" i="1" s="1"/>
  <c r="X531" i="1"/>
  <c r="AB533" i="1"/>
  <c r="Z534" i="1"/>
  <c r="X534" i="1"/>
  <c r="Y534" i="1"/>
  <c r="Z535" i="1"/>
  <c r="X539" i="1"/>
  <c r="Z539" i="1"/>
  <c r="Y539" i="1"/>
  <c r="Z552" i="1"/>
  <c r="Z553" i="1"/>
  <c r="Z554" i="1"/>
  <c r="Z555" i="1"/>
  <c r="Y555" i="1"/>
  <c r="Z557" i="1"/>
  <c r="Y557" i="1"/>
  <c r="Z565" i="1"/>
  <c r="Y565" i="1"/>
  <c r="X565" i="1"/>
  <c r="AA565" i="1"/>
  <c r="AB566" i="1"/>
  <c r="Z569" i="1"/>
  <c r="Y569" i="1"/>
  <c r="X569" i="1"/>
  <c r="AA569" i="1"/>
  <c r="AB570" i="1"/>
  <c r="Y573" i="1"/>
  <c r="AB573" i="1"/>
  <c r="X573" i="1"/>
  <c r="AA573" i="1"/>
  <c r="Z573" i="1"/>
  <c r="AB590" i="1"/>
  <c r="Z593" i="1"/>
  <c r="Y593" i="1"/>
  <c r="X593" i="1"/>
  <c r="AB594" i="1"/>
  <c r="Z597" i="1"/>
  <c r="Y597" i="1"/>
  <c r="X597" i="1"/>
  <c r="AA597" i="1"/>
  <c r="AB598" i="1"/>
  <c r="Z601" i="1"/>
  <c r="Y601" i="1"/>
  <c r="X601" i="1"/>
  <c r="AB602" i="1"/>
  <c r="Z605" i="1"/>
  <c r="Y605" i="1"/>
  <c r="X605" i="1"/>
  <c r="AB606" i="1"/>
  <c r="Y609" i="1"/>
  <c r="X609" i="1"/>
  <c r="AB610" i="1"/>
  <c r="Z613" i="1"/>
  <c r="Y613" i="1"/>
  <c r="X613" i="1"/>
  <c r="AA613" i="1"/>
  <c r="AB614" i="1"/>
  <c r="Z617" i="1"/>
  <c r="Y617" i="1"/>
  <c r="X617" i="1"/>
  <c r="AA617" i="1"/>
  <c r="AB618" i="1"/>
  <c r="Z621" i="1"/>
  <c r="Y621" i="1"/>
  <c r="X621" i="1"/>
  <c r="AA621" i="1"/>
  <c r="AB622" i="1"/>
  <c r="Z625" i="1"/>
  <c r="Y625" i="1"/>
  <c r="Z627" i="1"/>
  <c r="Y627" i="1"/>
  <c r="Z629" i="1"/>
  <c r="Y629" i="1"/>
  <c r="Z631" i="1"/>
  <c r="Y631" i="1"/>
  <c r="Z633" i="1"/>
  <c r="Y633" i="1"/>
  <c r="Z635" i="1"/>
  <c r="Y635" i="1"/>
  <c r="Z637" i="1"/>
  <c r="Y637" i="1"/>
  <c r="Z639" i="1"/>
  <c r="Y639" i="1"/>
  <c r="Z641" i="1"/>
  <c r="Y641" i="1"/>
  <c r="Z643" i="1"/>
  <c r="Y643" i="1"/>
  <c r="Z645" i="1"/>
  <c r="AA645" i="1"/>
  <c r="Y645" i="1"/>
  <c r="X650" i="1"/>
  <c r="Z650" i="1"/>
  <c r="X654" i="1"/>
  <c r="Z654" i="1"/>
  <c r="X658" i="1"/>
  <c r="Z658" i="1"/>
  <c r="AA664" i="1"/>
  <c r="X676" i="1"/>
  <c r="Z676" i="1"/>
  <c r="Y676" i="1"/>
  <c r="AA679" i="1"/>
  <c r="U679" i="1"/>
  <c r="AB679" i="1" s="1"/>
  <c r="Z729" i="1"/>
  <c r="Y729" i="1"/>
  <c r="X729" i="1"/>
  <c r="Z737" i="1"/>
  <c r="Y737" i="1"/>
  <c r="X737" i="1"/>
  <c r="Y745" i="1"/>
  <c r="X745" i="1"/>
  <c r="Z745" i="1"/>
  <c r="Z940" i="1"/>
  <c r="Y940" i="1"/>
  <c r="X940" i="1"/>
  <c r="AA560" i="1"/>
  <c r="AA561" i="1"/>
  <c r="AA562" i="1"/>
  <c r="X563" i="1"/>
  <c r="AB563" i="1"/>
  <c r="AA574" i="1"/>
  <c r="AA576" i="1"/>
  <c r="AA579" i="1"/>
  <c r="AA581" i="1"/>
  <c r="AA582" i="1"/>
  <c r="AA584" i="1"/>
  <c r="AA585" i="1"/>
  <c r="AA586" i="1"/>
  <c r="AA587" i="1"/>
  <c r="AA588" i="1"/>
  <c r="X589" i="1"/>
  <c r="AB648" i="1"/>
  <c r="X649" i="1"/>
  <c r="Z649" i="1"/>
  <c r="Y649" i="1"/>
  <c r="AA650" i="1"/>
  <c r="X653" i="1"/>
  <c r="Z653" i="1"/>
  <c r="Y653" i="1"/>
  <c r="AA654" i="1"/>
  <c r="X657" i="1"/>
  <c r="Z657" i="1"/>
  <c r="Y657" i="1"/>
  <c r="AA658" i="1"/>
  <c r="Z661" i="1"/>
  <c r="AA668" i="1"/>
  <c r="U668" i="1"/>
  <c r="AB668" i="1" s="1"/>
  <c r="X669" i="1"/>
  <c r="Z669" i="1"/>
  <c r="AA672" i="1"/>
  <c r="U672" i="1"/>
  <c r="AB672" i="1" s="1"/>
  <c r="X673" i="1"/>
  <c r="Z673" i="1"/>
  <c r="AA676" i="1"/>
  <c r="U676" i="1"/>
  <c r="AB676" i="1" s="1"/>
  <c r="X677" i="1"/>
  <c r="Z677" i="1"/>
  <c r="AA680" i="1"/>
  <c r="U680" i="1"/>
  <c r="AB680" i="1" s="1"/>
  <c r="X681" i="1"/>
  <c r="Z681" i="1"/>
  <c r="AA684" i="1"/>
  <c r="U684" i="1"/>
  <c r="AB684" i="1" s="1"/>
  <c r="X685" i="1"/>
  <c r="Z685" i="1"/>
  <c r="AA688" i="1"/>
  <c r="Z713" i="1"/>
  <c r="Y713" i="1"/>
  <c r="X713" i="1"/>
  <c r="AA713" i="1"/>
  <c r="Z717" i="1"/>
  <c r="Y717" i="1"/>
  <c r="X717" i="1"/>
  <c r="Z721" i="1"/>
  <c r="Y721" i="1"/>
  <c r="X721" i="1"/>
  <c r="AA721" i="1"/>
  <c r="AA723" i="1"/>
  <c r="AA725" i="1"/>
  <c r="AA735" i="1"/>
  <c r="AA737" i="1"/>
  <c r="AA739" i="1"/>
  <c r="AA743" i="1"/>
  <c r="AA745" i="1"/>
  <c r="Z761" i="1"/>
  <c r="Y761" i="1"/>
  <c r="X761" i="1"/>
  <c r="Z762" i="1"/>
  <c r="Y762" i="1"/>
  <c r="X762" i="1"/>
  <c r="Z790" i="1"/>
  <c r="Y790" i="1"/>
  <c r="X790" i="1"/>
  <c r="AA790" i="1"/>
  <c r="Z810" i="1"/>
  <c r="Y810" i="1"/>
  <c r="X810" i="1"/>
  <c r="Z814" i="1"/>
  <c r="Y814" i="1"/>
  <c r="X814" i="1"/>
  <c r="AA814" i="1"/>
  <c r="AA873" i="1"/>
  <c r="U873" i="1"/>
  <c r="AB873" i="1" s="1"/>
  <c r="Z884" i="1"/>
  <c r="Y884" i="1"/>
  <c r="X884" i="1"/>
  <c r="Z896" i="1"/>
  <c r="Y896" i="1"/>
  <c r="X896" i="1"/>
  <c r="AA901" i="1"/>
  <c r="U901" i="1"/>
  <c r="AB901" i="1" s="1"/>
  <c r="X560" i="1"/>
  <c r="AB560" i="1"/>
  <c r="X561" i="1"/>
  <c r="AB561" i="1"/>
  <c r="X562" i="1"/>
  <c r="AB562" i="1"/>
  <c r="Y563" i="1"/>
  <c r="X574" i="1"/>
  <c r="AB574" i="1"/>
  <c r="X575" i="1"/>
  <c r="X576" i="1"/>
  <c r="AB576" i="1"/>
  <c r="X577" i="1"/>
  <c r="X578" i="1"/>
  <c r="X579" i="1"/>
  <c r="AB579" i="1"/>
  <c r="X580" i="1"/>
  <c r="X581" i="1"/>
  <c r="AB581" i="1"/>
  <c r="X582" i="1"/>
  <c r="AB582" i="1"/>
  <c r="X583" i="1"/>
  <c r="X584" i="1"/>
  <c r="AB584" i="1"/>
  <c r="X585" i="1"/>
  <c r="AB585" i="1"/>
  <c r="X586" i="1"/>
  <c r="AB586" i="1"/>
  <c r="X587" i="1"/>
  <c r="AB587" i="1"/>
  <c r="X588" i="1"/>
  <c r="AB588" i="1"/>
  <c r="X646" i="1"/>
  <c r="X648" i="1"/>
  <c r="Z648" i="1"/>
  <c r="Y648" i="1"/>
  <c r="X652" i="1"/>
  <c r="Z652" i="1"/>
  <c r="Y652" i="1"/>
  <c r="X656" i="1"/>
  <c r="Z656" i="1"/>
  <c r="Y656" i="1"/>
  <c r="X660" i="1"/>
  <c r="Z660" i="1"/>
  <c r="Y660" i="1"/>
  <c r="AA669" i="1"/>
  <c r="U669" i="1"/>
  <c r="AB669" i="1" s="1"/>
  <c r="X670" i="1"/>
  <c r="Z670" i="1"/>
  <c r="AA673" i="1"/>
  <c r="U673" i="1"/>
  <c r="AB673" i="1" s="1"/>
  <c r="X674" i="1"/>
  <c r="Z674" i="1"/>
  <c r="AA677" i="1"/>
  <c r="U677" i="1"/>
  <c r="AB677" i="1" s="1"/>
  <c r="X678" i="1"/>
  <c r="Z678" i="1"/>
  <c r="AA681" i="1"/>
  <c r="U681" i="1"/>
  <c r="AB681" i="1" s="1"/>
  <c r="X682" i="1"/>
  <c r="Z682" i="1"/>
  <c r="AA685" i="1"/>
  <c r="X686" i="1"/>
  <c r="Z686" i="1"/>
  <c r="Z710" i="1"/>
  <c r="Y710" i="1"/>
  <c r="X710" i="1"/>
  <c r="Z714" i="1"/>
  <c r="Y714" i="1"/>
  <c r="X714" i="1"/>
  <c r="AA714" i="1"/>
  <c r="Z718" i="1"/>
  <c r="Y718" i="1"/>
  <c r="X718" i="1"/>
  <c r="AA718" i="1"/>
  <c r="Z722" i="1"/>
  <c r="Y722" i="1"/>
  <c r="Z724" i="1"/>
  <c r="Y724" i="1"/>
  <c r="Z726" i="1"/>
  <c r="Y726" i="1"/>
  <c r="Z728" i="1"/>
  <c r="Y728" i="1"/>
  <c r="Z730" i="1"/>
  <c r="Y730" i="1"/>
  <c r="Z732" i="1"/>
  <c r="Y732" i="1"/>
  <c r="Z734" i="1"/>
  <c r="Y734" i="1"/>
  <c r="Z736" i="1"/>
  <c r="Y736" i="1"/>
  <c r="Z738" i="1"/>
  <c r="Y738" i="1"/>
  <c r="Z740" i="1"/>
  <c r="Y740" i="1"/>
  <c r="Z742" i="1"/>
  <c r="Y742" i="1"/>
  <c r="X744" i="1"/>
  <c r="AA744" i="1"/>
  <c r="Z744" i="1"/>
  <c r="Z752" i="1"/>
  <c r="Y752" i="1"/>
  <c r="X771" i="1"/>
  <c r="Y771" i="1"/>
  <c r="Z775" i="1"/>
  <c r="Y775" i="1"/>
  <c r="AA775" i="1"/>
  <c r="X775" i="1"/>
  <c r="Z776" i="1"/>
  <c r="Y776" i="1"/>
  <c r="AA776" i="1"/>
  <c r="X776" i="1"/>
  <c r="Z777" i="1"/>
  <c r="Y777" i="1"/>
  <c r="AA777" i="1"/>
  <c r="X777" i="1"/>
  <c r="Z778" i="1"/>
  <c r="Y778" i="1"/>
  <c r="AA778" i="1"/>
  <c r="X778" i="1"/>
  <c r="Z779" i="1"/>
  <c r="Y779" i="1"/>
  <c r="AA779" i="1"/>
  <c r="X779" i="1"/>
  <c r="Z780" i="1"/>
  <c r="Y780" i="1"/>
  <c r="AA780" i="1"/>
  <c r="X780" i="1"/>
  <c r="Z781" i="1"/>
  <c r="Y781" i="1"/>
  <c r="AA781" i="1"/>
  <c r="X781" i="1"/>
  <c r="Z782" i="1"/>
  <c r="Y782" i="1"/>
  <c r="X782" i="1"/>
  <c r="AA782" i="1"/>
  <c r="Z794" i="1"/>
  <c r="Y794" i="1"/>
  <c r="X794" i="1"/>
  <c r="AA794" i="1"/>
  <c r="AA893" i="1"/>
  <c r="U893" i="1"/>
  <c r="AB893" i="1" s="1"/>
  <c r="Z917" i="1"/>
  <c r="Y917" i="1"/>
  <c r="X917" i="1"/>
  <c r="AA945" i="1"/>
  <c r="U945" i="1"/>
  <c r="AB945" i="1" s="1"/>
  <c r="AA1023" i="1"/>
  <c r="U1023" i="1"/>
  <c r="AB1023" i="1" s="1"/>
  <c r="U543" i="1"/>
  <c r="AB543" i="1" s="1"/>
  <c r="U544" i="1"/>
  <c r="AB544" i="1" s="1"/>
  <c r="U545" i="1"/>
  <c r="AB545" i="1" s="1"/>
  <c r="U546" i="1"/>
  <c r="AB546" i="1" s="1"/>
  <c r="U547" i="1"/>
  <c r="AB547" i="1" s="1"/>
  <c r="U548" i="1"/>
  <c r="AB548" i="1" s="1"/>
  <c r="U549" i="1"/>
  <c r="AB549" i="1" s="1"/>
  <c r="U553" i="1"/>
  <c r="AB553" i="1" s="1"/>
  <c r="U555" i="1"/>
  <c r="AB555" i="1" s="1"/>
  <c r="U557" i="1"/>
  <c r="AB557" i="1" s="1"/>
  <c r="U627" i="1"/>
  <c r="AB627" i="1" s="1"/>
  <c r="U628" i="1"/>
  <c r="AB628" i="1" s="1"/>
  <c r="U629" i="1"/>
  <c r="AB629" i="1" s="1"/>
  <c r="U630" i="1"/>
  <c r="AB630" i="1" s="1"/>
  <c r="U631" i="1"/>
  <c r="AB631" i="1" s="1"/>
  <c r="U634" i="1"/>
  <c r="AB634" i="1" s="1"/>
  <c r="U635" i="1"/>
  <c r="AB635" i="1" s="1"/>
  <c r="U636" i="1"/>
  <c r="AB636" i="1" s="1"/>
  <c r="U637" i="1"/>
  <c r="AB637" i="1" s="1"/>
  <c r="U638" i="1"/>
  <c r="AB638" i="1" s="1"/>
  <c r="U639" i="1"/>
  <c r="AB639" i="1" s="1"/>
  <c r="U640" i="1"/>
  <c r="AB640" i="1" s="1"/>
  <c r="U641" i="1"/>
  <c r="AB641" i="1" s="1"/>
  <c r="U642" i="1"/>
  <c r="AB642" i="1" s="1"/>
  <c r="U643" i="1"/>
  <c r="AB643" i="1" s="1"/>
  <c r="U644" i="1"/>
  <c r="AB644" i="1" s="1"/>
  <c r="Y646" i="1"/>
  <c r="X647" i="1"/>
  <c r="Z647" i="1"/>
  <c r="Y647" i="1"/>
  <c r="X651" i="1"/>
  <c r="Z651" i="1"/>
  <c r="Y651" i="1"/>
  <c r="X655" i="1"/>
  <c r="Z655" i="1"/>
  <c r="Y655" i="1"/>
  <c r="X659" i="1"/>
  <c r="Z659" i="1"/>
  <c r="Y659" i="1"/>
  <c r="Z665" i="1"/>
  <c r="X667" i="1"/>
  <c r="Z667" i="1"/>
  <c r="AA670" i="1"/>
  <c r="U670" i="1"/>
  <c r="AB670" i="1" s="1"/>
  <c r="X671" i="1"/>
  <c r="Z671" i="1"/>
  <c r="AA674" i="1"/>
  <c r="U674" i="1"/>
  <c r="AB674" i="1" s="1"/>
  <c r="X675" i="1"/>
  <c r="Z675" i="1"/>
  <c r="AA678" i="1"/>
  <c r="U678" i="1"/>
  <c r="AB678" i="1" s="1"/>
  <c r="X679" i="1"/>
  <c r="Z679" i="1"/>
  <c r="AA682" i="1"/>
  <c r="U682" i="1"/>
  <c r="AB682" i="1" s="1"/>
  <c r="X683" i="1"/>
  <c r="Z683" i="1"/>
  <c r="AA686" i="1"/>
  <c r="X687" i="1"/>
  <c r="Z687" i="1"/>
  <c r="Z711" i="1"/>
  <c r="Y711" i="1"/>
  <c r="X711" i="1"/>
  <c r="Z715" i="1"/>
  <c r="Y715" i="1"/>
  <c r="X715" i="1"/>
  <c r="Z719" i="1"/>
  <c r="Y719" i="1"/>
  <c r="X719" i="1"/>
  <c r="AA722" i="1"/>
  <c r="AA724" i="1"/>
  <c r="AA726" i="1"/>
  <c r="AA730" i="1"/>
  <c r="AA734" i="1"/>
  <c r="AA736" i="1"/>
  <c r="AA738" i="1"/>
  <c r="AA740" i="1"/>
  <c r="AA742" i="1"/>
  <c r="AA772" i="1"/>
  <c r="Z786" i="1"/>
  <c r="Y786" i="1"/>
  <c r="X786" i="1"/>
  <c r="AA786" i="1"/>
  <c r="Z798" i="1"/>
  <c r="Y798" i="1"/>
  <c r="X798" i="1"/>
  <c r="AA798" i="1"/>
  <c r="Z818" i="1"/>
  <c r="Y818" i="1"/>
  <c r="X818" i="1"/>
  <c r="Z912" i="1"/>
  <c r="Y912" i="1"/>
  <c r="X912" i="1"/>
  <c r="X662" i="1"/>
  <c r="AA690" i="1"/>
  <c r="AA692" i="1"/>
  <c r="AA693" i="1"/>
  <c r="AA694" i="1"/>
  <c r="AA695" i="1"/>
  <c r="AA698" i="1"/>
  <c r="AA700" i="1"/>
  <c r="AA701" i="1"/>
  <c r="AA703" i="1"/>
  <c r="AA704" i="1"/>
  <c r="AA705" i="1"/>
  <c r="AA706" i="1"/>
  <c r="AA707" i="1"/>
  <c r="AA708" i="1"/>
  <c r="X709" i="1"/>
  <c r="AA746" i="1"/>
  <c r="X751" i="1"/>
  <c r="Y755" i="1"/>
  <c r="Z756" i="1"/>
  <c r="X767" i="1"/>
  <c r="AA771" i="1"/>
  <c r="Z774" i="1"/>
  <c r="Y774" i="1"/>
  <c r="X774" i="1"/>
  <c r="Z783" i="1"/>
  <c r="Y783" i="1"/>
  <c r="X783" i="1"/>
  <c r="AA783" i="1"/>
  <c r="Z787" i="1"/>
  <c r="Y787" i="1"/>
  <c r="X787" i="1"/>
  <c r="Z791" i="1"/>
  <c r="Y791" i="1"/>
  <c r="X791" i="1"/>
  <c r="AA791" i="1"/>
  <c r="Z795" i="1"/>
  <c r="Y795" i="1"/>
  <c r="X795" i="1"/>
  <c r="AA795" i="1"/>
  <c r="Z799" i="1"/>
  <c r="Y799" i="1"/>
  <c r="X799" i="1"/>
  <c r="AA799" i="1"/>
  <c r="Z803" i="1"/>
  <c r="Y803" i="1"/>
  <c r="X803" i="1"/>
  <c r="AA803" i="1"/>
  <c r="Z807" i="1"/>
  <c r="Y807" i="1"/>
  <c r="X807" i="1"/>
  <c r="AA807" i="1"/>
  <c r="Z811" i="1"/>
  <c r="Y811" i="1"/>
  <c r="X811" i="1"/>
  <c r="AA811" i="1"/>
  <c r="Z815" i="1"/>
  <c r="Y815" i="1"/>
  <c r="X815" i="1"/>
  <c r="Z819" i="1"/>
  <c r="Y819" i="1"/>
  <c r="X819" i="1"/>
  <c r="AA819" i="1"/>
  <c r="Z822" i="1"/>
  <c r="Y822" i="1"/>
  <c r="Z824" i="1"/>
  <c r="Y824" i="1"/>
  <c r="Z826" i="1"/>
  <c r="Y826" i="1"/>
  <c r="Z828" i="1"/>
  <c r="Y828" i="1"/>
  <c r="Z830" i="1"/>
  <c r="Y830" i="1"/>
  <c r="Z832" i="1"/>
  <c r="Y832" i="1"/>
  <c r="Z834" i="1"/>
  <c r="Y834" i="1"/>
  <c r="Z836" i="1"/>
  <c r="Y836" i="1"/>
  <c r="Z838" i="1"/>
  <c r="Y838" i="1"/>
  <c r="Z840" i="1"/>
  <c r="Y840" i="1"/>
  <c r="Z842" i="1"/>
  <c r="Y842" i="1"/>
  <c r="Z844" i="1"/>
  <c r="Y844" i="1"/>
  <c r="Z846" i="1"/>
  <c r="Y846" i="1"/>
  <c r="Z848" i="1"/>
  <c r="Y848" i="1"/>
  <c r="Z850" i="1"/>
  <c r="Y850" i="1"/>
  <c r="Z852" i="1"/>
  <c r="Y852" i="1"/>
  <c r="Z854" i="1"/>
  <c r="Y854" i="1"/>
  <c r="Z856" i="1"/>
  <c r="Y856" i="1"/>
  <c r="Z858" i="1"/>
  <c r="Y858" i="1"/>
  <c r="Z860" i="1"/>
  <c r="Y860" i="1"/>
  <c r="Z862" i="1"/>
  <c r="Y862" i="1"/>
  <c r="Z864" i="1"/>
  <c r="Y864" i="1"/>
  <c r="Z866" i="1"/>
  <c r="Y866" i="1"/>
  <c r="AA870" i="1"/>
  <c r="Z876" i="1"/>
  <c r="Y876" i="1"/>
  <c r="AA880" i="1"/>
  <c r="AA889" i="1"/>
  <c r="U889" i="1"/>
  <c r="AB889" i="1" s="1"/>
  <c r="AA896" i="1"/>
  <c r="AA904" i="1"/>
  <c r="AA912" i="1"/>
  <c r="Y1018" i="1"/>
  <c r="X1018" i="1"/>
  <c r="AA1018" i="1"/>
  <c r="Z101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46" i="1"/>
  <c r="X747" i="1"/>
  <c r="X748" i="1"/>
  <c r="Z755" i="1"/>
  <c r="AA756" i="1"/>
  <c r="Y767" i="1"/>
  <c r="AA768" i="1"/>
  <c r="Z784" i="1"/>
  <c r="Y784" i="1"/>
  <c r="X784" i="1"/>
  <c r="AA784" i="1"/>
  <c r="Z788" i="1"/>
  <c r="Y788" i="1"/>
  <c r="X788" i="1"/>
  <c r="Z792" i="1"/>
  <c r="Y792" i="1"/>
  <c r="X792" i="1"/>
  <c r="Z796" i="1"/>
  <c r="Y796" i="1"/>
  <c r="X796" i="1"/>
  <c r="AA796" i="1"/>
  <c r="Z800" i="1"/>
  <c r="Y800" i="1"/>
  <c r="X800" i="1"/>
  <c r="AA800" i="1"/>
  <c r="Z804" i="1"/>
  <c r="Y804" i="1"/>
  <c r="X804" i="1"/>
  <c r="AA804" i="1"/>
  <c r="Z808" i="1"/>
  <c r="Y808" i="1"/>
  <c r="X808" i="1"/>
  <c r="Z812" i="1"/>
  <c r="Y812" i="1"/>
  <c r="X812" i="1"/>
  <c r="AA812" i="1"/>
  <c r="Z816" i="1"/>
  <c r="Y816" i="1"/>
  <c r="X816" i="1"/>
  <c r="AA816" i="1"/>
  <c r="Z820" i="1"/>
  <c r="Y820" i="1"/>
  <c r="X820" i="1"/>
  <c r="Z872" i="1"/>
  <c r="Y872" i="1"/>
  <c r="AA881" i="1"/>
  <c r="U881" i="1"/>
  <c r="AB881" i="1" s="1"/>
  <c r="AA885" i="1"/>
  <c r="Z892" i="1"/>
  <c r="Y892" i="1"/>
  <c r="AA897" i="1"/>
  <c r="U897" i="1"/>
  <c r="AB897" i="1" s="1"/>
  <c r="Z900" i="1"/>
  <c r="Y900" i="1"/>
  <c r="AA905" i="1"/>
  <c r="Z908" i="1"/>
  <c r="Y908" i="1"/>
  <c r="AA913" i="1"/>
  <c r="X914" i="1"/>
  <c r="Z914" i="1"/>
  <c r="AA937" i="1"/>
  <c r="U937" i="1"/>
  <c r="AB937" i="1" s="1"/>
  <c r="Z956" i="1"/>
  <c r="Y956" i="1"/>
  <c r="X956" i="1"/>
  <c r="AA961" i="1"/>
  <c r="U961" i="1"/>
  <c r="AB961" i="1" s="1"/>
  <c r="U723" i="1"/>
  <c r="AB723" i="1" s="1"/>
  <c r="U724" i="1"/>
  <c r="AB724" i="1" s="1"/>
  <c r="U725" i="1"/>
  <c r="AB725" i="1" s="1"/>
  <c r="U726" i="1"/>
  <c r="AB726" i="1" s="1"/>
  <c r="U730" i="1"/>
  <c r="AB730" i="1" s="1"/>
  <c r="U734" i="1"/>
  <c r="AB734" i="1" s="1"/>
  <c r="U735" i="1"/>
  <c r="AB735" i="1" s="1"/>
  <c r="U736" i="1"/>
  <c r="AB736" i="1" s="1"/>
  <c r="U737" i="1"/>
  <c r="AB737" i="1" s="1"/>
  <c r="U738" i="1"/>
  <c r="AB738" i="1" s="1"/>
  <c r="U739" i="1"/>
  <c r="AB739" i="1" s="1"/>
  <c r="U740" i="1"/>
  <c r="AB740" i="1" s="1"/>
  <c r="U742" i="1"/>
  <c r="AB742" i="1" s="1"/>
  <c r="U743" i="1"/>
  <c r="AB743" i="1" s="1"/>
  <c r="AA755" i="1"/>
  <c r="Z760" i="1"/>
  <c r="Y760" i="1"/>
  <c r="X760" i="1"/>
  <c r="AA767" i="1"/>
  <c r="Z772" i="1"/>
  <c r="Z785" i="1"/>
  <c r="Y785" i="1"/>
  <c r="X785" i="1"/>
  <c r="AA785" i="1"/>
  <c r="Z789" i="1"/>
  <c r="Y789" i="1"/>
  <c r="X789" i="1"/>
  <c r="AA789" i="1"/>
  <c r="Z793" i="1"/>
  <c r="Y793" i="1"/>
  <c r="X793" i="1"/>
  <c r="AA793" i="1"/>
  <c r="Z797" i="1"/>
  <c r="Y797" i="1"/>
  <c r="X797" i="1"/>
  <c r="AA797" i="1"/>
  <c r="Z801" i="1"/>
  <c r="Y801" i="1"/>
  <c r="X801" i="1"/>
  <c r="AA801" i="1"/>
  <c r="Z805" i="1"/>
  <c r="Y805" i="1"/>
  <c r="X805" i="1"/>
  <c r="Z809" i="1"/>
  <c r="Y809" i="1"/>
  <c r="X809" i="1"/>
  <c r="AA809" i="1"/>
  <c r="Z813" i="1"/>
  <c r="Y813" i="1"/>
  <c r="X813" i="1"/>
  <c r="AA813" i="1"/>
  <c r="Z817" i="1"/>
  <c r="Y817" i="1"/>
  <c r="X817" i="1"/>
  <c r="AA817" i="1"/>
  <c r="Z821" i="1"/>
  <c r="Y821" i="1"/>
  <c r="Z823" i="1"/>
  <c r="Y823" i="1"/>
  <c r="Z825" i="1"/>
  <c r="Y825" i="1"/>
  <c r="Z827" i="1"/>
  <c r="Y827" i="1"/>
  <c r="Z829" i="1"/>
  <c r="Y829" i="1"/>
  <c r="Z831" i="1"/>
  <c r="Y831" i="1"/>
  <c r="Z833" i="1"/>
  <c r="Y833" i="1"/>
  <c r="Z835" i="1"/>
  <c r="Y835" i="1"/>
  <c r="Z837" i="1"/>
  <c r="Y837" i="1"/>
  <c r="Z839" i="1"/>
  <c r="Y839" i="1"/>
  <c r="Z841" i="1"/>
  <c r="Y841" i="1"/>
  <c r="Z843" i="1"/>
  <c r="Y843" i="1"/>
  <c r="Z845" i="1"/>
  <c r="Y845" i="1"/>
  <c r="Z847" i="1"/>
  <c r="Y847" i="1"/>
  <c r="Z849" i="1"/>
  <c r="Y849" i="1"/>
  <c r="Z851" i="1"/>
  <c r="Y851" i="1"/>
  <c r="Z853" i="1"/>
  <c r="Y853" i="1"/>
  <c r="Z855" i="1"/>
  <c r="Y855" i="1"/>
  <c r="Z857" i="1"/>
  <c r="Y857" i="1"/>
  <c r="Z859" i="1"/>
  <c r="Y859" i="1"/>
  <c r="Z861" i="1"/>
  <c r="Y861" i="1"/>
  <c r="Z863" i="1"/>
  <c r="Y863" i="1"/>
  <c r="Z865" i="1"/>
  <c r="Y865" i="1"/>
  <c r="AA867" i="1"/>
  <c r="U867" i="1"/>
  <c r="AB867" i="1" s="1"/>
  <c r="AA872" i="1"/>
  <c r="AA877" i="1"/>
  <c r="U877" i="1"/>
  <c r="AB877" i="1" s="1"/>
  <c r="Z888" i="1"/>
  <c r="Y888" i="1"/>
  <c r="AA892" i="1"/>
  <c r="AA900" i="1"/>
  <c r="AA908" i="1"/>
  <c r="AA914" i="1"/>
  <c r="U914" i="1"/>
  <c r="AB914" i="1" s="1"/>
  <c r="Z948" i="1"/>
  <c r="Y948" i="1"/>
  <c r="X948" i="1"/>
  <c r="AA953" i="1"/>
  <c r="U953" i="1"/>
  <c r="AB953" i="1" s="1"/>
  <c r="Z1060" i="1"/>
  <c r="Y1060" i="1"/>
  <c r="X1060" i="1"/>
  <c r="X869" i="1"/>
  <c r="X871" i="1"/>
  <c r="X875" i="1"/>
  <c r="X879" i="1"/>
  <c r="Y883" i="1"/>
  <c r="X887" i="1"/>
  <c r="X891" i="1"/>
  <c r="X895" i="1"/>
  <c r="X899" i="1"/>
  <c r="X903" i="1"/>
  <c r="X907" i="1"/>
  <c r="AA910" i="1"/>
  <c r="X911" i="1"/>
  <c r="Z913" i="1"/>
  <c r="AA915" i="1"/>
  <c r="X916" i="1"/>
  <c r="AA917" i="1"/>
  <c r="AA918" i="1"/>
  <c r="U918" i="1"/>
  <c r="AB918" i="1" s="1"/>
  <c r="AA922" i="1"/>
  <c r="U922" i="1"/>
  <c r="AB922" i="1" s="1"/>
  <c r="Z925" i="1"/>
  <c r="Y925" i="1"/>
  <c r="AA930" i="1"/>
  <c r="Z933" i="1"/>
  <c r="Y933" i="1"/>
  <c r="AA948" i="1"/>
  <c r="AA956" i="1"/>
  <c r="AA964" i="1"/>
  <c r="U964" i="1"/>
  <c r="AB964" i="1" s="1"/>
  <c r="Z967" i="1"/>
  <c r="Y967" i="1"/>
  <c r="AA969" i="1"/>
  <c r="Z971" i="1"/>
  <c r="Y971" i="1"/>
  <c r="AA1027" i="1"/>
  <c r="Z1132" i="1"/>
  <c r="Y1132" i="1"/>
  <c r="X1132" i="1"/>
  <c r="X759" i="1"/>
  <c r="X773" i="1"/>
  <c r="Y869" i="1"/>
  <c r="Y871" i="1"/>
  <c r="Y875" i="1"/>
  <c r="Y879" i="1"/>
  <c r="Z883" i="1"/>
  <c r="Y887" i="1"/>
  <c r="Y891" i="1"/>
  <c r="X894" i="1"/>
  <c r="Y895" i="1"/>
  <c r="X898" i="1"/>
  <c r="Y899" i="1"/>
  <c r="X902" i="1"/>
  <c r="Y903" i="1"/>
  <c r="X906" i="1"/>
  <c r="Y907" i="1"/>
  <c r="X910" i="1"/>
  <c r="Y911" i="1"/>
  <c r="X915" i="1"/>
  <c r="Z936" i="1"/>
  <c r="Y936" i="1"/>
  <c r="AA941" i="1"/>
  <c r="Z944" i="1"/>
  <c r="Y944" i="1"/>
  <c r="AA949" i="1"/>
  <c r="U949" i="1"/>
  <c r="AB949" i="1" s="1"/>
  <c r="Z952" i="1"/>
  <c r="Y952" i="1"/>
  <c r="AA957" i="1"/>
  <c r="Z960" i="1"/>
  <c r="Y960" i="1"/>
  <c r="AA1015" i="1"/>
  <c r="U1015" i="1"/>
  <c r="AB1015" i="1" s="1"/>
  <c r="AA1031" i="1"/>
  <c r="AA1035" i="1"/>
  <c r="U1035" i="1"/>
  <c r="AB1035" i="1" s="1"/>
  <c r="Z1068" i="1"/>
  <c r="Y1068" i="1"/>
  <c r="X1068" i="1"/>
  <c r="U821" i="1"/>
  <c r="AB821" i="1" s="1"/>
  <c r="U822" i="1"/>
  <c r="AB822" i="1" s="1"/>
  <c r="U823" i="1"/>
  <c r="AB823" i="1" s="1"/>
  <c r="U824" i="1"/>
  <c r="AB824" i="1" s="1"/>
  <c r="U825" i="1"/>
  <c r="AB825" i="1" s="1"/>
  <c r="U826" i="1"/>
  <c r="AB826" i="1" s="1"/>
  <c r="U827" i="1"/>
  <c r="AB827" i="1" s="1"/>
  <c r="U828" i="1"/>
  <c r="AB828" i="1" s="1"/>
  <c r="U829" i="1"/>
  <c r="AB829" i="1" s="1"/>
  <c r="U830" i="1"/>
  <c r="AB830" i="1" s="1"/>
  <c r="U831" i="1"/>
  <c r="AB831" i="1" s="1"/>
  <c r="U832" i="1"/>
  <c r="AB832" i="1" s="1"/>
  <c r="U833" i="1"/>
  <c r="AB833" i="1" s="1"/>
  <c r="U834" i="1"/>
  <c r="AB834" i="1" s="1"/>
  <c r="U836" i="1"/>
  <c r="AB836" i="1" s="1"/>
  <c r="U837" i="1"/>
  <c r="AB837" i="1" s="1"/>
  <c r="U838" i="1"/>
  <c r="AB838" i="1" s="1"/>
  <c r="U839" i="1"/>
  <c r="AB839" i="1" s="1"/>
  <c r="U841" i="1"/>
  <c r="AB841" i="1" s="1"/>
  <c r="U842" i="1"/>
  <c r="AB842" i="1" s="1"/>
  <c r="U844" i="1"/>
  <c r="AB844" i="1" s="1"/>
  <c r="U846" i="1"/>
  <c r="AB846" i="1" s="1"/>
  <c r="U847" i="1"/>
  <c r="AB847" i="1" s="1"/>
  <c r="U848" i="1"/>
  <c r="AB848" i="1" s="1"/>
  <c r="U849" i="1"/>
  <c r="AB849" i="1" s="1"/>
  <c r="U850" i="1"/>
  <c r="AB850" i="1" s="1"/>
  <c r="U851" i="1"/>
  <c r="AB851" i="1" s="1"/>
  <c r="U852" i="1"/>
  <c r="AB852" i="1" s="1"/>
  <c r="U853" i="1"/>
  <c r="AB853" i="1" s="1"/>
  <c r="U855" i="1"/>
  <c r="AB855" i="1" s="1"/>
  <c r="U857" i="1"/>
  <c r="AB857" i="1" s="1"/>
  <c r="U858" i="1"/>
  <c r="AB858" i="1" s="1"/>
  <c r="U861" i="1"/>
  <c r="AB861" i="1" s="1"/>
  <c r="U862" i="1"/>
  <c r="AB862" i="1" s="1"/>
  <c r="U863" i="1"/>
  <c r="AB863" i="1" s="1"/>
  <c r="U864" i="1"/>
  <c r="AB864" i="1" s="1"/>
  <c r="U865" i="1"/>
  <c r="AB865" i="1" s="1"/>
  <c r="U866" i="1"/>
  <c r="AB866" i="1" s="1"/>
  <c r="U870" i="1"/>
  <c r="AB870" i="1" s="1"/>
  <c r="U872" i="1"/>
  <c r="AB872" i="1" s="1"/>
  <c r="U876" i="1"/>
  <c r="AB876" i="1" s="1"/>
  <c r="U880" i="1"/>
  <c r="AB880" i="1" s="1"/>
  <c r="U888" i="1"/>
  <c r="AB888" i="1" s="1"/>
  <c r="U892" i="1"/>
  <c r="AB892" i="1" s="1"/>
  <c r="U896" i="1"/>
  <c r="AB896" i="1" s="1"/>
  <c r="U900" i="1"/>
  <c r="AB900" i="1" s="1"/>
  <c r="U904" i="1"/>
  <c r="AB904" i="1" s="1"/>
  <c r="U908" i="1"/>
  <c r="AB908" i="1" s="1"/>
  <c r="U912" i="1"/>
  <c r="AB912" i="1" s="1"/>
  <c r="U917" i="1"/>
  <c r="AB917" i="1" s="1"/>
  <c r="Z921" i="1"/>
  <c r="Y921" i="1"/>
  <c r="AA926" i="1"/>
  <c r="U926" i="1"/>
  <c r="AB926" i="1" s="1"/>
  <c r="Z929" i="1"/>
  <c r="Y929" i="1"/>
  <c r="AA934" i="1"/>
  <c r="U934" i="1"/>
  <c r="AB934" i="1" s="1"/>
  <c r="AA944" i="1"/>
  <c r="AA952" i="1"/>
  <c r="AA968" i="1"/>
  <c r="U968" i="1"/>
  <c r="AB968" i="1" s="1"/>
  <c r="AA972" i="1"/>
  <c r="U972" i="1"/>
  <c r="AB972" i="1" s="1"/>
  <c r="AA1045" i="1"/>
  <c r="U1045" i="1"/>
  <c r="AB1045" i="1" s="1"/>
  <c r="X920" i="1"/>
  <c r="X924" i="1"/>
  <c r="X928" i="1"/>
  <c r="X932" i="1"/>
  <c r="X939" i="1"/>
  <c r="X943" i="1"/>
  <c r="X947" i="1"/>
  <c r="X951" i="1"/>
  <c r="X955" i="1"/>
  <c r="X959" i="1"/>
  <c r="AA962" i="1"/>
  <c r="Y963" i="1"/>
  <c r="AA965" i="1"/>
  <c r="X966" i="1"/>
  <c r="X970" i="1"/>
  <c r="Z972" i="1"/>
  <c r="X975" i="1"/>
  <c r="X979" i="1"/>
  <c r="AA1011" i="1"/>
  <c r="AA1014" i="1"/>
  <c r="Z1014" i="1"/>
  <c r="Y1014" i="1"/>
  <c r="X1014" i="1"/>
  <c r="AA1022" i="1"/>
  <c r="Z1022" i="1"/>
  <c r="Y1022" i="1"/>
  <c r="X1022" i="1"/>
  <c r="AA1026" i="1"/>
  <c r="Z1026" i="1"/>
  <c r="Y1026" i="1"/>
  <c r="X1026" i="1"/>
  <c r="Z1030" i="1"/>
  <c r="Y1030" i="1"/>
  <c r="AA1034" i="1"/>
  <c r="Z1034" i="1"/>
  <c r="Y1034" i="1"/>
  <c r="X1034" i="1"/>
  <c r="Y1038" i="1"/>
  <c r="X1038" i="1"/>
  <c r="AA1038" i="1"/>
  <c r="Z1049" i="1"/>
  <c r="X1049" i="1"/>
  <c r="AA1064" i="1"/>
  <c r="Z1064" i="1"/>
  <c r="Y1064" i="1"/>
  <c r="X1064" i="1"/>
  <c r="Z1072" i="1"/>
  <c r="Y1072" i="1"/>
  <c r="X1072" i="1"/>
  <c r="Z1097" i="1"/>
  <c r="Y1097" i="1"/>
  <c r="X1097" i="1"/>
  <c r="X919" i="1"/>
  <c r="Y920" i="1"/>
  <c r="X923" i="1"/>
  <c r="Y924" i="1"/>
  <c r="X927" i="1"/>
  <c r="Y928" i="1"/>
  <c r="X931" i="1"/>
  <c r="Y932" i="1"/>
  <c r="Y935" i="1"/>
  <c r="X938" i="1"/>
  <c r="Y939" i="1"/>
  <c r="X942" i="1"/>
  <c r="Y943" i="1"/>
  <c r="X946" i="1"/>
  <c r="Y947" i="1"/>
  <c r="X950" i="1"/>
  <c r="Y951" i="1"/>
  <c r="X954" i="1"/>
  <c r="Y955" i="1"/>
  <c r="X958" i="1"/>
  <c r="Y959" i="1"/>
  <c r="X962" i="1"/>
  <c r="X965" i="1"/>
  <c r="Y966" i="1"/>
  <c r="X969" i="1"/>
  <c r="Y975" i="1"/>
  <c r="AA976" i="1"/>
  <c r="Y979" i="1"/>
  <c r="AA980" i="1"/>
  <c r="Y983" i="1"/>
  <c r="AA984" i="1"/>
  <c r="Y987" i="1"/>
  <c r="AA988" i="1"/>
  <c r="Y991" i="1"/>
  <c r="AA992" i="1"/>
  <c r="Y995" i="1"/>
  <c r="AA996" i="1"/>
  <c r="U996" i="1"/>
  <c r="AB996" i="1" s="1"/>
  <c r="Y999" i="1"/>
  <c r="AA1000" i="1"/>
  <c r="Y1003" i="1"/>
  <c r="AA1004" i="1"/>
  <c r="AA1007" i="1"/>
  <c r="U1007" i="1"/>
  <c r="AB1007" i="1" s="1"/>
  <c r="Z1010" i="1"/>
  <c r="Y1010" i="1"/>
  <c r="Z1044" i="1"/>
  <c r="Y1044" i="1"/>
  <c r="AA1044" i="1"/>
  <c r="X1044" i="1"/>
  <c r="AA1050" i="1"/>
  <c r="U1050" i="1"/>
  <c r="AB1050" i="1" s="1"/>
  <c r="U921" i="1"/>
  <c r="AB921" i="1" s="1"/>
  <c r="U925" i="1"/>
  <c r="AB925" i="1" s="1"/>
  <c r="U929" i="1"/>
  <c r="AB929" i="1" s="1"/>
  <c r="U933" i="1"/>
  <c r="AB933" i="1" s="1"/>
  <c r="U944" i="1"/>
  <c r="AB944" i="1" s="1"/>
  <c r="U948" i="1"/>
  <c r="AB948" i="1" s="1"/>
  <c r="U952" i="1"/>
  <c r="AB952" i="1" s="1"/>
  <c r="U956" i="1"/>
  <c r="AB956" i="1" s="1"/>
  <c r="U967" i="1"/>
  <c r="AB967" i="1" s="1"/>
  <c r="U971" i="1"/>
  <c r="AB971" i="1" s="1"/>
  <c r="Z974" i="1"/>
  <c r="Y974" i="1"/>
  <c r="X974" i="1"/>
  <c r="AA975" i="1"/>
  <c r="Z978" i="1"/>
  <c r="Y978" i="1"/>
  <c r="X978" i="1"/>
  <c r="AA979" i="1"/>
  <c r="U979" i="1"/>
  <c r="AB979" i="1" s="1"/>
  <c r="Z982" i="1"/>
  <c r="Y982" i="1"/>
  <c r="X982" i="1"/>
  <c r="AA983" i="1"/>
  <c r="Z986" i="1"/>
  <c r="Y986" i="1"/>
  <c r="X986" i="1"/>
  <c r="AA987" i="1"/>
  <c r="Z990" i="1"/>
  <c r="Y990" i="1"/>
  <c r="X990" i="1"/>
  <c r="AA991" i="1"/>
  <c r="Z994" i="1"/>
  <c r="Y994" i="1"/>
  <c r="X994" i="1"/>
  <c r="AA995" i="1"/>
  <c r="Z998" i="1"/>
  <c r="Y998" i="1"/>
  <c r="X998" i="1"/>
  <c r="AA999" i="1"/>
  <c r="Z1002" i="1"/>
  <c r="Y1002" i="1"/>
  <c r="X1002" i="1"/>
  <c r="AA1003" i="1"/>
  <c r="U1003" i="1"/>
  <c r="AB1003" i="1" s="1"/>
  <c r="AA1006" i="1"/>
  <c r="Z1006" i="1"/>
  <c r="Y1006" i="1"/>
  <c r="X1006" i="1"/>
  <c r="Z1038" i="1"/>
  <c r="X973" i="1"/>
  <c r="X977" i="1"/>
  <c r="X981" i="1"/>
  <c r="X985" i="1"/>
  <c r="X989" i="1"/>
  <c r="X993" i="1"/>
  <c r="X997" i="1"/>
  <c r="X1001" i="1"/>
  <c r="X1005" i="1"/>
  <c r="Z1007" i="1"/>
  <c r="X1009" i="1"/>
  <c r="Z1011" i="1"/>
  <c r="X1013" i="1"/>
  <c r="Z1015" i="1"/>
  <c r="U1016" i="1"/>
  <c r="AB1016" i="1" s="1"/>
  <c r="X1017" i="1"/>
  <c r="U1020" i="1"/>
  <c r="Z1023" i="1"/>
  <c r="U1024" i="1"/>
  <c r="AB1024" i="1" s="1"/>
  <c r="Z1027" i="1"/>
  <c r="Z1031" i="1"/>
  <c r="Z1035" i="1"/>
  <c r="X1041" i="1"/>
  <c r="Z1048" i="1"/>
  <c r="Y1048" i="1"/>
  <c r="X1048" i="1"/>
  <c r="AA1049" i="1"/>
  <c r="Y1053" i="1"/>
  <c r="AA1054" i="1"/>
  <c r="U1054" i="1"/>
  <c r="AB1054" i="1" s="1"/>
  <c r="AA1090" i="1"/>
  <c r="U1090" i="1"/>
  <c r="AB1090" i="1" s="1"/>
  <c r="Z1093" i="1"/>
  <c r="Y1093" i="1"/>
  <c r="Z1147" i="1"/>
  <c r="Y1147" i="1"/>
  <c r="X1147" i="1"/>
  <c r="Y1041" i="1"/>
  <c r="AA1042" i="1"/>
  <c r="X1045" i="1"/>
  <c r="Z1052" i="1"/>
  <c r="Y1052" i="1"/>
  <c r="X1052" i="1"/>
  <c r="AA1053" i="1"/>
  <c r="U1053" i="1"/>
  <c r="AB1053" i="1" s="1"/>
  <c r="AA1089" i="1"/>
  <c r="Z1089" i="1"/>
  <c r="Y1089" i="1"/>
  <c r="X1089" i="1"/>
  <c r="AA1102" i="1"/>
  <c r="U1102" i="1"/>
  <c r="AB1102" i="1" s="1"/>
  <c r="AA1106" i="1"/>
  <c r="U1106" i="1"/>
  <c r="AB1106" i="1" s="1"/>
  <c r="AA1110" i="1"/>
  <c r="U1110" i="1"/>
  <c r="AB1110" i="1" s="1"/>
  <c r="AA1114" i="1"/>
  <c r="U1114" i="1"/>
  <c r="AB1114" i="1" s="1"/>
  <c r="AA1128" i="1"/>
  <c r="U1128" i="1"/>
  <c r="AB1128" i="1" s="1"/>
  <c r="AA1134" i="1"/>
  <c r="AA1174" i="1"/>
  <c r="U1174" i="1"/>
  <c r="AB1174" i="1" s="1"/>
  <c r="Y1183" i="1"/>
  <c r="X1183" i="1"/>
  <c r="Z1183" i="1"/>
  <c r="Z1040" i="1"/>
  <c r="Y1040" i="1"/>
  <c r="X1040" i="1"/>
  <c r="AA1041" i="1"/>
  <c r="U1041" i="1"/>
  <c r="AB1041" i="1" s="1"/>
  <c r="Y1045" i="1"/>
  <c r="AA1046" i="1"/>
  <c r="Z1056" i="1"/>
  <c r="Y1056" i="1"/>
  <c r="X1056" i="1"/>
  <c r="AA1057" i="1"/>
  <c r="AA1061" i="1"/>
  <c r="U1061" i="1"/>
  <c r="AB1061" i="1" s="1"/>
  <c r="AA1065" i="1"/>
  <c r="U1065" i="1"/>
  <c r="AB1065" i="1" s="1"/>
  <c r="AA1069" i="1"/>
  <c r="AA1073" i="1"/>
  <c r="AA1098" i="1"/>
  <c r="AA1101" i="1"/>
  <c r="Z1101" i="1"/>
  <c r="Y1101" i="1"/>
  <c r="X1101" i="1"/>
  <c r="AA1103" i="1"/>
  <c r="Z1105" i="1"/>
  <c r="Y1105" i="1"/>
  <c r="AA1107" i="1"/>
  <c r="AA1109" i="1"/>
  <c r="Z1109" i="1"/>
  <c r="Y1109" i="1"/>
  <c r="X1109" i="1"/>
  <c r="AA1111" i="1"/>
  <c r="Z1113" i="1"/>
  <c r="Y1113" i="1"/>
  <c r="AA1123" i="1"/>
  <c r="U1123" i="1"/>
  <c r="AB1123" i="1" s="1"/>
  <c r="X1137" i="1"/>
  <c r="Z1137" i="1"/>
  <c r="Y1137" i="1"/>
  <c r="Z1057" i="1"/>
  <c r="Z1061" i="1"/>
  <c r="U1062" i="1"/>
  <c r="Z1065" i="1"/>
  <c r="U1066" i="1"/>
  <c r="Z1069" i="1"/>
  <c r="Z1073" i="1"/>
  <c r="X1088" i="1"/>
  <c r="Z1090" i="1"/>
  <c r="X1092" i="1"/>
  <c r="Z1094" i="1"/>
  <c r="X1096" i="1"/>
  <c r="Z1098" i="1"/>
  <c r="X1100" i="1"/>
  <c r="Z1102" i="1"/>
  <c r="U1103" i="1"/>
  <c r="AB1103" i="1" s="1"/>
  <c r="Z1106" i="1"/>
  <c r="U1107" i="1"/>
  <c r="AB1107" i="1" s="1"/>
  <c r="Z1110" i="1"/>
  <c r="U1111" i="1"/>
  <c r="Z1114" i="1"/>
  <c r="AA1115" i="1"/>
  <c r="U1115" i="1"/>
  <c r="AB1115" i="1" s="1"/>
  <c r="AA1119" i="1"/>
  <c r="Z1122" i="1"/>
  <c r="Y1122" i="1"/>
  <c r="AA1124" i="1"/>
  <c r="Z1127" i="1"/>
  <c r="Y1127" i="1"/>
  <c r="AA1129" i="1"/>
  <c r="AA1137" i="1"/>
  <c r="Z1141" i="1"/>
  <c r="Y1141" i="1"/>
  <c r="AA1171" i="1"/>
  <c r="AA1116" i="1"/>
  <c r="AA1120" i="1"/>
  <c r="AA1133" i="1"/>
  <c r="AA1148" i="1"/>
  <c r="Z1118" i="1"/>
  <c r="Y1118" i="1"/>
  <c r="Z1126" i="1"/>
  <c r="Y1126" i="1"/>
  <c r="AA1130" i="1"/>
  <c r="X1134" i="1"/>
  <c r="Z1134" i="1"/>
  <c r="AA1142" i="1"/>
  <c r="U1142" i="1"/>
  <c r="AB1142" i="1" s="1"/>
  <c r="AA1161" i="1"/>
  <c r="U1161" i="1"/>
  <c r="AB1161" i="1" s="1"/>
  <c r="Z1165" i="1"/>
  <c r="Y1165" i="1"/>
  <c r="X1165" i="1"/>
  <c r="Z1115" i="1"/>
  <c r="U1116" i="1"/>
  <c r="AB1116" i="1" s="1"/>
  <c r="X1117" i="1"/>
  <c r="Z1119" i="1"/>
  <c r="U1120" i="1"/>
  <c r="AB1120" i="1" s="1"/>
  <c r="X1121" i="1"/>
  <c r="Z1123" i="1"/>
  <c r="U1124" i="1"/>
  <c r="X1125" i="1"/>
  <c r="Z1128" i="1"/>
  <c r="U1129" i="1"/>
  <c r="AB1129" i="1" s="1"/>
  <c r="U1130" i="1"/>
  <c r="AB1130" i="1" s="1"/>
  <c r="X1131" i="1"/>
  <c r="X1136" i="1"/>
  <c r="AA1139" i="1"/>
  <c r="X1140" i="1"/>
  <c r="AA1143" i="1"/>
  <c r="AA1144" i="1"/>
  <c r="X1146" i="1"/>
  <c r="X1152" i="1"/>
  <c r="AA1157" i="1"/>
  <c r="U1157" i="1"/>
  <c r="AB1157" i="1" s="1"/>
  <c r="Z1160" i="1"/>
  <c r="Y1160" i="1"/>
  <c r="AA1164" i="1"/>
  <c r="Z1164" i="1"/>
  <c r="Y1164" i="1"/>
  <c r="X1164" i="1"/>
  <c r="AA1170" i="1"/>
  <c r="Z1170" i="1"/>
  <c r="Y1170" i="1"/>
  <c r="X1170" i="1"/>
  <c r="AA1172" i="1"/>
  <c r="AA1175" i="1"/>
  <c r="Z1177" i="1"/>
  <c r="Y1177" i="1"/>
  <c r="Y1208" i="1"/>
  <c r="X1208" i="1"/>
  <c r="AA1208" i="1"/>
  <c r="Z1208" i="1"/>
  <c r="X1116" i="1"/>
  <c r="Y1117" i="1"/>
  <c r="Y1125" i="1"/>
  <c r="X1129" i="1"/>
  <c r="X1130" i="1"/>
  <c r="Y1131" i="1"/>
  <c r="X1135" i="1"/>
  <c r="X1138" i="1"/>
  <c r="X1139" i="1"/>
  <c r="Y1140" i="1"/>
  <c r="X1143" i="1"/>
  <c r="X1144" i="1"/>
  <c r="X1145" i="1"/>
  <c r="X1149" i="1"/>
  <c r="Y1152" i="1"/>
  <c r="AA1153" i="1"/>
  <c r="U1153" i="1"/>
  <c r="AA1154" i="1"/>
  <c r="AA1156" i="1"/>
  <c r="Z1156" i="1"/>
  <c r="Y1156" i="1"/>
  <c r="X1156" i="1"/>
  <c r="AA1196" i="1"/>
  <c r="U1196" i="1"/>
  <c r="AB1196" i="1" s="1"/>
  <c r="U1141" i="1"/>
  <c r="AB1141" i="1" s="1"/>
  <c r="Z1151" i="1"/>
  <c r="Y1151" i="1"/>
  <c r="X1151" i="1"/>
  <c r="AA1152" i="1"/>
  <c r="AA1166" i="1"/>
  <c r="U1166" i="1"/>
  <c r="AB1166" i="1" s="1"/>
  <c r="AA1178" i="1"/>
  <c r="Z1191" i="1"/>
  <c r="Y1191" i="1"/>
  <c r="X1191" i="1"/>
  <c r="Y1202" i="1"/>
  <c r="X1202" i="1"/>
  <c r="Z1202" i="1"/>
  <c r="X1150" i="1"/>
  <c r="X1155" i="1"/>
  <c r="Z1157" i="1"/>
  <c r="X1159" i="1"/>
  <c r="Z1161" i="1"/>
  <c r="Z1166" i="1"/>
  <c r="Z1171" i="1"/>
  <c r="U1172" i="1"/>
  <c r="Z1174" i="1"/>
  <c r="X1176" i="1"/>
  <c r="Z1178" i="1"/>
  <c r="U1180" i="1"/>
  <c r="AB1180" i="1" s="1"/>
  <c r="Z1181" i="1"/>
  <c r="Z1182" i="1"/>
  <c r="X1182" i="1"/>
  <c r="AA1182" i="1"/>
  <c r="AA1183" i="1"/>
  <c r="AA1191" i="1"/>
  <c r="Z1199" i="1"/>
  <c r="Y1199" i="1"/>
  <c r="X1206" i="1"/>
  <c r="Z1206" i="1"/>
  <c r="Z1207" i="1"/>
  <c r="Y1207" i="1"/>
  <c r="X1207" i="1"/>
  <c r="Y1213" i="1"/>
  <c r="X1213" i="1"/>
  <c r="X1167" i="1"/>
  <c r="X1168" i="1"/>
  <c r="X1172" i="1"/>
  <c r="X1175" i="1"/>
  <c r="X1179" i="1"/>
  <c r="X1185" i="1"/>
  <c r="Z1185" i="1"/>
  <c r="Z1187" i="1"/>
  <c r="Y1187" i="1"/>
  <c r="X1187" i="1"/>
  <c r="Z1189" i="1"/>
  <c r="Y1189" i="1"/>
  <c r="X1189" i="1"/>
  <c r="AA1192" i="1"/>
  <c r="Z1195" i="1"/>
  <c r="Y1195" i="1"/>
  <c r="Z1205" i="1"/>
  <c r="Y1205" i="1"/>
  <c r="X1205" i="1"/>
  <c r="X1211" i="1"/>
  <c r="Z1211" i="1"/>
  <c r="Z1212" i="1"/>
  <c r="Y1212" i="1"/>
  <c r="X1212" i="1"/>
  <c r="Y1216" i="1"/>
  <c r="X1216" i="1"/>
  <c r="AA1216" i="1"/>
  <c r="AA1179" i="1"/>
  <c r="Z1179" i="1"/>
  <c r="AA1185" i="1"/>
  <c r="Y1186" i="1"/>
  <c r="X1186" i="1"/>
  <c r="Y1188" i="1"/>
  <c r="X1188" i="1"/>
  <c r="Z1190" i="1"/>
  <c r="Y1190" i="1"/>
  <c r="X1190" i="1"/>
  <c r="AA1200" i="1"/>
  <c r="Y1211" i="1"/>
  <c r="Z1180" i="1"/>
  <c r="Z1184" i="1"/>
  <c r="Z1192" i="1"/>
  <c r="X1193" i="1"/>
  <c r="X1198" i="1"/>
  <c r="Z1200" i="1"/>
  <c r="X1201" i="1"/>
  <c r="U1203" i="1"/>
  <c r="Z1204" i="1"/>
  <c r="Y1209" i="1"/>
  <c r="X1210" i="1"/>
  <c r="Y1214" i="1"/>
  <c r="X1215" i="1"/>
  <c r="Y1219" i="1"/>
  <c r="X1220" i="1"/>
  <c r="Y1193" i="1"/>
  <c r="X1197" i="1"/>
  <c r="Y1201" i="1"/>
  <c r="X1203" i="1"/>
  <c r="Z1209" i="1"/>
  <c r="Y1220" i="1"/>
  <c r="U1191" i="1"/>
  <c r="AB1191" i="1" s="1"/>
  <c r="U1199" i="1"/>
  <c r="AB1199" i="1" s="1"/>
  <c r="O1229" i="1"/>
  <c r="Z1229" i="1" s="1"/>
  <c r="O1237" i="1"/>
  <c r="Z1237" i="1" s="1"/>
  <c r="O1239" i="1"/>
  <c r="X1239" i="1" s="1"/>
  <c r="O1328" i="1"/>
  <c r="AA1328" i="1" s="1"/>
  <c r="O1332" i="1"/>
  <c r="Z1332" i="1" s="1"/>
  <c r="O1334" i="1"/>
  <c r="AB1347" i="1"/>
  <c r="O1399" i="1"/>
  <c r="X1399" i="1" s="1"/>
  <c r="O1401" i="1"/>
  <c r="Y1401" i="1" s="1"/>
  <c r="O1403" i="1"/>
  <c r="Z1403" i="1" s="1"/>
  <c r="O1406" i="1"/>
  <c r="AB1406" i="1" s="1"/>
  <c r="O1342" i="1"/>
  <c r="Z1342" i="1" s="1"/>
  <c r="O1354" i="1"/>
  <c r="Z1354" i="1" s="1"/>
  <c r="O1358" i="1"/>
  <c r="Z1358" i="1" s="1"/>
  <c r="AB1346" i="1"/>
  <c r="O1409" i="1"/>
  <c r="Z1409" i="1" s="1"/>
  <c r="O1411" i="1"/>
  <c r="X1411" i="1" s="1"/>
  <c r="O1415" i="1"/>
  <c r="X1415" i="1" s="1"/>
  <c r="O1417" i="1"/>
  <c r="Z1417" i="1" s="1"/>
  <c r="O1425" i="1"/>
  <c r="Z1425" i="1" s="1"/>
  <c r="O1427" i="1"/>
  <c r="Z1427" i="1" s="1"/>
  <c r="O1255" i="1"/>
  <c r="Y1255" i="1" s="1"/>
  <c r="O1283" i="1"/>
  <c r="Y1283" i="1" s="1"/>
  <c r="Z1291" i="1"/>
  <c r="O1303" i="1"/>
  <c r="Z1303" i="1" s="1"/>
  <c r="O1305" i="1"/>
  <c r="Y1305" i="1" s="1"/>
  <c r="O1309" i="1"/>
  <c r="AA1309" i="1" s="1"/>
  <c r="O1400" i="1"/>
  <c r="Z1400" i="1" s="1"/>
  <c r="O1404" i="1"/>
  <c r="X1404" i="1" s="1"/>
  <c r="O1410" i="1"/>
  <c r="Z1410" i="1" s="1"/>
  <c r="O1414" i="1"/>
  <c r="Z1414" i="1" s="1"/>
  <c r="O1424" i="1"/>
  <c r="Y1424" i="1" s="1"/>
  <c r="O1426" i="1"/>
  <c r="X1426" i="1" s="1"/>
  <c r="O1436" i="1"/>
  <c r="Z1436" i="1" s="1"/>
  <c r="O1438" i="1"/>
  <c r="X1438" i="1" s="1"/>
  <c r="O1335" i="1"/>
  <c r="Z1335" i="1" s="1"/>
  <c r="O1361" i="1"/>
  <c r="AB1361" i="1" s="1"/>
  <c r="O1373" i="1"/>
  <c r="AB1373" i="1" s="1"/>
  <c r="O1377" i="1"/>
  <c r="Z1377" i="1" s="1"/>
  <c r="O1379" i="1"/>
  <c r="Z1379" i="1" s="1"/>
  <c r="O1383" i="1"/>
  <c r="Y1383" i="1" s="1"/>
  <c r="O1385" i="1"/>
  <c r="Z1385" i="1" s="1"/>
  <c r="O1389" i="1"/>
  <c r="AB1389" i="1" s="1"/>
  <c r="O1407" i="1"/>
  <c r="Z1407" i="1" s="1"/>
  <c r="O1471" i="1"/>
  <c r="Z1471" i="1" s="1"/>
  <c r="O1286" i="1"/>
  <c r="Y1286" i="1" s="1"/>
  <c r="O1290" i="1"/>
  <c r="Y1290" i="1" s="1"/>
  <c r="O1457" i="1"/>
  <c r="Y1457" i="1" s="1"/>
  <c r="O1224" i="1"/>
  <c r="Z1224" i="1" s="1"/>
  <c r="O1228" i="1"/>
  <c r="X1228" i="1" s="1"/>
  <c r="O1232" i="1"/>
  <c r="Y1232" i="1" s="1"/>
  <c r="O1246" i="1"/>
  <c r="Z1246" i="1" s="1"/>
  <c r="O1250" i="1"/>
  <c r="X1250" i="1" s="1"/>
  <c r="O1253" i="1"/>
  <c r="Z1253" i="1" s="1"/>
  <c r="O1317" i="1"/>
  <c r="AB1317" i="1" s="1"/>
  <c r="O1336" i="1"/>
  <c r="Z1336" i="1" s="1"/>
  <c r="O1338" i="1"/>
  <c r="AB1338" i="1" s="1"/>
  <c r="O1340" i="1"/>
  <c r="Z1340" i="1" s="1"/>
  <c r="O1351" i="1"/>
  <c r="AB1351" i="1" s="1"/>
  <c r="O1353" i="1"/>
  <c r="Z1353" i="1" s="1"/>
  <c r="O1355" i="1"/>
  <c r="Y1355" i="1" s="1"/>
  <c r="O1357" i="1"/>
  <c r="AB1357" i="1" s="1"/>
  <c r="O1359" i="1"/>
  <c r="Z1359" i="1" s="1"/>
  <c r="O1433" i="1"/>
  <c r="Z1433" i="1" s="1"/>
  <c r="O1435" i="1"/>
  <c r="Y1435" i="1" s="1"/>
  <c r="O1437" i="1"/>
  <c r="X1437" i="1" s="1"/>
  <c r="Y1289" i="1"/>
  <c r="O1306" i="1"/>
  <c r="Y1306" i="1" s="1"/>
  <c r="O1473" i="1"/>
  <c r="Y1473" i="1" s="1"/>
  <c r="O1234" i="1"/>
  <c r="Y1234" i="1" s="1"/>
  <c r="O1251" i="1"/>
  <c r="Y1251" i="1" s="1"/>
  <c r="O1256" i="1"/>
  <c r="Y1256" i="1" s="1"/>
  <c r="O1264" i="1"/>
  <c r="Y1264" i="1" s="1"/>
  <c r="O1268" i="1"/>
  <c r="Y1268" i="1" s="1"/>
  <c r="O1276" i="1"/>
  <c r="Y1276" i="1" s="1"/>
  <c r="O1280" i="1"/>
  <c r="Y1280" i="1" s="1"/>
  <c r="O1298" i="1"/>
  <c r="Y1298" i="1" s="1"/>
  <c r="O1302" i="1"/>
  <c r="X1302" i="1" s="1"/>
  <c r="O1312" i="1"/>
  <c r="X1312" i="1" s="1"/>
  <c r="Z1325" i="1"/>
  <c r="O1397" i="1"/>
  <c r="Y1397" i="1" s="1"/>
  <c r="O1453" i="1"/>
  <c r="X1453" i="1" s="1"/>
  <c r="O1455" i="1"/>
  <c r="Z1455" i="1" s="1"/>
  <c r="X1418" i="1"/>
  <c r="O1235" i="1"/>
  <c r="Z1235" i="1" s="1"/>
  <c r="O1259" i="1"/>
  <c r="Y1259" i="1" s="1"/>
  <c r="O1261" i="1"/>
  <c r="Z1261" i="1" s="1"/>
  <c r="O1263" i="1"/>
  <c r="Y1263" i="1" s="1"/>
  <c r="O1267" i="1"/>
  <c r="X1267" i="1" s="1"/>
  <c r="O1271" i="1"/>
  <c r="AB1271" i="1" s="1"/>
  <c r="O1275" i="1"/>
  <c r="Y1275" i="1" s="1"/>
  <c r="O1277" i="1"/>
  <c r="Z1277" i="1" s="1"/>
  <c r="O1279" i="1"/>
  <c r="Y1279" i="1" s="1"/>
  <c r="O1281" i="1"/>
  <c r="Z1281" i="1" s="1"/>
  <c r="O1297" i="1"/>
  <c r="Y1297" i="1" s="1"/>
  <c r="O1301" i="1"/>
  <c r="AB1301" i="1" s="1"/>
  <c r="O1326" i="1"/>
  <c r="Z1326" i="1" s="1"/>
  <c r="Z1346" i="1"/>
  <c r="O1365" i="1"/>
  <c r="Z1365" i="1" s="1"/>
  <c r="O1369" i="1"/>
  <c r="Z1369" i="1" s="1"/>
  <c r="Y1431" i="1"/>
  <c r="O1223" i="1"/>
  <c r="Y1223" i="1" s="1"/>
  <c r="O1248" i="1"/>
  <c r="Y1248" i="1" s="1"/>
  <c r="O1258" i="1"/>
  <c r="Y1258" i="1" s="1"/>
  <c r="O1266" i="1"/>
  <c r="Z1266" i="1" s="1"/>
  <c r="O1270" i="1"/>
  <c r="Z1270" i="1" s="1"/>
  <c r="O1273" i="1"/>
  <c r="Z1273" i="1" s="1"/>
  <c r="O1295" i="1"/>
  <c r="Z1295" i="1" s="1"/>
  <c r="O1310" i="1"/>
  <c r="Z1310" i="1" s="1"/>
  <c r="O1324" i="1"/>
  <c r="Y1324" i="1" s="1"/>
  <c r="O1331" i="1"/>
  <c r="Z1331" i="1" s="1"/>
  <c r="O1348" i="1"/>
  <c r="AB1348" i="1" s="1"/>
  <c r="O1350" i="1"/>
  <c r="O1363" i="1"/>
  <c r="Z1363" i="1" s="1"/>
  <c r="O1372" i="1"/>
  <c r="X1372" i="1" s="1"/>
  <c r="O1375" i="1"/>
  <c r="Z1375" i="1" s="1"/>
  <c r="O1419" i="1"/>
  <c r="Z1419" i="1" s="1"/>
  <c r="O1421" i="1"/>
  <c r="Z1421" i="1" s="1"/>
  <c r="O1444" i="1"/>
  <c r="Z1444" i="1" s="1"/>
  <c r="O1446" i="1"/>
  <c r="X1446" i="1" s="1"/>
  <c r="O1448" i="1"/>
  <c r="Z1448" i="1" s="1"/>
  <c r="O1450" i="1"/>
  <c r="Y1450" i="1" s="1"/>
  <c r="O1452" i="1"/>
  <c r="Z1452" i="1" s="1"/>
  <c r="O1461" i="1"/>
  <c r="Y1461" i="1" s="1"/>
  <c r="Y1396" i="1"/>
  <c r="O1226" i="1"/>
  <c r="Z1226" i="1" s="1"/>
  <c r="O1231" i="1"/>
  <c r="Z1231" i="1" s="1"/>
  <c r="O1236" i="1"/>
  <c r="AB1236" i="1" s="1"/>
  <c r="O1241" i="1"/>
  <c r="Z1241" i="1" s="1"/>
  <c r="O1285" i="1"/>
  <c r="Z1285" i="1" s="1"/>
  <c r="O1293" i="1"/>
  <c r="AB1293" i="1" s="1"/>
  <c r="O1294" i="1"/>
  <c r="Z1294" i="1" s="1"/>
  <c r="O1300" i="1"/>
  <c r="Z1300" i="1" s="1"/>
  <c r="O1311" i="1"/>
  <c r="Y1311" i="1" s="1"/>
  <c r="O1316" i="1"/>
  <c r="Y1316" i="1" s="1"/>
  <c r="O1321" i="1"/>
  <c r="Z1321" i="1" s="1"/>
  <c r="O1330" i="1"/>
  <c r="Z1330" i="1" s="1"/>
  <c r="O1344" i="1"/>
  <c r="AB1344" i="1" s="1"/>
  <c r="Z1347" i="1"/>
  <c r="O1362" i="1"/>
  <c r="Z1362" i="1" s="1"/>
  <c r="O1367" i="1"/>
  <c r="X1367" i="1" s="1"/>
  <c r="O1374" i="1"/>
  <c r="Z1374" i="1" s="1"/>
  <c r="X1388" i="1"/>
  <c r="O1392" i="1"/>
  <c r="Y1392" i="1" s="1"/>
  <c r="O1432" i="1"/>
  <c r="O1441" i="1"/>
  <c r="Y1441" i="1" s="1"/>
  <c r="O1443" i="1"/>
  <c r="Z1443" i="1" s="1"/>
  <c r="O1445" i="1"/>
  <c r="Y1445" i="1" s="1"/>
  <c r="O1447" i="1"/>
  <c r="Z1447" i="1" s="1"/>
  <c r="O1449" i="1"/>
  <c r="Y1449" i="1" s="1"/>
  <c r="O1451" i="1"/>
  <c r="Z1451" i="1" s="1"/>
  <c r="U1377" i="1"/>
  <c r="O1222" i="1"/>
  <c r="X1222" i="1" s="1"/>
  <c r="AA1247" i="1"/>
  <c r="O1252" i="1"/>
  <c r="Y1252" i="1" s="1"/>
  <c r="O1254" i="1"/>
  <c r="Z1254" i="1" s="1"/>
  <c r="O1269" i="1"/>
  <c r="Z1269" i="1" s="1"/>
  <c r="O1272" i="1"/>
  <c r="AA1272" i="1" s="1"/>
  <c r="O1274" i="1"/>
  <c r="Z1274" i="1" s="1"/>
  <c r="U1328" i="1"/>
  <c r="U1239" i="1"/>
  <c r="U1240" i="1"/>
  <c r="O1227" i="1"/>
  <c r="Z1227" i="1" s="1"/>
  <c r="O1230" i="1"/>
  <c r="Z1230" i="1" s="1"/>
  <c r="O1233" i="1"/>
  <c r="Z1233" i="1" s="1"/>
  <c r="O1238" i="1"/>
  <c r="Z1238" i="1" s="1"/>
  <c r="O1240" i="1"/>
  <c r="Y1240" i="1" s="1"/>
  <c r="O1242" i="1"/>
  <c r="AA1242" i="1" s="1"/>
  <c r="O1244" i="1"/>
  <c r="AB1244" i="1" s="1"/>
  <c r="O1245" i="1"/>
  <c r="Z1245" i="1" s="1"/>
  <c r="U1247" i="1"/>
  <c r="AB1247" i="1" s="1"/>
  <c r="O1249" i="1"/>
  <c r="Z1249" i="1" s="1"/>
  <c r="O1257" i="1"/>
  <c r="Z1257" i="1" s="1"/>
  <c r="O1260" i="1"/>
  <c r="X1260" i="1" s="1"/>
  <c r="O1262" i="1"/>
  <c r="AA1262" i="1" s="1"/>
  <c r="U1263" i="1"/>
  <c r="O1265" i="1"/>
  <c r="Z1265" i="1" s="1"/>
  <c r="O1320" i="1"/>
  <c r="X1320" i="1" s="1"/>
  <c r="U1342" i="1"/>
  <c r="U1372" i="1"/>
  <c r="O1381" i="1"/>
  <c r="Z1381" i="1" s="1"/>
  <c r="O1413" i="1"/>
  <c r="Z1413" i="1" s="1"/>
  <c r="O1434" i="1"/>
  <c r="Y1434" i="1" s="1"/>
  <c r="O1282" i="1"/>
  <c r="Z1282" i="1" s="1"/>
  <c r="O1292" i="1"/>
  <c r="Z1292" i="1" s="1"/>
  <c r="O1299" i="1"/>
  <c r="Z1299" i="1" s="1"/>
  <c r="O1307" i="1"/>
  <c r="Z1307" i="1" s="1"/>
  <c r="O1313" i="1"/>
  <c r="AB1313" i="1" s="1"/>
  <c r="O1314" i="1"/>
  <c r="Z1314" i="1" s="1"/>
  <c r="O1318" i="1"/>
  <c r="Z1318" i="1" s="1"/>
  <c r="O1333" i="1"/>
  <c r="Z1333" i="1" s="1"/>
  <c r="X1346" i="1"/>
  <c r="O1352" i="1"/>
  <c r="X1352" i="1" s="1"/>
  <c r="O1364" i="1"/>
  <c r="Z1364" i="1" s="1"/>
  <c r="O1366" i="1"/>
  <c r="Z1366" i="1" s="1"/>
  <c r="O1368" i="1"/>
  <c r="Z1368" i="1" s="1"/>
  <c r="O1371" i="1"/>
  <c r="Z1371" i="1" s="1"/>
  <c r="O1376" i="1"/>
  <c r="AB1376" i="1" s="1"/>
  <c r="O1380" i="1"/>
  <c r="X1380" i="1" s="1"/>
  <c r="O1387" i="1"/>
  <c r="Z1387" i="1" s="1"/>
  <c r="O1391" i="1"/>
  <c r="Z1391" i="1" s="1"/>
  <c r="O1393" i="1"/>
  <c r="Z1393" i="1" s="1"/>
  <c r="O1395" i="1"/>
  <c r="X1395" i="1" s="1"/>
  <c r="O1405" i="1"/>
  <c r="X1405" i="1" s="1"/>
  <c r="O1408" i="1"/>
  <c r="Y1408" i="1" s="1"/>
  <c r="O1412" i="1"/>
  <c r="X1412" i="1" s="1"/>
  <c r="Z1418" i="1"/>
  <c r="O1420" i="1"/>
  <c r="X1420" i="1" s="1"/>
  <c r="O1422" i="1"/>
  <c r="Z1422" i="1" s="1"/>
  <c r="O1429" i="1"/>
  <c r="Z1429" i="1" s="1"/>
  <c r="O1439" i="1"/>
  <c r="Z1439" i="1" s="1"/>
  <c r="O1442" i="1"/>
  <c r="X1442" i="1" s="1"/>
  <c r="O1459" i="1"/>
  <c r="Z1459" i="1" s="1"/>
  <c r="O1462" i="1"/>
  <c r="AB1462" i="1" s="1"/>
  <c r="O1464" i="1"/>
  <c r="Y1464" i="1" s="1"/>
  <c r="O1278" i="1"/>
  <c r="AA1278" i="1" s="1"/>
  <c r="O1284" i="1"/>
  <c r="X1284" i="1" s="1"/>
  <c r="O1288" i="1"/>
  <c r="AA1288" i="1" s="1"/>
  <c r="O1296" i="1"/>
  <c r="Z1296" i="1" s="1"/>
  <c r="O1308" i="1"/>
  <c r="Y1308" i="1" s="1"/>
  <c r="O1319" i="1"/>
  <c r="Z1319" i="1" s="1"/>
  <c r="O1322" i="1"/>
  <c r="Z1322" i="1" s="1"/>
  <c r="O1329" i="1"/>
  <c r="Y1329" i="1" s="1"/>
  <c r="O1337" i="1"/>
  <c r="X1337" i="1" s="1"/>
  <c r="U1337" i="1"/>
  <c r="O1339" i="1"/>
  <c r="Z1339" i="1" s="1"/>
  <c r="O1341" i="1"/>
  <c r="Z1341" i="1" s="1"/>
  <c r="O1343" i="1"/>
  <c r="Z1343" i="1" s="1"/>
  <c r="O1345" i="1"/>
  <c r="X1345" i="1" s="1"/>
  <c r="X1347" i="1"/>
  <c r="O1349" i="1"/>
  <c r="X1349" i="1" s="1"/>
  <c r="O1356" i="1"/>
  <c r="X1356" i="1" s="1"/>
  <c r="O1360" i="1"/>
  <c r="X1360" i="1" s="1"/>
  <c r="O1370" i="1"/>
  <c r="Z1370" i="1" s="1"/>
  <c r="O1384" i="1"/>
  <c r="AB1384" i="1" s="1"/>
  <c r="O1386" i="1"/>
  <c r="Z1386" i="1" s="1"/>
  <c r="O1390" i="1"/>
  <c r="Z1390" i="1" s="1"/>
  <c r="O1402" i="1"/>
  <c r="Z1402" i="1" s="1"/>
  <c r="O1416" i="1"/>
  <c r="X1416" i="1" s="1"/>
  <c r="O1423" i="1"/>
  <c r="O1428" i="1"/>
  <c r="Y1428" i="1" s="1"/>
  <c r="O1454" i="1"/>
  <c r="X1454" i="1" s="1"/>
  <c r="Z1458" i="1"/>
  <c r="O1460" i="1"/>
  <c r="Z1460" i="1" s="1"/>
  <c r="U1469" i="1"/>
  <c r="AA1243" i="1"/>
  <c r="X1247" i="1"/>
  <c r="Z1247" i="1"/>
  <c r="Z1289" i="1"/>
  <c r="X1289" i="1"/>
  <c r="U1224" i="1"/>
  <c r="U1222" i="1"/>
  <c r="O1225" i="1"/>
  <c r="AA1225" i="1" s="1"/>
  <c r="X1243" i="1"/>
  <c r="Z1243" i="1"/>
  <c r="U1285" i="1"/>
  <c r="Y1291" i="1"/>
  <c r="U1238" i="1"/>
  <c r="U1242" i="1"/>
  <c r="U1246" i="1"/>
  <c r="U1250" i="1"/>
  <c r="U1254" i="1"/>
  <c r="U1262" i="1"/>
  <c r="U1266" i="1"/>
  <c r="U1270" i="1"/>
  <c r="U1274" i="1"/>
  <c r="U1282" i="1"/>
  <c r="O1287" i="1"/>
  <c r="Z1287" i="1" s="1"/>
  <c r="O1304" i="1"/>
  <c r="O1323" i="1"/>
  <c r="Y1323" i="1" s="1"/>
  <c r="AA1289" i="1"/>
  <c r="AA1291" i="1"/>
  <c r="O1315" i="1"/>
  <c r="Y1315" i="1" s="1"/>
  <c r="AA1318" i="1"/>
  <c r="X1325" i="1"/>
  <c r="O1327" i="1"/>
  <c r="Y1327" i="1" s="1"/>
  <c r="X1291" i="1"/>
  <c r="U1304" i="1"/>
  <c r="U1308" i="1"/>
  <c r="U1315" i="1"/>
  <c r="U1319" i="1"/>
  <c r="U1323" i="1"/>
  <c r="U1331" i="1"/>
  <c r="AA1346" i="1"/>
  <c r="Y1347" i="1"/>
  <c r="Y1346" i="1"/>
  <c r="AA1347" i="1"/>
  <c r="Y1388" i="1"/>
  <c r="X1396" i="1"/>
  <c r="O1398" i="1"/>
  <c r="AB1398" i="1" s="1"/>
  <c r="AA1415" i="1"/>
  <c r="Y1418" i="1"/>
  <c r="AA1404" i="1"/>
  <c r="O1430" i="1"/>
  <c r="Y1430" i="1" s="1"/>
  <c r="X1431" i="1"/>
  <c r="Z1431" i="1"/>
  <c r="AA1431" i="1"/>
  <c r="U1437" i="1"/>
  <c r="O1440" i="1"/>
  <c r="AA1440" i="1" s="1"/>
  <c r="O1456" i="1"/>
  <c r="Y1456" i="1" s="1"/>
  <c r="O1468" i="1"/>
  <c r="AA1468" i="1" s="1"/>
  <c r="AA1471" i="1"/>
  <c r="X1458" i="1"/>
  <c r="O1472" i="1"/>
  <c r="Y1472" i="1" s="1"/>
  <c r="U1440" i="1"/>
  <c r="U1444" i="1"/>
  <c r="U1448" i="1"/>
  <c r="U1452" i="1"/>
  <c r="U1460" i="1"/>
  <c r="U1464" i="1"/>
  <c r="U1468" i="1"/>
  <c r="AA1688" i="1" l="1"/>
  <c r="AA1303" i="1"/>
  <c r="AD1726" i="1"/>
  <c r="AA1414" i="1"/>
  <c r="AA1391" i="1"/>
  <c r="AA1579" i="1"/>
  <c r="AA1400" i="1"/>
  <c r="AA1681" i="1"/>
  <c r="AA1394" i="1"/>
  <c r="AA1258" i="1"/>
  <c r="AA1405" i="1"/>
  <c r="AA1625" i="1"/>
  <c r="AA1456" i="1"/>
  <c r="AA1678" i="1"/>
  <c r="AA1604" i="1"/>
  <c r="AA1654" i="1"/>
  <c r="AA1359" i="1"/>
  <c r="AA1640" i="1"/>
  <c r="AA1259" i="1"/>
  <c r="AA2654" i="1"/>
  <c r="AA1356" i="1"/>
  <c r="AA1658" i="1"/>
  <c r="AA1603" i="1"/>
  <c r="AA1613" i="1"/>
  <c r="AA1457" i="1"/>
  <c r="AA1698" i="1"/>
  <c r="AA1641" i="1"/>
  <c r="AA1601" i="1"/>
  <c r="AA1587" i="1"/>
  <c r="AA1588" i="1"/>
  <c r="AA1648" i="1"/>
  <c r="AA1583" i="1"/>
  <c r="AA1651" i="1"/>
  <c r="AA1649" i="1"/>
  <c r="AA1643" i="1"/>
  <c r="AA1642" i="1"/>
  <c r="AA1682" i="1"/>
  <c r="AA1683" i="1"/>
  <c r="AA1647" i="1"/>
  <c r="AA1455" i="1"/>
  <c r="AA1475" i="1"/>
  <c r="AA2659" i="1"/>
  <c r="AA1704" i="1"/>
  <c r="AA1363" i="1"/>
  <c r="AA1435" i="1"/>
  <c r="AA1679" i="1"/>
  <c r="AA1379" i="1"/>
  <c r="AA1336" i="1"/>
  <c r="AA1635" i="1"/>
  <c r="AA1419" i="1"/>
  <c r="AA1630" i="1"/>
  <c r="AA1369" i="1"/>
  <c r="AA1354" i="1"/>
  <c r="AA1606" i="1"/>
  <c r="AA1450" i="1"/>
  <c r="AA1429" i="1"/>
  <c r="AA1614" i="1"/>
  <c r="AA1422" i="1"/>
  <c r="AA1631" i="1"/>
  <c r="AA1424" i="1"/>
  <c r="AA1401" i="1"/>
  <c r="AA1362" i="1"/>
  <c r="AA1352" i="1"/>
  <c r="AA1665" i="1"/>
  <c r="AA1673" i="1"/>
  <c r="AA1454" i="1"/>
  <c r="AA1598" i="1"/>
  <c r="AA1660" i="1"/>
  <c r="AA1585" i="1"/>
  <c r="AA1453" i="1"/>
  <c r="AA1260" i="1"/>
  <c r="AA1261" i="1"/>
  <c r="AA1653" i="1"/>
  <c r="AA1426" i="1"/>
  <c r="AA1652" i="1"/>
  <c r="AA1589" i="1"/>
  <c r="AA1436" i="1"/>
  <c r="AA1335" i="1"/>
  <c r="AA1413" i="1"/>
  <c r="AA1321" i="1"/>
  <c r="AA1286" i="1"/>
  <c r="AA1624" i="1"/>
  <c r="AA1360" i="1"/>
  <c r="AA1425" i="1"/>
  <c r="AA1659" i="1"/>
  <c r="AA1645" i="1"/>
  <c r="AA1646" i="1"/>
  <c r="AA1626" i="1"/>
  <c r="AA1593" i="1"/>
  <c r="AA1691" i="1"/>
  <c r="AA1451" i="1"/>
  <c r="AA1619" i="1"/>
  <c r="AA1676" i="1"/>
  <c r="AA1599" i="1"/>
  <c r="AA1623" i="1"/>
  <c r="AA1459" i="1"/>
  <c r="AA1226" i="1"/>
  <c r="AA1284" i="1"/>
  <c r="AA1438" i="1"/>
  <c r="AA1671" i="1"/>
  <c r="AA1636" i="1"/>
  <c r="AA1600" i="1"/>
  <c r="AA1393" i="1"/>
  <c r="AA1283" i="1"/>
  <c r="AA1620" i="1"/>
  <c r="AA1703" i="1"/>
  <c r="AA1586" i="1"/>
  <c r="AA1332" i="1"/>
  <c r="AA1696" i="1"/>
  <c r="AA1279" i="1"/>
  <c r="AA1622" i="1"/>
  <c r="AA1672" i="1"/>
  <c r="AA1416" i="1"/>
  <c r="AA1228" i="1"/>
  <c r="AA1690" i="1"/>
  <c r="AA1412" i="1"/>
  <c r="AA1327" i="1"/>
  <c r="AA1294" i="1"/>
  <c r="AA1656" i="1"/>
  <c r="AA1685" i="1"/>
  <c r="AA1320" i="1"/>
  <c r="AA1340" i="1"/>
  <c r="AA1390" i="1"/>
  <c r="AA1661" i="1"/>
  <c r="AA1695" i="1"/>
  <c r="AA1428" i="1"/>
  <c r="AA1427" i="1"/>
  <c r="AA1441" i="1"/>
  <c r="AA1617" i="1"/>
  <c r="X1334" i="1"/>
  <c r="AA1334" i="1"/>
  <c r="AA1430" i="1"/>
  <c r="AA1399" i="1"/>
  <c r="AA1267" i="1"/>
  <c r="Y1703" i="1"/>
  <c r="X1703" i="1"/>
  <c r="AA1612" i="1"/>
  <c r="AA1702" i="1"/>
  <c r="AA1446" i="1"/>
  <c r="AA1697" i="1"/>
  <c r="AA1693" i="1"/>
  <c r="AA1686" i="1"/>
  <c r="AA1680" i="1"/>
  <c r="Y1704" i="1"/>
  <c r="X1704" i="1"/>
  <c r="AA1694" i="1"/>
  <c r="AA1353" i="1"/>
  <c r="AA1684" i="1"/>
  <c r="AA1687" i="1"/>
  <c r="AA1689" i="1"/>
  <c r="Z1702" i="1"/>
  <c r="Y1698" i="1"/>
  <c r="AA1245" i="1"/>
  <c r="Y1702" i="1"/>
  <c r="Y1696" i="1"/>
  <c r="X2654" i="1"/>
  <c r="X1696" i="1"/>
  <c r="Y2658" i="1"/>
  <c r="Z1694" i="1"/>
  <c r="Z1698" i="1"/>
  <c r="Y1686" i="1"/>
  <c r="X1688" i="1"/>
  <c r="X1695" i="1"/>
  <c r="Y1690" i="1"/>
  <c r="X1690" i="1"/>
  <c r="X2658" i="1"/>
  <c r="Y1684" i="1"/>
  <c r="Z1697" i="1"/>
  <c r="Y1681" i="1"/>
  <c r="AC707" i="1"/>
  <c r="AD707" i="1" s="1"/>
  <c r="X1678" i="1"/>
  <c r="Z1682" i="1"/>
  <c r="Y1678" i="1"/>
  <c r="Y2657" i="1"/>
  <c r="X2657" i="1"/>
  <c r="X1697" i="1"/>
  <c r="Z1691" i="1"/>
  <c r="Z1642" i="1"/>
  <c r="Y1691" i="1"/>
  <c r="X1683" i="1"/>
  <c r="Z1689" i="1"/>
  <c r="Y1695" i="1"/>
  <c r="Y1688" i="1"/>
  <c r="Y1694" i="1"/>
  <c r="Y1682" i="1"/>
  <c r="X1687" i="1"/>
  <c r="Y1687" i="1"/>
  <c r="Z1680" i="1"/>
  <c r="Z1683" i="1"/>
  <c r="Z1693" i="1"/>
  <c r="Z1685" i="1"/>
  <c r="Y1680" i="1"/>
  <c r="X2656" i="1"/>
  <c r="Z1681" i="1"/>
  <c r="Y2656" i="1"/>
  <c r="Y1685" i="1"/>
  <c r="X1686" i="1"/>
  <c r="X1684" i="1"/>
  <c r="Y1663" i="1"/>
  <c r="X1693" i="1"/>
  <c r="AA1663" i="1"/>
  <c r="Y1679" i="1"/>
  <c r="Y1662" i="1"/>
  <c r="X1663" i="1"/>
  <c r="Z1679" i="1"/>
  <c r="Y2659" i="1"/>
  <c r="Y1659" i="1"/>
  <c r="Z1662" i="1"/>
  <c r="Y1661" i="1"/>
  <c r="X1689" i="1"/>
  <c r="AA1644" i="1"/>
  <c r="X1662" i="1"/>
  <c r="AA1674" i="1"/>
  <c r="AA1324" i="1"/>
  <c r="X1671" i="1"/>
  <c r="Y1671" i="1"/>
  <c r="X1665" i="1"/>
  <c r="Y1665" i="1"/>
  <c r="AA1634" i="1"/>
  <c r="Y1651" i="1"/>
  <c r="X1672" i="1"/>
  <c r="Z1677" i="1"/>
  <c r="Z1673" i="1"/>
  <c r="AA1637" i="1"/>
  <c r="Z1676" i="1"/>
  <c r="Z1672" i="1"/>
  <c r="X1673" i="1"/>
  <c r="X1661" i="1"/>
  <c r="X1659" i="1"/>
  <c r="Z1674" i="1"/>
  <c r="X1674" i="1"/>
  <c r="AA1667" i="1"/>
  <c r="AA1668" i="1"/>
  <c r="Z1670" i="1"/>
  <c r="AA1666" i="1"/>
  <c r="Y1670" i="1"/>
  <c r="AA1670" i="1"/>
  <c r="X1669" i="1"/>
  <c r="Z1669" i="1"/>
  <c r="Y1658" i="1"/>
  <c r="Z1666" i="1"/>
  <c r="X1668" i="1"/>
  <c r="Y1666" i="1"/>
  <c r="Z1668" i="1"/>
  <c r="Y1667" i="1"/>
  <c r="Z1667" i="1"/>
  <c r="Y1677" i="1"/>
  <c r="Y1676" i="1"/>
  <c r="Z1664" i="1"/>
  <c r="X1664" i="1"/>
  <c r="Y1664" i="1"/>
  <c r="Z1658" i="1"/>
  <c r="Z1636" i="1"/>
  <c r="Z1651" i="1"/>
  <c r="Z1660" i="1"/>
  <c r="AA1341" i="1"/>
  <c r="Z1640" i="1"/>
  <c r="AC397" i="1"/>
  <c r="AD397" i="1" s="1"/>
  <c r="X1649" i="1"/>
  <c r="Y1660" i="1"/>
  <c r="AA1375" i="1"/>
  <c r="Z1653" i="1"/>
  <c r="AA1355" i="1"/>
  <c r="Y1656" i="1"/>
  <c r="Z1647" i="1"/>
  <c r="Y1652" i="1"/>
  <c r="X1656" i="1"/>
  <c r="X1646" i="1"/>
  <c r="X1653" i="1"/>
  <c r="Z1652" i="1"/>
  <c r="AA1445" i="1"/>
  <c r="AC1131" i="1"/>
  <c r="AD1131" i="1" s="1"/>
  <c r="X1654" i="1"/>
  <c r="Z1634" i="1"/>
  <c r="AC703" i="1"/>
  <c r="AD703" i="1" s="1"/>
  <c r="Y1654" i="1"/>
  <c r="Z1644" i="1"/>
  <c r="Z1641" i="1"/>
  <c r="Z1637" i="1"/>
  <c r="AA1257" i="1"/>
  <c r="Z1619" i="1"/>
  <c r="Z1599" i="1"/>
  <c r="AA1381" i="1"/>
  <c r="Z1632" i="1"/>
  <c r="AA1290" i="1"/>
  <c r="AA1581" i="1"/>
  <c r="Z1648" i="1"/>
  <c r="X1632" i="1"/>
  <c r="AA1230" i="1"/>
  <c r="AA1397" i="1"/>
  <c r="AA1621" i="1"/>
  <c r="X1630" i="1"/>
  <c r="X1650" i="1"/>
  <c r="Z1650" i="1"/>
  <c r="Z1635" i="1"/>
  <c r="X1639" i="1"/>
  <c r="X1643" i="1"/>
  <c r="Z1639" i="1"/>
  <c r="AA1305" i="1"/>
  <c r="Z1638" i="1"/>
  <c r="X1638" i="1"/>
  <c r="X1631" i="1"/>
  <c r="Z1629" i="1"/>
  <c r="X1645" i="1"/>
  <c r="AA1629" i="1"/>
  <c r="AA1591" i="1"/>
  <c r="X1621" i="1"/>
  <c r="Z1620" i="1"/>
  <c r="Z1626" i="1"/>
  <c r="AA1594" i="1"/>
  <c r="Z1624" i="1"/>
  <c r="Z1628" i="1"/>
  <c r="X1628" i="1"/>
  <c r="Z1625" i="1"/>
  <c r="AA1410" i="1"/>
  <c r="X1622" i="1"/>
  <c r="X1627" i="1"/>
  <c r="Z1627" i="1"/>
  <c r="AA1618" i="1"/>
  <c r="Z1618" i="1"/>
  <c r="Z1623" i="1"/>
  <c r="AA1371" i="1"/>
  <c r="AA1590" i="1"/>
  <c r="AA1470" i="1"/>
  <c r="AA1256" i="1"/>
  <c r="AA1466" i="1"/>
  <c r="AA1249" i="1"/>
  <c r="AA1364" i="1"/>
  <c r="AA1611" i="1"/>
  <c r="AA1385" i="1"/>
  <c r="AA1610" i="1"/>
  <c r="AA1300" i="1"/>
  <c r="AA1447" i="1"/>
  <c r="AA1417" i="1"/>
  <c r="X1604" i="1"/>
  <c r="X1614" i="1"/>
  <c r="AA1402" i="1"/>
  <c r="AA1443" i="1"/>
  <c r="AA1403" i="1"/>
  <c r="AA1421" i="1"/>
  <c r="AA1276" i="1"/>
  <c r="AA1333" i="1"/>
  <c r="AA1409" i="1"/>
  <c r="AA1439" i="1"/>
  <c r="X1616" i="1"/>
  <c r="X1606" i="1"/>
  <c r="AA1297" i="1"/>
  <c r="X1580" i="1"/>
  <c r="Z1587" i="1"/>
  <c r="AA1296" i="1"/>
  <c r="AA1382" i="1"/>
  <c r="AA1248" i="1"/>
  <c r="Z1616" i="1"/>
  <c r="X1617" i="1"/>
  <c r="AA1268" i="1"/>
  <c r="X1590" i="1"/>
  <c r="AA1374" i="1"/>
  <c r="Z1610" i="1"/>
  <c r="AA1442" i="1"/>
  <c r="Z1580" i="1"/>
  <c r="X1597" i="1"/>
  <c r="X1608" i="1"/>
  <c r="Z1601" i="1"/>
  <c r="Z1583" i="1"/>
  <c r="Z1597" i="1"/>
  <c r="X1605" i="1"/>
  <c r="Z1605" i="1"/>
  <c r="Z1609" i="1"/>
  <c r="Z1598" i="1"/>
  <c r="Z1612" i="1"/>
  <c r="X1603" i="1"/>
  <c r="X1611" i="1"/>
  <c r="Z1591" i="1"/>
  <c r="Z1613" i="1"/>
  <c r="X1593" i="1"/>
  <c r="X1584" i="1"/>
  <c r="X1600" i="1"/>
  <c r="Z1584" i="1"/>
  <c r="X1592" i="1"/>
  <c r="X1588" i="1"/>
  <c r="Z1592" i="1"/>
  <c r="X1585" i="1"/>
  <c r="X1582" i="1"/>
  <c r="Z1579" i="1"/>
  <c r="Z1582" i="1"/>
  <c r="Z1589" i="1"/>
  <c r="X1586" i="1"/>
  <c r="Z1594" i="1"/>
  <c r="Z1581" i="1"/>
  <c r="X1578" i="1"/>
  <c r="Z1578" i="1"/>
  <c r="AA1277" i="1"/>
  <c r="AA1474" i="1"/>
  <c r="AA1449" i="1"/>
  <c r="AA1287" i="1"/>
  <c r="AA1383" i="1"/>
  <c r="AA1311" i="1"/>
  <c r="AA1273" i="1"/>
  <c r="AA1312" i="1"/>
  <c r="AA1307" i="1"/>
  <c r="AA1387" i="1"/>
  <c r="AA1434" i="1"/>
  <c r="AA1358" i="1"/>
  <c r="AA1295" i="1"/>
  <c r="AA1407" i="1"/>
  <c r="AA1339" i="1"/>
  <c r="AA1411" i="1"/>
  <c r="AA1420" i="1"/>
  <c r="AA1229" i="1"/>
  <c r="AA1368" i="1"/>
  <c r="AA1367" i="1"/>
  <c r="AA1366" i="1"/>
  <c r="Y1465" i="1"/>
  <c r="AC955" i="1"/>
  <c r="AD955" i="1" s="1"/>
  <c r="AC1176" i="1"/>
  <c r="AD1176" i="1" s="1"/>
  <c r="Z1474" i="1"/>
  <c r="AC38" i="1"/>
  <c r="AD38" i="1" s="1"/>
  <c r="Z1465" i="1"/>
  <c r="AB1465" i="1"/>
  <c r="AA1465" i="1"/>
  <c r="AC1100" i="1"/>
  <c r="AD1100" i="1" s="1"/>
  <c r="AC589" i="1"/>
  <c r="AD589" i="1" s="1"/>
  <c r="AC1125" i="1"/>
  <c r="AD1125" i="1" s="1"/>
  <c r="AC1117" i="1"/>
  <c r="AD1117" i="1" s="1"/>
  <c r="AC970" i="1"/>
  <c r="AD970" i="1" s="1"/>
  <c r="AC552" i="1"/>
  <c r="AD552" i="1" s="1"/>
  <c r="AA1378" i="1"/>
  <c r="AC1052" i="1"/>
  <c r="AD1052" i="1" s="1"/>
  <c r="AC894" i="1"/>
  <c r="AD894" i="1" s="1"/>
  <c r="AC322" i="1"/>
  <c r="AD322" i="1" s="1"/>
  <c r="AC35" i="1"/>
  <c r="AD35" i="1" s="1"/>
  <c r="AC1092" i="1"/>
  <c r="AD1092" i="1" s="1"/>
  <c r="AC977" i="1"/>
  <c r="AD977" i="1" s="1"/>
  <c r="AC1005" i="1"/>
  <c r="AD1005" i="1" s="1"/>
  <c r="AC675" i="1"/>
  <c r="AD675" i="1" s="1"/>
  <c r="AC950" i="1"/>
  <c r="AD950" i="1" s="1"/>
  <c r="AC903" i="1"/>
  <c r="AD903" i="1" s="1"/>
  <c r="AC871" i="1"/>
  <c r="AD871" i="1" s="1"/>
  <c r="Y1466" i="1"/>
  <c r="AC698" i="1"/>
  <c r="AD698" i="1" s="1"/>
  <c r="Y1239" i="1"/>
  <c r="AC910" i="1"/>
  <c r="AD910" i="1" s="1"/>
  <c r="AC537" i="1"/>
  <c r="AD537" i="1" s="1"/>
  <c r="AC499" i="1"/>
  <c r="AD499" i="1" s="1"/>
  <c r="AC462" i="1"/>
  <c r="AD462" i="1" s="1"/>
  <c r="AC367" i="1"/>
  <c r="AD367" i="1" s="1"/>
  <c r="AC37" i="1"/>
  <c r="AD37" i="1" s="1"/>
  <c r="AC869" i="1"/>
  <c r="AC520" i="1"/>
  <c r="AD520" i="1" s="1"/>
  <c r="AC646" i="1"/>
  <c r="AD646" i="1" s="1"/>
  <c r="AC887" i="1"/>
  <c r="AD887" i="1" s="1"/>
  <c r="AC1112" i="1"/>
  <c r="AD1112" i="1" s="1"/>
  <c r="AC919" i="1"/>
  <c r="AD919" i="1" s="1"/>
  <c r="AC490" i="1"/>
  <c r="AD490" i="1" s="1"/>
  <c r="AC194" i="1"/>
  <c r="AD194" i="1" s="1"/>
  <c r="AC36" i="1"/>
  <c r="AD36" i="1" s="1"/>
  <c r="AC6" i="1"/>
  <c r="AD6" i="1" s="1"/>
  <c r="AC946" i="1"/>
  <c r="AD946" i="1" s="1"/>
  <c r="AC911" i="1"/>
  <c r="AD911" i="1" s="1"/>
  <c r="AC899" i="1"/>
  <c r="AD899" i="1" s="1"/>
  <c r="AC1024" i="1"/>
  <c r="AD1024" i="1" s="1"/>
  <c r="AC706" i="1"/>
  <c r="AD706" i="1" s="1"/>
  <c r="AC439" i="1"/>
  <c r="AD439" i="1" s="1"/>
  <c r="AC41" i="1"/>
  <c r="AD41" i="1" s="1"/>
  <c r="AC890" i="1"/>
  <c r="AD890" i="1" s="1"/>
  <c r="AB1463" i="1"/>
  <c r="AC1043" i="1"/>
  <c r="AD1043" i="1" s="1"/>
  <c r="AC969" i="1"/>
  <c r="AD969" i="1" s="1"/>
  <c r="AC868" i="1"/>
  <c r="AD868" i="1" s="1"/>
  <c r="AC1037" i="1"/>
  <c r="AD1037" i="1" s="1"/>
  <c r="AC916" i="1"/>
  <c r="AD916" i="1" s="1"/>
  <c r="Y1463" i="1"/>
  <c r="X1463" i="1"/>
  <c r="AC1144" i="1"/>
  <c r="AD1144" i="1" s="1"/>
  <c r="AC1048" i="1"/>
  <c r="AD1048" i="1" s="1"/>
  <c r="AC701" i="1"/>
  <c r="AD701" i="1" s="1"/>
  <c r="AC496" i="1"/>
  <c r="AD496" i="1" s="1"/>
  <c r="AC464" i="1"/>
  <c r="AD464" i="1" s="1"/>
  <c r="AC365" i="1"/>
  <c r="AD365" i="1" s="1"/>
  <c r="AC931" i="1"/>
  <c r="AD931" i="1" s="1"/>
  <c r="AC882" i="1"/>
  <c r="AD882" i="1" s="1"/>
  <c r="AA1463" i="1"/>
  <c r="X1382" i="1"/>
  <c r="AC1216" i="1"/>
  <c r="AD1216" i="1" s="1"/>
  <c r="AC1056" i="1"/>
  <c r="AD1056" i="1" s="1"/>
  <c r="AC998" i="1"/>
  <c r="AD998" i="1" s="1"/>
  <c r="AC671" i="1"/>
  <c r="AD671" i="1" s="1"/>
  <c r="AC649" i="1"/>
  <c r="AD649" i="1" s="1"/>
  <c r="Y1467" i="1"/>
  <c r="X1353" i="1"/>
  <c r="Y1378" i="1"/>
  <c r="AB1467" i="1"/>
  <c r="AC1181" i="1"/>
  <c r="AD1181" i="1" s="1"/>
  <c r="AC692" i="1"/>
  <c r="AD692" i="1" s="1"/>
  <c r="AC358" i="1"/>
  <c r="AD358" i="1" s="1"/>
  <c r="AC501" i="1"/>
  <c r="AD501" i="1" s="1"/>
  <c r="AC492" i="1"/>
  <c r="AD492" i="1" s="1"/>
  <c r="AC413" i="1"/>
  <c r="AD413" i="1" s="1"/>
  <c r="AC407" i="1"/>
  <c r="AD407" i="1" s="1"/>
  <c r="AC403" i="1"/>
  <c r="AD403" i="1" s="1"/>
  <c r="AC192" i="1"/>
  <c r="AD192" i="1" s="1"/>
  <c r="AC5" i="1"/>
  <c r="AD5" i="1" s="1"/>
  <c r="AC1021" i="1"/>
  <c r="AD1021" i="1" s="1"/>
  <c r="AC898" i="1"/>
  <c r="AD898" i="1" s="1"/>
  <c r="AC878" i="1"/>
  <c r="AD878" i="1" s="1"/>
  <c r="AA1467" i="1"/>
  <c r="X1474" i="1"/>
  <c r="X1378" i="1"/>
  <c r="X1467" i="1"/>
  <c r="AC883" i="1"/>
  <c r="AD883" i="1" s="1"/>
  <c r="AC695" i="1"/>
  <c r="AD695" i="1" s="1"/>
  <c r="AC690" i="1"/>
  <c r="AD690" i="1" s="1"/>
  <c r="AC546" i="1"/>
  <c r="AD546" i="1" s="1"/>
  <c r="AC563" i="1"/>
  <c r="AD563" i="1" s="1"/>
  <c r="AC484" i="1"/>
  <c r="AD484" i="1" s="1"/>
  <c r="AC480" i="1"/>
  <c r="AD480" i="1" s="1"/>
  <c r="AC466" i="1"/>
  <c r="AD466" i="1" s="1"/>
  <c r="AC426" i="1"/>
  <c r="AD426" i="1" s="1"/>
  <c r="AC401" i="1"/>
  <c r="AD401" i="1" s="1"/>
  <c r="AC44" i="1"/>
  <c r="AD44" i="1" s="1"/>
  <c r="AC25" i="1"/>
  <c r="AD25" i="1" s="1"/>
  <c r="AC21" i="1"/>
  <c r="AD21" i="1" s="1"/>
  <c r="AC17" i="1"/>
  <c r="AD17" i="1" s="1"/>
  <c r="AC13" i="1"/>
  <c r="AD13" i="1" s="1"/>
  <c r="AC395" i="1"/>
  <c r="AD395" i="1" s="1"/>
  <c r="AC997" i="1"/>
  <c r="AD997" i="1" s="1"/>
  <c r="AC927" i="1"/>
  <c r="AD927" i="1" s="1"/>
  <c r="Y1447" i="1"/>
  <c r="AC619" i="1"/>
  <c r="AD619" i="1" s="1"/>
  <c r="AA1408" i="1"/>
  <c r="X1343" i="1"/>
  <c r="AA1351" i="1"/>
  <c r="AC1013" i="1"/>
  <c r="AD1013" i="1" s="1"/>
  <c r="Y1407" i="1"/>
  <c r="AC783" i="1"/>
  <c r="AD783" i="1" s="1"/>
  <c r="AC782" i="1"/>
  <c r="AD782" i="1" s="1"/>
  <c r="Y1359" i="1"/>
  <c r="Z1376" i="1"/>
  <c r="AA1269" i="1"/>
  <c r="Y1320" i="1"/>
  <c r="X1475" i="1"/>
  <c r="AA1386" i="1"/>
  <c r="AA1344" i="1"/>
  <c r="Z1232" i="1"/>
  <c r="AC679" i="1"/>
  <c r="AD679" i="1" s="1"/>
  <c r="Y1394" i="1"/>
  <c r="X1271" i="1"/>
  <c r="Y1343" i="1"/>
  <c r="AB1308" i="1"/>
  <c r="X1394" i="1"/>
  <c r="AC1018" i="1"/>
  <c r="AD1018" i="1" s="1"/>
  <c r="AA1406" i="1"/>
  <c r="X1470" i="1"/>
  <c r="Y1475" i="1"/>
  <c r="AA1302" i="1"/>
  <c r="Z1293" i="1"/>
  <c r="AC1209" i="1"/>
  <c r="AD1209" i="1" s="1"/>
  <c r="AC362" i="1"/>
  <c r="AD362" i="1" s="1"/>
  <c r="AC1169" i="1"/>
  <c r="AD1169" i="1" s="1"/>
  <c r="AC954" i="1"/>
  <c r="AD954" i="1" s="1"/>
  <c r="AC963" i="1"/>
  <c r="AD963" i="1" s="1"/>
  <c r="AC935" i="1"/>
  <c r="AD935" i="1" s="1"/>
  <c r="Y1403" i="1"/>
  <c r="Y1379" i="1"/>
  <c r="X1403" i="1"/>
  <c r="Z1446" i="1"/>
  <c r="X1443" i="1"/>
  <c r="Z1470" i="1"/>
  <c r="Y1334" i="1"/>
  <c r="AA1237" i="1"/>
  <c r="Y1228" i="1"/>
  <c r="AC1175" i="1"/>
  <c r="AD1175" i="1" s="1"/>
  <c r="AC708" i="1"/>
  <c r="AD708" i="1" s="1"/>
  <c r="AC561" i="1"/>
  <c r="AD561" i="1" s="1"/>
  <c r="AC645" i="1"/>
  <c r="AD645" i="1" s="1"/>
  <c r="AC641" i="1"/>
  <c r="AD641" i="1" s="1"/>
  <c r="AC637" i="1"/>
  <c r="AD637" i="1" s="1"/>
  <c r="AC525" i="1"/>
  <c r="AD525" i="1" s="1"/>
  <c r="AC1063" i="1"/>
  <c r="AD1063" i="1" s="1"/>
  <c r="AC523" i="1"/>
  <c r="AD523" i="1" s="1"/>
  <c r="Y1425" i="1"/>
  <c r="Y1393" i="1"/>
  <c r="Y1358" i="1"/>
  <c r="X1376" i="1"/>
  <c r="Y1361" i="1"/>
  <c r="AC136" i="1"/>
  <c r="AD136" i="1" s="1"/>
  <c r="AC1140" i="1"/>
  <c r="AD1140" i="1" s="1"/>
  <c r="AC951" i="1"/>
  <c r="AD951" i="1" s="1"/>
  <c r="AC938" i="1"/>
  <c r="AD938" i="1" s="1"/>
  <c r="AC907" i="1"/>
  <c r="AD907" i="1" s="1"/>
  <c r="AC943" i="1"/>
  <c r="AD943" i="1" s="1"/>
  <c r="AC895" i="1"/>
  <c r="AD895" i="1" s="1"/>
  <c r="AC4" i="1"/>
  <c r="AD4" i="1" s="1"/>
  <c r="AC11" i="1"/>
  <c r="AD11" i="1" s="1"/>
  <c r="AC1201" i="1"/>
  <c r="AD1201" i="1" s="1"/>
  <c r="AC875" i="1"/>
  <c r="AD875" i="1" s="1"/>
  <c r="AC1198" i="1"/>
  <c r="AD1198" i="1" s="1"/>
  <c r="AC1136" i="1"/>
  <c r="AD1136" i="1" s="1"/>
  <c r="X1383" i="1"/>
  <c r="X1270" i="1"/>
  <c r="AA1271" i="1"/>
  <c r="AC586" i="1"/>
  <c r="AD586" i="1" s="1"/>
  <c r="AC198" i="1"/>
  <c r="AD198" i="1" s="1"/>
  <c r="Y1462" i="1"/>
  <c r="Y1412" i="1"/>
  <c r="X1393" i="1"/>
  <c r="Z1279" i="1"/>
  <c r="Y1262" i="1"/>
  <c r="AC196" i="1"/>
  <c r="AD196" i="1" s="1"/>
  <c r="AC156" i="1"/>
  <c r="AD156" i="1" s="1"/>
  <c r="AC24" i="1"/>
  <c r="AD24" i="1" s="1"/>
  <c r="AC20" i="1"/>
  <c r="AD20" i="1" s="1"/>
  <c r="AC16" i="1"/>
  <c r="AD16" i="1" s="1"/>
  <c r="AC12" i="1"/>
  <c r="AD12" i="1" s="1"/>
  <c r="AC7" i="1"/>
  <c r="AD7" i="1" s="1"/>
  <c r="AC3" i="1"/>
  <c r="AD3" i="1" s="1"/>
  <c r="AC920" i="1"/>
  <c r="AD920" i="1" s="1"/>
  <c r="Y1349" i="1"/>
  <c r="AC1045" i="1"/>
  <c r="AD1045" i="1" s="1"/>
  <c r="AC817" i="1"/>
  <c r="AD817" i="1" s="1"/>
  <c r="AC813" i="1"/>
  <c r="AD813" i="1" s="1"/>
  <c r="AC809" i="1"/>
  <c r="AD809" i="1" s="1"/>
  <c r="AC310" i="1"/>
  <c r="AD310" i="1" s="1"/>
  <c r="AC306" i="1"/>
  <c r="AD306" i="1" s="1"/>
  <c r="AC304" i="1"/>
  <c r="AD304" i="1" s="1"/>
  <c r="AC302" i="1"/>
  <c r="AD302" i="1" s="1"/>
  <c r="AC291" i="1"/>
  <c r="AD291" i="1" s="1"/>
  <c r="AC285" i="1"/>
  <c r="AD285" i="1" s="1"/>
  <c r="AC283" i="1"/>
  <c r="AD283" i="1" s="1"/>
  <c r="AC214" i="1"/>
  <c r="AD214" i="1" s="1"/>
  <c r="AC43" i="1"/>
  <c r="AD43" i="1" s="1"/>
  <c r="AC1142" i="1"/>
  <c r="AD1142" i="1" s="1"/>
  <c r="AC1109" i="1"/>
  <c r="AD1109" i="1" s="1"/>
  <c r="AC1054" i="1"/>
  <c r="AD1054" i="1" s="1"/>
  <c r="AC350" i="1"/>
  <c r="AD350" i="1" s="1"/>
  <c r="AC233" i="1"/>
  <c r="AD233" i="1" s="1"/>
  <c r="AC226" i="1"/>
  <c r="AD226" i="1" s="1"/>
  <c r="AC1025" i="1"/>
  <c r="AD1025" i="1" s="1"/>
  <c r="AC906" i="1"/>
  <c r="AD906" i="1" s="1"/>
  <c r="AC468" i="1"/>
  <c r="AD468" i="1" s="1"/>
  <c r="AC891" i="1"/>
  <c r="AD891" i="1" s="1"/>
  <c r="AC1104" i="1"/>
  <c r="AD1104" i="1" s="1"/>
  <c r="AC886" i="1"/>
  <c r="AD886" i="1" s="1"/>
  <c r="AC137" i="1"/>
  <c r="AD137" i="1" s="1"/>
  <c r="AC1017" i="1"/>
  <c r="AD1017" i="1" s="1"/>
  <c r="AC1215" i="1"/>
  <c r="AD1215" i="1" s="1"/>
  <c r="X1351" i="1"/>
  <c r="X1317" i="1"/>
  <c r="AC412" i="1"/>
  <c r="AD412" i="1" s="1"/>
  <c r="AC483" i="1"/>
  <c r="AD483" i="1" s="1"/>
  <c r="AC1173" i="1"/>
  <c r="AD1173" i="1" s="1"/>
  <c r="AC902" i="1"/>
  <c r="AD902" i="1" s="1"/>
  <c r="Y1453" i="1"/>
  <c r="X1427" i="1"/>
  <c r="Y1281" i="1"/>
  <c r="Z1259" i="1"/>
  <c r="AA1469" i="1"/>
  <c r="AC1143" i="1"/>
  <c r="AD1143" i="1" s="1"/>
  <c r="AC1101" i="1"/>
  <c r="AD1101" i="1" s="1"/>
  <c r="AC1040" i="1"/>
  <c r="AD1040" i="1" s="1"/>
  <c r="AC994" i="1"/>
  <c r="AD994" i="1" s="1"/>
  <c r="AC865" i="1"/>
  <c r="AD865" i="1" s="1"/>
  <c r="AC861" i="1"/>
  <c r="AD861" i="1" s="1"/>
  <c r="AC853" i="1"/>
  <c r="AD853" i="1" s="1"/>
  <c r="AC837" i="1"/>
  <c r="AD837" i="1" s="1"/>
  <c r="AC833" i="1"/>
  <c r="AD833" i="1" s="1"/>
  <c r="AC825" i="1"/>
  <c r="AD825" i="1" s="1"/>
  <c r="AC821" i="1"/>
  <c r="AD821" i="1" s="1"/>
  <c r="AC794" i="1"/>
  <c r="AD794" i="1" s="1"/>
  <c r="AC363" i="1"/>
  <c r="AD363" i="1" s="1"/>
  <c r="AC331" i="1"/>
  <c r="AD331" i="1" s="1"/>
  <c r="AC327" i="1"/>
  <c r="AD327" i="1" s="1"/>
  <c r="AC510" i="1"/>
  <c r="AD510" i="1" s="1"/>
  <c r="AC305" i="1"/>
  <c r="AD305" i="1" s="1"/>
  <c r="AC924" i="1"/>
  <c r="AD924" i="1" s="1"/>
  <c r="AC874" i="1"/>
  <c r="AD874" i="1" s="1"/>
  <c r="AC361" i="1"/>
  <c r="AD361" i="1" s="1"/>
  <c r="AC491" i="1"/>
  <c r="AD491" i="1" s="1"/>
  <c r="AC393" i="1"/>
  <c r="AD393" i="1" s="1"/>
  <c r="AC287" i="1"/>
  <c r="AD287" i="1" s="1"/>
  <c r="AC849" i="1"/>
  <c r="AD849" i="1" s="1"/>
  <c r="AC829" i="1"/>
  <c r="AD829" i="1" s="1"/>
  <c r="AC956" i="1"/>
  <c r="AD956" i="1" s="1"/>
  <c r="Z1469" i="1"/>
  <c r="Y1419" i="1"/>
  <c r="X1401" i="1"/>
  <c r="Z1328" i="1"/>
  <c r="AB1262" i="1"/>
  <c r="AB1242" i="1"/>
  <c r="AA1255" i="1"/>
  <c r="Z1283" i="1"/>
  <c r="Y1294" i="1"/>
  <c r="X1259" i="1"/>
  <c r="X1253" i="1"/>
  <c r="AC1180" i="1"/>
  <c r="AD1180" i="1" s="1"/>
  <c r="AC915" i="1"/>
  <c r="AD915" i="1" s="1"/>
  <c r="AC746" i="1"/>
  <c r="AD746" i="1" s="1"/>
  <c r="AC517" i="1"/>
  <c r="AD517" i="1" s="1"/>
  <c r="AC513" i="1"/>
  <c r="AD513" i="1" s="1"/>
  <c r="AC386" i="1"/>
  <c r="AD386" i="1" s="1"/>
  <c r="AC200" i="1"/>
  <c r="AD200" i="1" s="1"/>
  <c r="AC1047" i="1"/>
  <c r="AD1047" i="1" s="1"/>
  <c r="AC1016" i="1"/>
  <c r="AD1016" i="1" s="1"/>
  <c r="AC962" i="1"/>
  <c r="AD962" i="1" s="1"/>
  <c r="AC1029" i="1"/>
  <c r="AD1029" i="1" s="1"/>
  <c r="AC947" i="1"/>
  <c r="AD947" i="1" s="1"/>
  <c r="AC973" i="1"/>
  <c r="AD973" i="1" s="1"/>
  <c r="AC923" i="1"/>
  <c r="AD923" i="1" s="1"/>
  <c r="X1368" i="1"/>
  <c r="Z1434" i="1"/>
  <c r="Z1426" i="1"/>
  <c r="Z1437" i="1"/>
  <c r="Z1411" i="1"/>
  <c r="AA1310" i="1"/>
  <c r="X1387" i="1"/>
  <c r="X1358" i="1"/>
  <c r="AA1281" i="1"/>
  <c r="Z1271" i="1"/>
  <c r="AA1254" i="1"/>
  <c r="AA1241" i="1"/>
  <c r="AB1469" i="1"/>
  <c r="Y1399" i="1"/>
  <c r="Y1266" i="1"/>
  <c r="AC1166" i="1"/>
  <c r="AD1166" i="1" s="1"/>
  <c r="AC693" i="1"/>
  <c r="AD693" i="1" s="1"/>
  <c r="AC683" i="1"/>
  <c r="AD683" i="1" s="1"/>
  <c r="AC519" i="1"/>
  <c r="AD519" i="1" s="1"/>
  <c r="AC511" i="1"/>
  <c r="AD511" i="1" s="1"/>
  <c r="AC488" i="1"/>
  <c r="AD488" i="1" s="1"/>
  <c r="AC469" i="1"/>
  <c r="AD469" i="1" s="1"/>
  <c r="AC453" i="1"/>
  <c r="AD453" i="1" s="1"/>
  <c r="AC449" i="1"/>
  <c r="AD449" i="1" s="1"/>
  <c r="AC429" i="1"/>
  <c r="AD429" i="1" s="1"/>
  <c r="AC240" i="1"/>
  <c r="AD240" i="1" s="1"/>
  <c r="AC316" i="1"/>
  <c r="AD316" i="1" s="1"/>
  <c r="AC297" i="1"/>
  <c r="AD297" i="1" s="1"/>
  <c r="AC210" i="1"/>
  <c r="AD210" i="1" s="1"/>
  <c r="AC1039" i="1"/>
  <c r="AD1039" i="1" s="1"/>
  <c r="AC485" i="1"/>
  <c r="AD485" i="1" s="1"/>
  <c r="AC121" i="1"/>
  <c r="AD121" i="1" s="1"/>
  <c r="X1469" i="1"/>
  <c r="AA1452" i="1"/>
  <c r="X1434" i="1"/>
  <c r="Y1438" i="1"/>
  <c r="X1417" i="1"/>
  <c r="Z1351" i="1"/>
  <c r="X1335" i="1"/>
  <c r="Y1382" i="1"/>
  <c r="X1389" i="1"/>
  <c r="Y1377" i="1"/>
  <c r="X1359" i="1"/>
  <c r="Y1348" i="1"/>
  <c r="AB1331" i="1"/>
  <c r="Z1389" i="1"/>
  <c r="Z1316" i="1"/>
  <c r="Y1335" i="1"/>
  <c r="AA1317" i="1"/>
  <c r="AB1238" i="1"/>
  <c r="X1248" i="1"/>
  <c r="X1283" i="1"/>
  <c r="Z1317" i="1"/>
  <c r="X1254" i="1"/>
  <c r="X1331" i="1"/>
  <c r="X1466" i="1"/>
  <c r="X1414" i="1"/>
  <c r="Y1321" i="1"/>
  <c r="X1237" i="1"/>
  <c r="AB1377" i="1"/>
  <c r="AB1124" i="1"/>
  <c r="AC1124" i="1" s="1"/>
  <c r="AD1124" i="1" s="1"/>
  <c r="AB1066" i="1"/>
  <c r="AC1066" i="1" s="1"/>
  <c r="AD1066" i="1" s="1"/>
  <c r="AB1020" i="1"/>
  <c r="AC1020" i="1" s="1"/>
  <c r="AD1020" i="1" s="1"/>
  <c r="AC965" i="1"/>
  <c r="AD965" i="1" s="1"/>
  <c r="AC694" i="1"/>
  <c r="AD694" i="1" s="1"/>
  <c r="AC790" i="1"/>
  <c r="AD790" i="1" s="1"/>
  <c r="AC585" i="1"/>
  <c r="AD585" i="1" s="1"/>
  <c r="AC617" i="1"/>
  <c r="AD617" i="1" s="1"/>
  <c r="AC569" i="1"/>
  <c r="AD569" i="1" s="1"/>
  <c r="AC529" i="1"/>
  <c r="AD529" i="1" s="1"/>
  <c r="AC720" i="1"/>
  <c r="AD720" i="1" s="1"/>
  <c r="AC338" i="1"/>
  <c r="AD338" i="1" s="1"/>
  <c r="AC547" i="1"/>
  <c r="AD547" i="1" s="1"/>
  <c r="AC543" i="1"/>
  <c r="AD543" i="1" s="1"/>
  <c r="AC470" i="1"/>
  <c r="AD470" i="1" s="1"/>
  <c r="AC461" i="1"/>
  <c r="AD461" i="1" s="1"/>
  <c r="AC440" i="1"/>
  <c r="AD440" i="1" s="1"/>
  <c r="AC416" i="1"/>
  <c r="AD416" i="1" s="1"/>
  <c r="AC330" i="1"/>
  <c r="AD330" i="1" s="1"/>
  <c r="AC463" i="1"/>
  <c r="AD463" i="1" s="1"/>
  <c r="AC377" i="1"/>
  <c r="AD377" i="1" s="1"/>
  <c r="AC398" i="1"/>
  <c r="AD398" i="1" s="1"/>
  <c r="AC243" i="1"/>
  <c r="AD243" i="1" s="1"/>
  <c r="AC42" i="1"/>
  <c r="AD42" i="1" s="1"/>
  <c r="AC23" i="1"/>
  <c r="AD23" i="1" s="1"/>
  <c r="AC19" i="1"/>
  <c r="AD19" i="1" s="1"/>
  <c r="AC15" i="1"/>
  <c r="AD15" i="1" s="1"/>
  <c r="AC1055" i="1"/>
  <c r="AD1055" i="1" s="1"/>
  <c r="AC1150" i="1"/>
  <c r="AD1150" i="1" s="1"/>
  <c r="AC1019" i="1"/>
  <c r="AD1019" i="1" s="1"/>
  <c r="AB1203" i="1"/>
  <c r="AC1203" i="1" s="1"/>
  <c r="AD1203" i="1" s="1"/>
  <c r="AB966" i="1"/>
  <c r="AC966" i="1" s="1"/>
  <c r="AD966" i="1" s="1"/>
  <c r="Z1438" i="1"/>
  <c r="Y1415" i="1"/>
  <c r="X1377" i="1"/>
  <c r="Z1380" i="1"/>
  <c r="X1374" i="1"/>
  <c r="Z1309" i="1"/>
  <c r="X1290" i="1"/>
  <c r="Y1269" i="1"/>
  <c r="AA1236" i="1"/>
  <c r="Y1317" i="1"/>
  <c r="AA1377" i="1"/>
  <c r="AC1151" i="1"/>
  <c r="AD1151" i="1" s="1"/>
  <c r="AC1139" i="1"/>
  <c r="AD1139" i="1" s="1"/>
  <c r="AB1111" i="1"/>
  <c r="AC1111" i="1" s="1"/>
  <c r="AD1111" i="1" s="1"/>
  <c r="AC1107" i="1"/>
  <c r="AD1107" i="1" s="1"/>
  <c r="AC1064" i="1"/>
  <c r="AD1064" i="1" s="1"/>
  <c r="AC918" i="1"/>
  <c r="AD918" i="1" s="1"/>
  <c r="AC804" i="1"/>
  <c r="AD804" i="1" s="1"/>
  <c r="AC800" i="1"/>
  <c r="AD800" i="1" s="1"/>
  <c r="AC796" i="1"/>
  <c r="AD796" i="1" s="1"/>
  <c r="AC866" i="1"/>
  <c r="AD866" i="1" s="1"/>
  <c r="AC862" i="1"/>
  <c r="AD862" i="1" s="1"/>
  <c r="AC858" i="1"/>
  <c r="AD858" i="1" s="1"/>
  <c r="AC850" i="1"/>
  <c r="AD850" i="1" s="1"/>
  <c r="AC846" i="1"/>
  <c r="AD846" i="1" s="1"/>
  <c r="AC842" i="1"/>
  <c r="AD842" i="1" s="1"/>
  <c r="AC834" i="1"/>
  <c r="AD834" i="1" s="1"/>
  <c r="AC830" i="1"/>
  <c r="AD830" i="1" s="1"/>
  <c r="AC826" i="1"/>
  <c r="AD826" i="1" s="1"/>
  <c r="AC822" i="1"/>
  <c r="AD822" i="1" s="1"/>
  <c r="AC819" i="1"/>
  <c r="AC705" i="1"/>
  <c r="AD705" i="1" s="1"/>
  <c r="AC700" i="1"/>
  <c r="AD700" i="1" s="1"/>
  <c r="AC667" i="1"/>
  <c r="AD667" i="1" s="1"/>
  <c r="AC648" i="1"/>
  <c r="AD648" i="1" s="1"/>
  <c r="AC597" i="1"/>
  <c r="AD597" i="1" s="1"/>
  <c r="AC482" i="1"/>
  <c r="AD482" i="1" s="1"/>
  <c r="AC428" i="1"/>
  <c r="AD428" i="1" s="1"/>
  <c r="AC369" i="1"/>
  <c r="AD369" i="1" s="1"/>
  <c r="AC329" i="1"/>
  <c r="AD329" i="1" s="1"/>
  <c r="AC415" i="1"/>
  <c r="AD415" i="1" s="1"/>
  <c r="AC419" i="1"/>
  <c r="AD419" i="1" s="1"/>
  <c r="AC311" i="1"/>
  <c r="AD311" i="1" s="1"/>
  <c r="AC309" i="1"/>
  <c r="AD309" i="1" s="1"/>
  <c r="AC307" i="1"/>
  <c r="AD307" i="1" s="1"/>
  <c r="AC303" i="1"/>
  <c r="AD303" i="1" s="1"/>
  <c r="AC301" i="1"/>
  <c r="AD301" i="1" s="1"/>
  <c r="AC290" i="1"/>
  <c r="AD290" i="1" s="1"/>
  <c r="AC288" i="1"/>
  <c r="AD288" i="1" s="1"/>
  <c r="AC286" i="1"/>
  <c r="AD286" i="1" s="1"/>
  <c r="AC282" i="1"/>
  <c r="AD282" i="1" s="1"/>
  <c r="AC22" i="1"/>
  <c r="AD22" i="1" s="1"/>
  <c r="AC18" i="1"/>
  <c r="AD18" i="1" s="1"/>
  <c r="AC14" i="1"/>
  <c r="AD14" i="1" s="1"/>
  <c r="AC10" i="1"/>
  <c r="AD10" i="1" s="1"/>
  <c r="AC993" i="1"/>
  <c r="AD993" i="1" s="1"/>
  <c r="AC423" i="1"/>
  <c r="AD423" i="1" s="1"/>
  <c r="Y1414" i="1"/>
  <c r="Y1389" i="1"/>
  <c r="AC526" i="1"/>
  <c r="AD526" i="1" s="1"/>
  <c r="AB1444" i="1"/>
  <c r="X1449" i="1"/>
  <c r="Z1441" i="1"/>
  <c r="AA1395" i="1"/>
  <c r="Z1415" i="1"/>
  <c r="Y1351" i="1"/>
  <c r="AA1389" i="1"/>
  <c r="Y1374" i="1"/>
  <c r="X1309" i="1"/>
  <c r="AA1331" i="1"/>
  <c r="X1332" i="1"/>
  <c r="AA1232" i="1"/>
  <c r="Y1331" i="1"/>
  <c r="Y1312" i="1"/>
  <c r="X1232" i="1"/>
  <c r="X1229" i="1"/>
  <c r="AB1172" i="1"/>
  <c r="AC1172" i="1" s="1"/>
  <c r="AD1172" i="1" s="1"/>
  <c r="AB1153" i="1"/>
  <c r="AC1153" i="1" s="1"/>
  <c r="AD1153" i="1" s="1"/>
  <c r="AC1170" i="1"/>
  <c r="AD1170" i="1" s="1"/>
  <c r="AC1164" i="1"/>
  <c r="AD1164" i="1" s="1"/>
  <c r="AB1062" i="1"/>
  <c r="AC1062" i="1" s="1"/>
  <c r="AD1062" i="1" s="1"/>
  <c r="AC1089" i="1"/>
  <c r="AD1089" i="1" s="1"/>
  <c r="AC704" i="1"/>
  <c r="AD704" i="1" s="1"/>
  <c r="AC681" i="1"/>
  <c r="AD681" i="1" s="1"/>
  <c r="AC677" i="1"/>
  <c r="AD677" i="1" s="1"/>
  <c r="AC673" i="1"/>
  <c r="AD673" i="1" s="1"/>
  <c r="AC669" i="1"/>
  <c r="AD669" i="1" s="1"/>
  <c r="AC587" i="1"/>
  <c r="AD587" i="1" s="1"/>
  <c r="AC629" i="1"/>
  <c r="AD629" i="1" s="1"/>
  <c r="AC527" i="1"/>
  <c r="AD527" i="1" s="1"/>
  <c r="AC616" i="1"/>
  <c r="AD616" i="1" s="1"/>
  <c r="AC556" i="1"/>
  <c r="AD556" i="1" s="1"/>
  <c r="AC549" i="1"/>
  <c r="AD549" i="1" s="1"/>
  <c r="AC545" i="1"/>
  <c r="AD545" i="1" s="1"/>
  <c r="AC515" i="1"/>
  <c r="AD515" i="1" s="1"/>
  <c r="AC333" i="1"/>
  <c r="AD333" i="1" s="1"/>
  <c r="AC364" i="1"/>
  <c r="AD364" i="1" s="1"/>
  <c r="AC352" i="1"/>
  <c r="AD352" i="1" s="1"/>
  <c r="AC212" i="1"/>
  <c r="AD212" i="1" s="1"/>
  <c r="AC208" i="1"/>
  <c r="AD208" i="1" s="1"/>
  <c r="AC99" i="1"/>
  <c r="AD99" i="1" s="1"/>
  <c r="AC95" i="1"/>
  <c r="AD95" i="1" s="1"/>
  <c r="AC91" i="1"/>
  <c r="AD91" i="1" s="1"/>
  <c r="AC87" i="1"/>
  <c r="AD87" i="1" s="1"/>
  <c r="AC83" i="1"/>
  <c r="AD83" i="1" s="1"/>
  <c r="AC79" i="1"/>
  <c r="AD79" i="1" s="1"/>
  <c r="AC31" i="1"/>
  <c r="AD31" i="1" s="1"/>
  <c r="AC157" i="1"/>
  <c r="AD157" i="1" s="1"/>
  <c r="AB1448" i="1"/>
  <c r="X1457" i="1"/>
  <c r="Y1451" i="1"/>
  <c r="AB1437" i="1"/>
  <c r="Y1406" i="1"/>
  <c r="X1354" i="1"/>
  <c r="AA1376" i="1"/>
  <c r="AA1349" i="1"/>
  <c r="Y1354" i="1"/>
  <c r="Y1376" i="1"/>
  <c r="Z1334" i="1"/>
  <c r="Y1318" i="1"/>
  <c r="X1286" i="1"/>
  <c r="AB1266" i="1"/>
  <c r="X1329" i="1"/>
  <c r="Y1237" i="1"/>
  <c r="X1296" i="1"/>
  <c r="AA1266" i="1"/>
  <c r="X1451" i="1"/>
  <c r="X1436" i="1"/>
  <c r="Y1409" i="1"/>
  <c r="AB1334" i="1"/>
  <c r="AC1199" i="1"/>
  <c r="AD1199" i="1" s="1"/>
  <c r="AC1157" i="1"/>
  <c r="AD1157" i="1" s="1"/>
  <c r="AC1156" i="1"/>
  <c r="AD1156" i="1" s="1"/>
  <c r="AC1110" i="1"/>
  <c r="AD1110" i="1" s="1"/>
  <c r="AC1102" i="1"/>
  <c r="AD1102" i="1" s="1"/>
  <c r="AC682" i="1"/>
  <c r="AD682" i="1" s="1"/>
  <c r="AC678" i="1"/>
  <c r="AD678" i="1" s="1"/>
  <c r="AC674" i="1"/>
  <c r="AD674" i="1" s="1"/>
  <c r="AC670" i="1"/>
  <c r="AD670" i="1" s="1"/>
  <c r="AC548" i="1"/>
  <c r="AD548" i="1" s="1"/>
  <c r="AC900" i="1"/>
  <c r="AD900" i="1" s="1"/>
  <c r="AC838" i="1"/>
  <c r="AD838" i="1" s="1"/>
  <c r="AC582" i="1"/>
  <c r="AD582" i="1" s="1"/>
  <c r="AC574" i="1"/>
  <c r="AD574" i="1" s="1"/>
  <c r="AC32" i="1"/>
  <c r="AD32" i="1" s="1"/>
  <c r="AC28" i="1"/>
  <c r="AD28" i="1" s="1"/>
  <c r="Z1357" i="1"/>
  <c r="Y1448" i="1"/>
  <c r="Y1444" i="1"/>
  <c r="Z1424" i="1"/>
  <c r="Y1452" i="1"/>
  <c r="AA1343" i="1"/>
  <c r="Z1406" i="1"/>
  <c r="Z1367" i="1"/>
  <c r="Z1349" i="1"/>
  <c r="Y1410" i="1"/>
  <c r="Y1372" i="1"/>
  <c r="AA1330" i="1"/>
  <c r="Y1381" i="1"/>
  <c r="AA1329" i="1"/>
  <c r="Y1273" i="1"/>
  <c r="Z1255" i="1"/>
  <c r="X1251" i="1"/>
  <c r="AA1233" i="1"/>
  <c r="Z1399" i="1"/>
  <c r="AA1372" i="1"/>
  <c r="Y1224" i="1"/>
  <c r="Y1328" i="1"/>
  <c r="AC1161" i="1"/>
  <c r="AD1161" i="1" s="1"/>
  <c r="AC1129" i="1"/>
  <c r="AD1129" i="1" s="1"/>
  <c r="AC1123" i="1"/>
  <c r="AD1123" i="1" s="1"/>
  <c r="AC1130" i="1"/>
  <c r="AD1130" i="1" s="1"/>
  <c r="AC1120" i="1"/>
  <c r="AD1120" i="1" s="1"/>
  <c r="AC1114" i="1"/>
  <c r="AD1114" i="1" s="1"/>
  <c r="AC1090" i="1"/>
  <c r="AD1090" i="1" s="1"/>
  <c r="AC1103" i="1"/>
  <c r="AD1103" i="1" s="1"/>
  <c r="AC1041" i="1"/>
  <c r="AD1041" i="1" s="1"/>
  <c r="AC1183" i="1"/>
  <c r="AD1183" i="1" s="1"/>
  <c r="AC366" i="1"/>
  <c r="AD366" i="1" s="1"/>
  <c r="AC326" i="1"/>
  <c r="AD326" i="1" s="1"/>
  <c r="AC238" i="1"/>
  <c r="AD238" i="1" s="1"/>
  <c r="AC234" i="1"/>
  <c r="AD234" i="1" s="1"/>
  <c r="AC213" i="1"/>
  <c r="AD213" i="1" s="1"/>
  <c r="AC209" i="1"/>
  <c r="AD209" i="1" s="1"/>
  <c r="AC1116" i="1"/>
  <c r="AD1116" i="1" s="1"/>
  <c r="AC944" i="1"/>
  <c r="AD944" i="1" s="1"/>
  <c r="AC857" i="1"/>
  <c r="AD857" i="1" s="1"/>
  <c r="AC841" i="1"/>
  <c r="AD841" i="1" s="1"/>
  <c r="AC781" i="1"/>
  <c r="AD781" i="1" s="1"/>
  <c r="AC780" i="1"/>
  <c r="AD780" i="1" s="1"/>
  <c r="AC779" i="1"/>
  <c r="AD779" i="1" s="1"/>
  <c r="AC778" i="1"/>
  <c r="AD778" i="1" s="1"/>
  <c r="AC777" i="1"/>
  <c r="AD777" i="1" s="1"/>
  <c r="AC776" i="1"/>
  <c r="AD776" i="1" s="1"/>
  <c r="AC775" i="1"/>
  <c r="AD775" i="1" s="1"/>
  <c r="AC737" i="1"/>
  <c r="AD737" i="1" s="1"/>
  <c r="AC400" i="1"/>
  <c r="AD400" i="1" s="1"/>
  <c r="AC390" i="1"/>
  <c r="AD390" i="1" s="1"/>
  <c r="AC289" i="1"/>
  <c r="AD289" i="1" s="1"/>
  <c r="AC1023" i="1"/>
  <c r="AD1023" i="1" s="1"/>
  <c r="AC1015" i="1"/>
  <c r="AD1015" i="1" s="1"/>
  <c r="AC1006" i="1"/>
  <c r="AD1006" i="1" s="1"/>
  <c r="AC1034" i="1"/>
  <c r="AD1034" i="1" s="1"/>
  <c r="AC948" i="1"/>
  <c r="AD948" i="1" s="1"/>
  <c r="AC908" i="1"/>
  <c r="AD908" i="1" s="1"/>
  <c r="AC816" i="1"/>
  <c r="AD816" i="1" s="1"/>
  <c r="AC812" i="1"/>
  <c r="AD812" i="1" s="1"/>
  <c r="AC798" i="1"/>
  <c r="AD798" i="1" s="1"/>
  <c r="AC786" i="1"/>
  <c r="AD786" i="1" s="1"/>
  <c r="AC687" i="1"/>
  <c r="AD687" i="1" s="1"/>
  <c r="AC647" i="1"/>
  <c r="AD647" i="1" s="1"/>
  <c r="AC945" i="1"/>
  <c r="AD945" i="1" s="1"/>
  <c r="AC579" i="1"/>
  <c r="AD579" i="1" s="1"/>
  <c r="AC581" i="1"/>
  <c r="AD581" i="1" s="1"/>
  <c r="AC560" i="1"/>
  <c r="AD560" i="1" s="1"/>
  <c r="AC621" i="1"/>
  <c r="AD621" i="1" s="1"/>
  <c r="AC555" i="1"/>
  <c r="AD555" i="1" s="1"/>
  <c r="AC624" i="1"/>
  <c r="AD624" i="1" s="1"/>
  <c r="AC620" i="1"/>
  <c r="AD620" i="1" s="1"/>
  <c r="AC604" i="1"/>
  <c r="AD604" i="1" s="1"/>
  <c r="AC600" i="1"/>
  <c r="AD600" i="1" s="1"/>
  <c r="AC615" i="1"/>
  <c r="AD615" i="1" s="1"/>
  <c r="AC611" i="1"/>
  <c r="AD611" i="1" s="1"/>
  <c r="AC607" i="1"/>
  <c r="AD607" i="1" s="1"/>
  <c r="AC544" i="1"/>
  <c r="AD544" i="1" s="1"/>
  <c r="AC392" i="1"/>
  <c r="AD392" i="1" s="1"/>
  <c r="AC387" i="1"/>
  <c r="AD387" i="1" s="1"/>
  <c r="AC383" i="1"/>
  <c r="AD383" i="1" s="1"/>
  <c r="AC566" i="1"/>
  <c r="AD566" i="1" s="1"/>
  <c r="AC514" i="1"/>
  <c r="AD514" i="1" s="1"/>
  <c r="AC507" i="1"/>
  <c r="AD507" i="1" s="1"/>
  <c r="AC570" i="1"/>
  <c r="AD570" i="1" s="1"/>
  <c r="AC909" i="1"/>
  <c r="AD909" i="1" s="1"/>
  <c r="AC531" i="1"/>
  <c r="AD531" i="1" s="1"/>
  <c r="AC443" i="1"/>
  <c r="AD443" i="1" s="1"/>
  <c r="AC351" i="1"/>
  <c r="AD351" i="1" s="1"/>
  <c r="AC347" i="1"/>
  <c r="AD347" i="1" s="1"/>
  <c r="AC394" i="1"/>
  <c r="AD394" i="1" s="1"/>
  <c r="AC368" i="1"/>
  <c r="AD368" i="1" s="1"/>
  <c r="AC324" i="1"/>
  <c r="AD324" i="1" s="1"/>
  <c r="AC456" i="1"/>
  <c r="AD456" i="1" s="1"/>
  <c r="AC353" i="1"/>
  <c r="AD353" i="1" s="1"/>
  <c r="AC255" i="1"/>
  <c r="AD255" i="1" s="1"/>
  <c r="AC251" i="1"/>
  <c r="AD251" i="1" s="1"/>
  <c r="AC247" i="1"/>
  <c r="AD247" i="1" s="1"/>
  <c r="AC335" i="1"/>
  <c r="AD335" i="1" s="1"/>
  <c r="AC318" i="1"/>
  <c r="AD318" i="1" s="1"/>
  <c r="AC308" i="1"/>
  <c r="AD308" i="1" s="1"/>
  <c r="AC298" i="1"/>
  <c r="AD298" i="1" s="1"/>
  <c r="AC239" i="1"/>
  <c r="AD239" i="1" s="1"/>
  <c r="AC235" i="1"/>
  <c r="AD235" i="1" s="1"/>
  <c r="AC231" i="1"/>
  <c r="AD231" i="1" s="1"/>
  <c r="AC204" i="1"/>
  <c r="AD204" i="1" s="1"/>
  <c r="AC197" i="1"/>
  <c r="AD197" i="1" s="1"/>
  <c r="AC181" i="1"/>
  <c r="AD181" i="1" s="1"/>
  <c r="AC165" i="1"/>
  <c r="AD165" i="1" s="1"/>
  <c r="AC75" i="1"/>
  <c r="AD75" i="1" s="1"/>
  <c r="AC71" i="1"/>
  <c r="AD71" i="1" s="1"/>
  <c r="AC151" i="1"/>
  <c r="AD151" i="1" s="1"/>
  <c r="AC150" i="1"/>
  <c r="AD150" i="1" s="1"/>
  <c r="AC146" i="1"/>
  <c r="AD146" i="1" s="1"/>
  <c r="AC143" i="1"/>
  <c r="AD143" i="1" s="1"/>
  <c r="AC142" i="1"/>
  <c r="AD142" i="1" s="1"/>
  <c r="AC139" i="1"/>
  <c r="AD139" i="1" s="1"/>
  <c r="AC138" i="1"/>
  <c r="AD138" i="1" s="1"/>
  <c r="AC8" i="1"/>
  <c r="AD8" i="1" s="1"/>
  <c r="AC996" i="1"/>
  <c r="AD996" i="1" s="1"/>
  <c r="AC968" i="1"/>
  <c r="AD968" i="1" s="1"/>
  <c r="AC964" i="1"/>
  <c r="AD964" i="1" s="1"/>
  <c r="AC881" i="1"/>
  <c r="AD881" i="1" s="1"/>
  <c r="AC721" i="1"/>
  <c r="AD721" i="1" s="1"/>
  <c r="AC588" i="1"/>
  <c r="AD588" i="1" s="1"/>
  <c r="AC584" i="1"/>
  <c r="AD584" i="1" s="1"/>
  <c r="AC576" i="1"/>
  <c r="AD576" i="1" s="1"/>
  <c r="AC562" i="1"/>
  <c r="AD562" i="1" s="1"/>
  <c r="AC553" i="1"/>
  <c r="AD553" i="1" s="1"/>
  <c r="AC539" i="1"/>
  <c r="AD539" i="1" s="1"/>
  <c r="AC540" i="1"/>
  <c r="AD540" i="1" s="1"/>
  <c r="AC642" i="1"/>
  <c r="AD642" i="1" s="1"/>
  <c r="AC638" i="1"/>
  <c r="AD638" i="1" s="1"/>
  <c r="AC634" i="1"/>
  <c r="AD634" i="1" s="1"/>
  <c r="AC630" i="1"/>
  <c r="AD630" i="1" s="1"/>
  <c r="AC571" i="1"/>
  <c r="AD571" i="1" s="1"/>
  <c r="AC506" i="1"/>
  <c r="AD506" i="1" s="1"/>
  <c r="AC502" i="1"/>
  <c r="AD502" i="1" s="1"/>
  <c r="AC459" i="1"/>
  <c r="AD459" i="1" s="1"/>
  <c r="AC408" i="1"/>
  <c r="AD408" i="1" s="1"/>
  <c r="AC404" i="1"/>
  <c r="AD404" i="1" s="1"/>
  <c r="AC344" i="1"/>
  <c r="AD344" i="1" s="1"/>
  <c r="AC340" i="1"/>
  <c r="AD340" i="1" s="1"/>
  <c r="AC716" i="1"/>
  <c r="AD716" i="1" s="1"/>
  <c r="AC481" i="1"/>
  <c r="AD481" i="1" s="1"/>
  <c r="AC465" i="1"/>
  <c r="AD465" i="1" s="1"/>
  <c r="AC457" i="1"/>
  <c r="AD457" i="1" s="1"/>
  <c r="AC451" i="1"/>
  <c r="AD451" i="1" s="1"/>
  <c r="AC422" i="1"/>
  <c r="AD422" i="1" s="1"/>
  <c r="AC460" i="1"/>
  <c r="AD460" i="1" s="1"/>
  <c r="AC431" i="1"/>
  <c r="AD431" i="1" s="1"/>
  <c r="AC430" i="1"/>
  <c r="AD430" i="1" s="1"/>
  <c r="AC360" i="1"/>
  <c r="AD360" i="1" s="1"/>
  <c r="AC354" i="1"/>
  <c r="AD354" i="1" s="1"/>
  <c r="AC348" i="1"/>
  <c r="AD348" i="1" s="1"/>
  <c r="AC246" i="1"/>
  <c r="AD246" i="1" s="1"/>
  <c r="AC418" i="1"/>
  <c r="AD418" i="1" s="1"/>
  <c r="AC396" i="1"/>
  <c r="AD396" i="1" s="1"/>
  <c r="AC376" i="1"/>
  <c r="AD376" i="1" s="1"/>
  <c r="AC372" i="1"/>
  <c r="AD372" i="1" s="1"/>
  <c r="AC319" i="1"/>
  <c r="AD319" i="1" s="1"/>
  <c r="AC317" i="1"/>
  <c r="AD317" i="1" s="1"/>
  <c r="AC314" i="1"/>
  <c r="AD314" i="1" s="1"/>
  <c r="AC299" i="1"/>
  <c r="AD299" i="1" s="1"/>
  <c r="AC284" i="1"/>
  <c r="AD284" i="1" s="1"/>
  <c r="AC280" i="1"/>
  <c r="AD280" i="1" s="1"/>
  <c r="AC241" i="1"/>
  <c r="AD241" i="1" s="1"/>
  <c r="AC237" i="1"/>
  <c r="AD237" i="1" s="1"/>
  <c r="AC70" i="1"/>
  <c r="AD70" i="1" s="1"/>
  <c r="AC133" i="1"/>
  <c r="AD133" i="1" s="1"/>
  <c r="AC117" i="1"/>
  <c r="AD117" i="1" s="1"/>
  <c r="AC101" i="1"/>
  <c r="AD101" i="1" s="1"/>
  <c r="AC65" i="1"/>
  <c r="AD65" i="1" s="1"/>
  <c r="AC57" i="1"/>
  <c r="AD57" i="1" s="1"/>
  <c r="AC53" i="1"/>
  <c r="AD53" i="1" s="1"/>
  <c r="AC49" i="1"/>
  <c r="AD49" i="1" s="1"/>
  <c r="AC69" i="1"/>
  <c r="AD69" i="1" s="1"/>
  <c r="AC45" i="1"/>
  <c r="AD45" i="1" s="1"/>
  <c r="AC427" i="1"/>
  <c r="AD427" i="1" s="1"/>
  <c r="AC498" i="1"/>
  <c r="AD498" i="1" s="1"/>
  <c r="AC382" i="1"/>
  <c r="AD382" i="1" s="1"/>
  <c r="AC328" i="1"/>
  <c r="AD328" i="1" s="1"/>
  <c r="AC349" i="1"/>
  <c r="AD349" i="1" s="1"/>
  <c r="AC454" i="1"/>
  <c r="AD454" i="1" s="1"/>
  <c r="AC236" i="1"/>
  <c r="AD236" i="1" s="1"/>
  <c r="AC232" i="1"/>
  <c r="AD232" i="1" s="1"/>
  <c r="AC223" i="1"/>
  <c r="AD223" i="1" s="1"/>
  <c r="AC199" i="1"/>
  <c r="AD199" i="1" s="1"/>
  <c r="AC191" i="1"/>
  <c r="AD191" i="1" s="1"/>
  <c r="AC161" i="1"/>
  <c r="AD161" i="1" s="1"/>
  <c r="AC105" i="1"/>
  <c r="AD105" i="1" s="1"/>
  <c r="AC97" i="1"/>
  <c r="AD97" i="1" s="1"/>
  <c r="AC93" i="1"/>
  <c r="AD93" i="1" s="1"/>
  <c r="AC89" i="1"/>
  <c r="AD89" i="1" s="1"/>
  <c r="AC85" i="1"/>
  <c r="AD85" i="1" s="1"/>
  <c r="AC81" i="1"/>
  <c r="AD81" i="1" s="1"/>
  <c r="AC77" i="1"/>
  <c r="AD77" i="1" s="1"/>
  <c r="AC73" i="1"/>
  <c r="AD73" i="1" s="1"/>
  <c r="AC56" i="1"/>
  <c r="AD56" i="1" s="1"/>
  <c r="AC52" i="1"/>
  <c r="AD52" i="1" s="1"/>
  <c r="AC48" i="1"/>
  <c r="AD48" i="1" s="1"/>
  <c r="AC892" i="1"/>
  <c r="AD892" i="1" s="1"/>
  <c r="AC904" i="1"/>
  <c r="AD904" i="1" s="1"/>
  <c r="AC680" i="1"/>
  <c r="AD680" i="1" s="1"/>
  <c r="AC668" i="1"/>
  <c r="AD668" i="1" s="1"/>
  <c r="AC500" i="1"/>
  <c r="AD500" i="1" s="1"/>
  <c r="AC410" i="1"/>
  <c r="AD410" i="1" s="1"/>
  <c r="AC271" i="1"/>
  <c r="AD271" i="1" s="1"/>
  <c r="AC267" i="1"/>
  <c r="AD267" i="1" s="1"/>
  <c r="AC263" i="1"/>
  <c r="AD263" i="1" s="1"/>
  <c r="AC402" i="1"/>
  <c r="AD402" i="1" s="1"/>
  <c r="AC332" i="1"/>
  <c r="AD332" i="1" s="1"/>
  <c r="AC155" i="1"/>
  <c r="AD155" i="1" s="1"/>
  <c r="AC123" i="1"/>
  <c r="AD123" i="1" s="1"/>
  <c r="AC107" i="1"/>
  <c r="AD107" i="1" s="1"/>
  <c r="AC98" i="1"/>
  <c r="AD98" i="1" s="1"/>
  <c r="AC94" i="1"/>
  <c r="AD94" i="1" s="1"/>
  <c r="AC90" i="1"/>
  <c r="AD90" i="1" s="1"/>
  <c r="AC86" i="1"/>
  <c r="AD86" i="1" s="1"/>
  <c r="AC82" i="1"/>
  <c r="AD82" i="1" s="1"/>
  <c r="AC74" i="1"/>
  <c r="AD74" i="1" s="1"/>
  <c r="AC168" i="1"/>
  <c r="AD168" i="1" s="1"/>
  <c r="AC160" i="1"/>
  <c r="AD160" i="1" s="1"/>
  <c r="AC100" i="1"/>
  <c r="AD100" i="1" s="1"/>
  <c r="AC96" i="1"/>
  <c r="AD96" i="1" s="1"/>
  <c r="AC92" i="1"/>
  <c r="AD92" i="1" s="1"/>
  <c r="AC88" i="1"/>
  <c r="AD88" i="1" s="1"/>
  <c r="AC84" i="1"/>
  <c r="AD84" i="1" s="1"/>
  <c r="AC80" i="1"/>
  <c r="AD80" i="1" s="1"/>
  <c r="AC76" i="1"/>
  <c r="AD76" i="1" s="1"/>
  <c r="AC72" i="1"/>
  <c r="AD72" i="1" s="1"/>
  <c r="AB1250" i="1"/>
  <c r="AC1003" i="1"/>
  <c r="AD1003" i="1" s="1"/>
  <c r="AC926" i="1"/>
  <c r="AD926" i="1" s="1"/>
  <c r="AC922" i="1"/>
  <c r="AD922" i="1" s="1"/>
  <c r="AC573" i="1"/>
  <c r="AD573" i="1" s="1"/>
  <c r="AC735" i="1"/>
  <c r="AD735" i="1" s="1"/>
  <c r="AC559" i="1"/>
  <c r="AD559" i="1" s="1"/>
  <c r="AC508" i="1"/>
  <c r="AD508" i="1" s="1"/>
  <c r="AC421" i="1"/>
  <c r="AD421" i="1" s="1"/>
  <c r="AC357" i="1"/>
  <c r="AD357" i="1" s="1"/>
  <c r="AC532" i="1"/>
  <c r="AD532" i="1" s="1"/>
  <c r="AC739" i="1"/>
  <c r="AD739" i="1" s="1"/>
  <c r="AC522" i="1"/>
  <c r="AD522" i="1" s="1"/>
  <c r="AC723" i="1"/>
  <c r="AD723" i="1" s="1"/>
  <c r="AC493" i="1"/>
  <c r="AD493" i="1" s="1"/>
  <c r="AC420" i="1"/>
  <c r="AD420" i="1" s="1"/>
  <c r="AC375" i="1"/>
  <c r="AD375" i="1" s="1"/>
  <c r="AC371" i="1"/>
  <c r="AD371" i="1" s="1"/>
  <c r="AC268" i="1"/>
  <c r="AD268" i="1" s="1"/>
  <c r="AC264" i="1"/>
  <c r="AD264" i="1" s="1"/>
  <c r="AC260" i="1"/>
  <c r="AD260" i="1" s="1"/>
  <c r="AC256" i="1"/>
  <c r="AD256" i="1" s="1"/>
  <c r="AC252" i="1"/>
  <c r="AD252" i="1" s="1"/>
  <c r="AC248" i="1"/>
  <c r="AD248" i="1" s="1"/>
  <c r="AC215" i="1"/>
  <c r="AD215" i="1" s="1"/>
  <c r="AC211" i="1"/>
  <c r="AD211" i="1" s="1"/>
  <c r="AC207" i="1"/>
  <c r="AD207" i="1" s="1"/>
  <c r="AC154" i="1"/>
  <c r="AD154" i="1" s="1"/>
  <c r="AC159" i="1"/>
  <c r="AD159" i="1" s="1"/>
  <c r="AC127" i="1"/>
  <c r="AD127" i="1" s="1"/>
  <c r="AC111" i="1"/>
  <c r="AD111" i="1" s="1"/>
  <c r="AC179" i="1"/>
  <c r="AD179" i="1" s="1"/>
  <c r="AC163" i="1"/>
  <c r="AD163" i="1" s="1"/>
  <c r="AC68" i="1"/>
  <c r="AD68" i="1" s="1"/>
  <c r="AC60" i="1"/>
  <c r="AD60" i="1" s="1"/>
  <c r="AC176" i="1"/>
  <c r="AD176" i="1" s="1"/>
  <c r="AC172" i="1"/>
  <c r="AD172" i="1" s="1"/>
  <c r="AC134" i="1"/>
  <c r="AD134" i="1" s="1"/>
  <c r="AC126" i="1"/>
  <c r="AD126" i="1" s="1"/>
  <c r="AC122" i="1"/>
  <c r="AD122" i="1" s="1"/>
  <c r="AC118" i="1"/>
  <c r="AD118" i="1" s="1"/>
  <c r="AC114" i="1"/>
  <c r="AD114" i="1" s="1"/>
  <c r="AC110" i="1"/>
  <c r="AD110" i="1" s="1"/>
  <c r="AC102" i="1"/>
  <c r="AD102" i="1" s="1"/>
  <c r="AC9" i="1"/>
  <c r="AD9" i="1" s="1"/>
  <c r="AC34" i="1"/>
  <c r="AD34" i="1" s="1"/>
  <c r="AC30" i="1"/>
  <c r="AD30" i="1" s="1"/>
  <c r="AC676" i="1"/>
  <c r="AD676" i="1" s="1"/>
  <c r="AB1440" i="1"/>
  <c r="Z1408" i="1"/>
  <c r="X1361" i="1"/>
  <c r="Y1338" i="1"/>
  <c r="X1435" i="1"/>
  <c r="AB1342" i="1"/>
  <c r="AC952" i="1"/>
  <c r="AD952" i="1" s="1"/>
  <c r="AC893" i="1"/>
  <c r="AD893" i="1" s="1"/>
  <c r="AC736" i="1"/>
  <c r="AD736" i="1" s="1"/>
  <c r="AC724" i="1"/>
  <c r="AD724" i="1" s="1"/>
  <c r="AA1444" i="1"/>
  <c r="X1455" i="1"/>
  <c r="Z1405" i="1"/>
  <c r="X1407" i="1"/>
  <c r="Y1427" i="1"/>
  <c r="Y1400" i="1"/>
  <c r="Z1372" i="1"/>
  <c r="Z1404" i="1"/>
  <c r="Y1411" i="1"/>
  <c r="X1328" i="1"/>
  <c r="Y1295" i="1"/>
  <c r="X1297" i="1"/>
  <c r="AB1246" i="1"/>
  <c r="X1379" i="1"/>
  <c r="Y1332" i="1"/>
  <c r="Z1280" i="1"/>
  <c r="X1263" i="1"/>
  <c r="Y1229" i="1"/>
  <c r="Z1312" i="1"/>
  <c r="Z1276" i="1"/>
  <c r="AA1342" i="1"/>
  <c r="AB1263" i="1"/>
  <c r="Y1241" i="1"/>
  <c r="AB1328" i="1"/>
  <c r="AC1182" i="1"/>
  <c r="AD1182" i="1" s="1"/>
  <c r="AC1191" i="1"/>
  <c r="AD1191" i="1" s="1"/>
  <c r="AC1128" i="1"/>
  <c r="AD1128" i="1" s="1"/>
  <c r="AC1141" i="1"/>
  <c r="AD1141" i="1" s="1"/>
  <c r="AC1106" i="1"/>
  <c r="AD1106" i="1" s="1"/>
  <c r="AC1035" i="1"/>
  <c r="AD1035" i="1" s="1"/>
  <c r="AC1007" i="1"/>
  <c r="AD1007" i="1" s="1"/>
  <c r="AC972" i="1"/>
  <c r="AD972" i="1" s="1"/>
  <c r="AC967" i="1"/>
  <c r="AD967" i="1" s="1"/>
  <c r="AC877" i="1"/>
  <c r="AD877" i="1" s="1"/>
  <c r="AC867" i="1"/>
  <c r="AD867" i="1" s="1"/>
  <c r="AC863" i="1"/>
  <c r="AD863" i="1" s="1"/>
  <c r="AC855" i="1"/>
  <c r="AD855" i="1" s="1"/>
  <c r="AC851" i="1"/>
  <c r="AD851" i="1" s="1"/>
  <c r="AC847" i="1"/>
  <c r="AD847" i="1" s="1"/>
  <c r="AC839" i="1"/>
  <c r="AD839" i="1" s="1"/>
  <c r="AC831" i="1"/>
  <c r="AD831" i="1" s="1"/>
  <c r="AC827" i="1"/>
  <c r="AD827" i="1" s="1"/>
  <c r="AC823" i="1"/>
  <c r="AD823" i="1" s="1"/>
  <c r="AC937" i="1"/>
  <c r="AD937" i="1" s="1"/>
  <c r="AC897" i="1"/>
  <c r="AD897" i="1" s="1"/>
  <c r="AC864" i="1"/>
  <c r="AD864" i="1" s="1"/>
  <c r="AC852" i="1"/>
  <c r="AD852" i="1" s="1"/>
  <c r="AC848" i="1"/>
  <c r="AD848" i="1" s="1"/>
  <c r="AC844" i="1"/>
  <c r="AD844" i="1" s="1"/>
  <c r="AC836" i="1"/>
  <c r="AD836" i="1" s="1"/>
  <c r="AC832" i="1"/>
  <c r="AD832" i="1" s="1"/>
  <c r="AC828" i="1"/>
  <c r="AD828" i="1" s="1"/>
  <c r="AC824" i="1"/>
  <c r="AD824" i="1" s="1"/>
  <c r="AC651" i="1"/>
  <c r="AD651" i="1" s="1"/>
  <c r="AC896" i="1"/>
  <c r="AD896" i="1" s="1"/>
  <c r="AC643" i="1"/>
  <c r="AD643" i="1" s="1"/>
  <c r="AC639" i="1"/>
  <c r="AD639" i="1" s="1"/>
  <c r="AC635" i="1"/>
  <c r="AD635" i="1" s="1"/>
  <c r="AC631" i="1"/>
  <c r="AD631" i="1" s="1"/>
  <c r="AC627" i="1"/>
  <c r="AD627" i="1" s="1"/>
  <c r="AC557" i="1"/>
  <c r="AD557" i="1" s="1"/>
  <c r="AC743" i="1"/>
  <c r="AD743" i="1" s="1"/>
  <c r="AC596" i="1"/>
  <c r="AD596" i="1" s="1"/>
  <c r="AC592" i="1"/>
  <c r="AD592" i="1" s="1"/>
  <c r="AC725" i="1"/>
  <c r="AD725" i="1" s="1"/>
  <c r="AC644" i="1"/>
  <c r="AD644" i="1" s="1"/>
  <c r="AC640" i="1"/>
  <c r="AD640" i="1" s="1"/>
  <c r="AC636" i="1"/>
  <c r="AD636" i="1" s="1"/>
  <c r="AC628" i="1"/>
  <c r="AD628" i="1" s="1"/>
  <c r="AC425" i="1"/>
  <c r="AD425" i="1" s="1"/>
  <c r="AC406" i="1"/>
  <c r="AD406" i="1" s="1"/>
  <c r="AC389" i="1"/>
  <c r="AD389" i="1" s="1"/>
  <c r="AC345" i="1"/>
  <c r="AD345" i="1" s="1"/>
  <c r="AC341" i="1"/>
  <c r="AD341" i="1" s="1"/>
  <c r="AC610" i="1"/>
  <c r="AD610" i="1" s="1"/>
  <c r="AC602" i="1"/>
  <c r="AD602" i="1" s="1"/>
  <c r="AC533" i="1"/>
  <c r="AD533" i="1" s="1"/>
  <c r="AC688" i="1"/>
  <c r="AD688" i="1" s="1"/>
  <c r="AC542" i="1"/>
  <c r="AD542" i="1" s="1"/>
  <c r="AC672" i="1"/>
  <c r="AD672" i="1" s="1"/>
  <c r="AC495" i="1"/>
  <c r="AD495" i="1" s="1"/>
  <c r="AC458" i="1"/>
  <c r="AD458" i="1" s="1"/>
  <c r="AC444" i="1"/>
  <c r="AD444" i="1" s="1"/>
  <c r="AC242" i="1"/>
  <c r="AD242" i="1" s="1"/>
  <c r="AC438" i="1"/>
  <c r="AD438" i="1" s="1"/>
  <c r="AC339" i="1"/>
  <c r="AD339" i="1" s="1"/>
  <c r="AC334" i="1"/>
  <c r="AD334" i="1" s="1"/>
  <c r="AC269" i="1"/>
  <c r="AD269" i="1" s="1"/>
  <c r="AC265" i="1"/>
  <c r="AD265" i="1" s="1"/>
  <c r="AC261" i="1"/>
  <c r="AD261" i="1" s="1"/>
  <c r="AC257" i="1"/>
  <c r="AD257" i="1" s="1"/>
  <c r="AC249" i="1"/>
  <c r="AD249" i="1" s="1"/>
  <c r="AC452" i="1"/>
  <c r="AD452" i="1" s="1"/>
  <c r="AC158" i="1"/>
  <c r="AD158" i="1" s="1"/>
  <c r="AC195" i="1"/>
  <c r="AD195" i="1" s="1"/>
  <c r="AC185" i="1"/>
  <c r="AD185" i="1" s="1"/>
  <c r="AC131" i="1"/>
  <c r="AD131" i="1" s="1"/>
  <c r="AC115" i="1"/>
  <c r="AD115" i="1" s="1"/>
  <c r="AC174" i="1"/>
  <c r="AD174" i="1" s="1"/>
  <c r="AC170" i="1"/>
  <c r="AD170" i="1" s="1"/>
  <c r="AC166" i="1"/>
  <c r="AD166" i="1" s="1"/>
  <c r="AC162" i="1"/>
  <c r="AD162" i="1" s="1"/>
  <c r="AC183" i="1"/>
  <c r="AD183" i="1" s="1"/>
  <c r="AC167" i="1"/>
  <c r="AD167" i="1" s="1"/>
  <c r="AC153" i="1"/>
  <c r="AD153" i="1" s="1"/>
  <c r="AC152" i="1"/>
  <c r="AD152" i="1" s="1"/>
  <c r="AC149" i="1"/>
  <c r="AD149" i="1" s="1"/>
  <c r="AC148" i="1"/>
  <c r="AD148" i="1" s="1"/>
  <c r="AC147" i="1"/>
  <c r="AD147" i="1" s="1"/>
  <c r="AC145" i="1"/>
  <c r="AD145" i="1" s="1"/>
  <c r="AC144" i="1"/>
  <c r="AD144" i="1" s="1"/>
  <c r="AC141" i="1"/>
  <c r="AD141" i="1" s="1"/>
  <c r="AC140" i="1"/>
  <c r="AD140" i="1" s="1"/>
  <c r="AC125" i="1"/>
  <c r="AD125" i="1" s="1"/>
  <c r="AC109" i="1"/>
  <c r="AD109" i="1" s="1"/>
  <c r="AC67" i="1"/>
  <c r="AD67" i="1" s="1"/>
  <c r="AC59" i="1"/>
  <c r="AD59" i="1" s="1"/>
  <c r="AC55" i="1"/>
  <c r="AD55" i="1" s="1"/>
  <c r="AC51" i="1"/>
  <c r="AD51" i="1" s="1"/>
  <c r="AC47" i="1"/>
  <c r="AD47" i="1" s="1"/>
  <c r="AC188" i="1"/>
  <c r="AD188" i="1" s="1"/>
  <c r="AC184" i="1"/>
  <c r="AD184" i="1" s="1"/>
  <c r="AC180" i="1"/>
  <c r="AD180" i="1" s="1"/>
  <c r="AC40" i="1"/>
  <c r="AD40" i="1" s="1"/>
  <c r="AC33" i="1"/>
  <c r="AD33" i="1" s="1"/>
  <c r="AC29" i="1"/>
  <c r="AD29" i="1" s="1"/>
  <c r="AC27" i="1"/>
  <c r="AD27" i="1" s="1"/>
  <c r="X1439" i="1"/>
  <c r="Y1422" i="1"/>
  <c r="Z1401" i="1"/>
  <c r="X1311" i="1"/>
  <c r="X1258" i="1"/>
  <c r="AC1065" i="1"/>
  <c r="AD1065" i="1" s="1"/>
  <c r="AC1038" i="1"/>
  <c r="AD1038" i="1" s="1"/>
  <c r="AC934" i="1"/>
  <c r="AD934" i="1" s="1"/>
  <c r="AC953" i="1"/>
  <c r="AD953" i="1" s="1"/>
  <c r="AC961" i="1"/>
  <c r="AD961" i="1" s="1"/>
  <c r="AC740" i="1"/>
  <c r="AD740" i="1" s="1"/>
  <c r="AB1452" i="1"/>
  <c r="Y1455" i="1"/>
  <c r="Y1439" i="1"/>
  <c r="X1452" i="1"/>
  <c r="AB1468" i="1"/>
  <c r="Y1443" i="1"/>
  <c r="Z1457" i="1"/>
  <c r="Y1433" i="1"/>
  <c r="X1400" i="1"/>
  <c r="X1406" i="1"/>
  <c r="AA1361" i="1"/>
  <c r="X1342" i="1"/>
  <c r="Y1336" i="1"/>
  <c r="Y1296" i="1"/>
  <c r="X1276" i="1"/>
  <c r="X1241" i="1"/>
  <c r="X1273" i="1"/>
  <c r="Z1251" i="1"/>
  <c r="X1226" i="1"/>
  <c r="Z1355" i="1"/>
  <c r="Y1226" i="1"/>
  <c r="Z1222" i="1"/>
  <c r="X1425" i="1"/>
  <c r="Y1300" i="1"/>
  <c r="X1281" i="1"/>
  <c r="X1409" i="1"/>
  <c r="X1424" i="1"/>
  <c r="AB1372" i="1"/>
  <c r="Y1342" i="1"/>
  <c r="Z1290" i="1"/>
  <c r="AC1179" i="1"/>
  <c r="AD1179" i="1" s="1"/>
  <c r="AC1174" i="1"/>
  <c r="AD1174" i="1" s="1"/>
  <c r="AC1196" i="1"/>
  <c r="AD1196" i="1" s="1"/>
  <c r="AC1208" i="1"/>
  <c r="AD1208" i="1" s="1"/>
  <c r="AC1115" i="1"/>
  <c r="AD1115" i="1" s="1"/>
  <c r="AC1061" i="1"/>
  <c r="AD1061" i="1" s="1"/>
  <c r="AC1137" i="1"/>
  <c r="AD1137" i="1" s="1"/>
  <c r="AC1053" i="1"/>
  <c r="AD1053" i="1" s="1"/>
  <c r="AC979" i="1"/>
  <c r="AD979" i="1" s="1"/>
  <c r="AC1050" i="1"/>
  <c r="AD1050" i="1" s="1"/>
  <c r="AC1044" i="1"/>
  <c r="AD1044" i="1" s="1"/>
  <c r="AC1026" i="1"/>
  <c r="AD1026" i="1" s="1"/>
  <c r="AC1022" i="1"/>
  <c r="AD1022" i="1" s="1"/>
  <c r="AC1014" i="1"/>
  <c r="AD1014" i="1" s="1"/>
  <c r="AC929" i="1"/>
  <c r="AD929" i="1" s="1"/>
  <c r="AC921" i="1"/>
  <c r="AD921" i="1" s="1"/>
  <c r="AC949" i="1"/>
  <c r="AD949" i="1" s="1"/>
  <c r="AC971" i="1"/>
  <c r="AD971" i="1" s="1"/>
  <c r="AC933" i="1"/>
  <c r="AD933" i="1" s="1"/>
  <c r="AC925" i="1"/>
  <c r="AD925" i="1" s="1"/>
  <c r="AC888" i="1"/>
  <c r="AD888" i="1" s="1"/>
  <c r="AC801" i="1"/>
  <c r="AD801" i="1" s="1"/>
  <c r="AC797" i="1"/>
  <c r="AD797" i="1" s="1"/>
  <c r="AC793" i="1"/>
  <c r="AD793" i="1" s="1"/>
  <c r="AC789" i="1"/>
  <c r="AD789" i="1" s="1"/>
  <c r="AC785" i="1"/>
  <c r="AD785" i="1" s="1"/>
  <c r="AC914" i="1"/>
  <c r="AD914" i="1" s="1"/>
  <c r="AC872" i="1"/>
  <c r="AD872" i="1" s="1"/>
  <c r="AC784" i="1"/>
  <c r="AD784" i="1" s="1"/>
  <c r="AC889" i="1"/>
  <c r="AD889" i="1" s="1"/>
  <c r="AC876" i="1"/>
  <c r="AD876" i="1" s="1"/>
  <c r="AC811" i="1"/>
  <c r="AD811" i="1" s="1"/>
  <c r="AC807" i="1"/>
  <c r="AD807" i="1" s="1"/>
  <c r="AC803" i="1"/>
  <c r="AD803" i="1" s="1"/>
  <c r="AC799" i="1"/>
  <c r="AD799" i="1" s="1"/>
  <c r="AC795" i="1"/>
  <c r="AD795" i="1" s="1"/>
  <c r="AC791" i="1"/>
  <c r="AD791" i="1" s="1"/>
  <c r="AC912" i="1"/>
  <c r="AD912" i="1" s="1"/>
  <c r="AC917" i="1"/>
  <c r="AD917" i="1" s="1"/>
  <c r="AC744" i="1"/>
  <c r="AD744" i="1" s="1"/>
  <c r="AC742" i="1"/>
  <c r="AD742" i="1" s="1"/>
  <c r="AC738" i="1"/>
  <c r="AD738" i="1" s="1"/>
  <c r="AC734" i="1"/>
  <c r="AD734" i="1" s="1"/>
  <c r="AC730" i="1"/>
  <c r="AD730" i="1" s="1"/>
  <c r="AC726" i="1"/>
  <c r="AD726" i="1" s="1"/>
  <c r="AC722" i="1"/>
  <c r="AD722" i="1" s="1"/>
  <c r="AC718" i="1"/>
  <c r="AD718" i="1" s="1"/>
  <c r="AC714" i="1"/>
  <c r="AD714" i="1" s="1"/>
  <c r="AC901" i="1"/>
  <c r="AD901" i="1" s="1"/>
  <c r="AC873" i="1"/>
  <c r="AD873" i="1" s="1"/>
  <c r="AC814" i="1"/>
  <c r="AD814" i="1" s="1"/>
  <c r="AC713" i="1"/>
  <c r="AD713" i="1" s="1"/>
  <c r="AC745" i="1"/>
  <c r="AD745" i="1" s="1"/>
  <c r="AC613" i="1"/>
  <c r="AD613" i="1" s="1"/>
  <c r="AC565" i="1"/>
  <c r="AD565" i="1" s="1"/>
  <c r="AC880" i="1"/>
  <c r="AD880" i="1" s="1"/>
  <c r="AC806" i="1"/>
  <c r="AD806" i="1" s="1"/>
  <c r="AC564" i="1"/>
  <c r="AD564" i="1" s="1"/>
  <c r="AC684" i="1"/>
  <c r="AD684" i="1" s="1"/>
  <c r="AC599" i="1"/>
  <c r="AD599" i="1" s="1"/>
  <c r="AC558" i="1"/>
  <c r="AD558" i="1" s="1"/>
  <c r="AC442" i="1"/>
  <c r="AD442" i="1" s="1"/>
  <c r="AC405" i="1"/>
  <c r="AD405" i="1" s="1"/>
  <c r="AC388" i="1"/>
  <c r="AD388" i="1" s="1"/>
  <c r="AC622" i="1"/>
  <c r="AD622" i="1" s="1"/>
  <c r="AC598" i="1"/>
  <c r="AD598" i="1" s="1"/>
  <c r="AC590" i="1"/>
  <c r="AD590" i="1" s="1"/>
  <c r="AC494" i="1"/>
  <c r="AD494" i="1" s="1"/>
  <c r="AC437" i="1"/>
  <c r="AD437" i="1" s="1"/>
  <c r="AC618" i="1"/>
  <c r="AD618" i="1" s="1"/>
  <c r="AC606" i="1"/>
  <c r="AD606" i="1" s="1"/>
  <c r="AC614" i="1"/>
  <c r="AD614" i="1" s="1"/>
  <c r="AC594" i="1"/>
  <c r="AD594" i="1" s="1"/>
  <c r="AC530" i="1"/>
  <c r="AD530" i="1" s="1"/>
  <c r="AC424" i="1"/>
  <c r="AD424" i="1" s="1"/>
  <c r="AC336" i="1"/>
  <c r="AD336" i="1" s="1"/>
  <c r="AC417" i="1"/>
  <c r="AD417" i="1" s="1"/>
  <c r="AC379" i="1"/>
  <c r="AD379" i="1" s="1"/>
  <c r="AC374" i="1"/>
  <c r="AD374" i="1" s="1"/>
  <c r="AC337" i="1"/>
  <c r="AD337" i="1" s="1"/>
  <c r="AC270" i="1"/>
  <c r="AD270" i="1" s="1"/>
  <c r="AC266" i="1"/>
  <c r="AD266" i="1" s="1"/>
  <c r="AC262" i="1"/>
  <c r="AD262" i="1" s="1"/>
  <c r="AC258" i="1"/>
  <c r="AD258" i="1" s="1"/>
  <c r="AC254" i="1"/>
  <c r="AD254" i="1" s="1"/>
  <c r="AC250" i="1"/>
  <c r="AD250" i="1" s="1"/>
  <c r="AC411" i="1"/>
  <c r="AD411" i="1" s="1"/>
  <c r="AC381" i="1"/>
  <c r="AD381" i="1" s="1"/>
  <c r="AC225" i="1"/>
  <c r="AD225" i="1" s="1"/>
  <c r="AC221" i="1"/>
  <c r="AD221" i="1" s="1"/>
  <c r="AC205" i="1"/>
  <c r="AD205" i="1" s="1"/>
  <c r="AC224" i="1"/>
  <c r="AD224" i="1" s="1"/>
  <c r="AC201" i="1"/>
  <c r="AD201" i="1" s="1"/>
  <c r="AC193" i="1"/>
  <c r="AD193" i="1" s="1"/>
  <c r="AC173" i="1"/>
  <c r="AD173" i="1" s="1"/>
  <c r="AC135" i="1"/>
  <c r="AD135" i="1" s="1"/>
  <c r="AC119" i="1"/>
  <c r="AD119" i="1" s="1"/>
  <c r="AC103" i="1"/>
  <c r="AD103" i="1" s="1"/>
  <c r="AC186" i="1"/>
  <c r="AD186" i="1" s="1"/>
  <c r="AC182" i="1"/>
  <c r="AD182" i="1" s="1"/>
  <c r="AC178" i="1"/>
  <c r="AD178" i="1" s="1"/>
  <c r="AC132" i="1"/>
  <c r="AD132" i="1" s="1"/>
  <c r="AC128" i="1"/>
  <c r="AD128" i="1" s="1"/>
  <c r="AC124" i="1"/>
  <c r="AD124" i="1" s="1"/>
  <c r="AC120" i="1"/>
  <c r="AD120" i="1" s="1"/>
  <c r="AC116" i="1"/>
  <c r="AD116" i="1" s="1"/>
  <c r="AC112" i="1"/>
  <c r="AD112" i="1" s="1"/>
  <c r="AC108" i="1"/>
  <c r="AD108" i="1" s="1"/>
  <c r="AC104" i="1"/>
  <c r="AD104" i="1" s="1"/>
  <c r="AC187" i="1"/>
  <c r="AD187" i="1" s="1"/>
  <c r="AC171" i="1"/>
  <c r="AD171" i="1" s="1"/>
  <c r="AC129" i="1"/>
  <c r="AD129" i="1" s="1"/>
  <c r="AC113" i="1"/>
  <c r="AD113" i="1" s="1"/>
  <c r="AC66" i="1"/>
  <c r="AD66" i="1" s="1"/>
  <c r="AC54" i="1"/>
  <c r="AD54" i="1" s="1"/>
  <c r="AC50" i="1"/>
  <c r="AD50" i="1" s="1"/>
  <c r="AC46" i="1"/>
  <c r="AD46" i="1" s="1"/>
  <c r="Z1473" i="1"/>
  <c r="X1441" i="1"/>
  <c r="AA1437" i="1"/>
  <c r="X1410" i="1"/>
  <c r="Y1344" i="1"/>
  <c r="Z1397" i="1"/>
  <c r="AA1373" i="1"/>
  <c r="Y1340" i="1"/>
  <c r="X1373" i="1"/>
  <c r="AA1357" i="1"/>
  <c r="AB1323" i="1"/>
  <c r="AB1304" i="1"/>
  <c r="AA1322" i="1"/>
  <c r="Z1301" i="1"/>
  <c r="X1294" i="1"/>
  <c r="AA1301" i="1"/>
  <c r="Y1292" i="1"/>
  <c r="X1277" i="1"/>
  <c r="X1233" i="1"/>
  <c r="X1255" i="1"/>
  <c r="AA1253" i="1"/>
  <c r="AA1244" i="1"/>
  <c r="Y1373" i="1"/>
  <c r="Z1239" i="1"/>
  <c r="Z1228" i="1"/>
  <c r="X1321" i="1"/>
  <c r="AA1298" i="1"/>
  <c r="X1397" i="1"/>
  <c r="AA1263" i="1"/>
  <c r="Z1286" i="1"/>
  <c r="AA1239" i="1"/>
  <c r="AB1460" i="1"/>
  <c r="X1462" i="1"/>
  <c r="X1390" i="1"/>
  <c r="Z1305" i="1"/>
  <c r="Z1298" i="1"/>
  <c r="Z1264" i="1"/>
  <c r="X1292" i="1"/>
  <c r="Y1277" i="1"/>
  <c r="Z1373" i="1"/>
  <c r="AA1264" i="1"/>
  <c r="X1244" i="1"/>
  <c r="Y1233" i="1"/>
  <c r="X1385" i="1"/>
  <c r="Y1385" i="1"/>
  <c r="X1357" i="1"/>
  <c r="AB1239" i="1"/>
  <c r="AB1255" i="1"/>
  <c r="X1473" i="1"/>
  <c r="Y1436" i="1"/>
  <c r="Z1450" i="1"/>
  <c r="Y1437" i="1"/>
  <c r="X1369" i="1"/>
  <c r="X1344" i="1"/>
  <c r="X1340" i="1"/>
  <c r="X1301" i="1"/>
  <c r="Z1449" i="1"/>
  <c r="AA1462" i="1"/>
  <c r="Z1462" i="1"/>
  <c r="X1450" i="1"/>
  <c r="Y1405" i="1"/>
  <c r="Z1344" i="1"/>
  <c r="Y1417" i="1"/>
  <c r="Y1369" i="1"/>
  <c r="X1298" i="1"/>
  <c r="X1305" i="1"/>
  <c r="AB1270" i="1"/>
  <c r="X1264" i="1"/>
  <c r="Z1263" i="1"/>
  <c r="AA1223" i="1"/>
  <c r="Y1253" i="1"/>
  <c r="Y1301" i="1"/>
  <c r="Y1357" i="1"/>
  <c r="AB1237" i="1"/>
  <c r="AA1398" i="1"/>
  <c r="X1460" i="1"/>
  <c r="Y1446" i="1"/>
  <c r="Y1416" i="1"/>
  <c r="Z1412" i="1"/>
  <c r="AA1370" i="1"/>
  <c r="Y1390" i="1"/>
  <c r="Z1383" i="1"/>
  <c r="Y1375" i="1"/>
  <c r="AA1338" i="1"/>
  <c r="X1348" i="1"/>
  <c r="X1338" i="1"/>
  <c r="Y1322" i="1"/>
  <c r="Y1370" i="1"/>
  <c r="Z1275" i="1"/>
  <c r="Y1250" i="1"/>
  <c r="AB1224" i="1"/>
  <c r="Y1231" i="1"/>
  <c r="Z1338" i="1"/>
  <c r="Z1361" i="1"/>
  <c r="AB1337" i="1"/>
  <c r="X1295" i="1"/>
  <c r="X1280" i="1"/>
  <c r="X1256" i="1"/>
  <c r="Z1250" i="1"/>
  <c r="Z1256" i="1"/>
  <c r="AB1231" i="1"/>
  <c r="X1471" i="1"/>
  <c r="Z1435" i="1"/>
  <c r="Y1426" i="1"/>
  <c r="Z1416" i="1"/>
  <c r="Y1404" i="1"/>
  <c r="X1370" i="1"/>
  <c r="X1375" i="1"/>
  <c r="AA1348" i="1"/>
  <c r="Y1368" i="1"/>
  <c r="Z1348" i="1"/>
  <c r="Y1303" i="1"/>
  <c r="AB1282" i="1"/>
  <c r="AA1250" i="1"/>
  <c r="X1231" i="1"/>
  <c r="X1275" i="1"/>
  <c r="X1261" i="1"/>
  <c r="AA1365" i="1"/>
  <c r="X1365" i="1"/>
  <c r="Y1365" i="1"/>
  <c r="AA1224" i="1"/>
  <c r="Z1258" i="1"/>
  <c r="AA1460" i="1"/>
  <c r="Z1461" i="1"/>
  <c r="AB1464" i="1"/>
  <c r="Y1460" i="1"/>
  <c r="X1445" i="1"/>
  <c r="AA1464" i="1"/>
  <c r="X1464" i="1"/>
  <c r="Y1471" i="1"/>
  <c r="Y1387" i="1"/>
  <c r="Z1297" i="1"/>
  <c r="AB1274" i="1"/>
  <c r="AB1285" i="1"/>
  <c r="Y1261" i="1"/>
  <c r="X1240" i="1"/>
  <c r="Z1392" i="1"/>
  <c r="X1224" i="1"/>
  <c r="X1355" i="1"/>
  <c r="X1303" i="1"/>
  <c r="X1285" i="1"/>
  <c r="AB1264" i="1"/>
  <c r="AB1281" i="1"/>
  <c r="AB1233" i="1"/>
  <c r="AB1326" i="1"/>
  <c r="AB1310" i="1"/>
  <c r="AB1234" i="1"/>
  <c r="AB1265" i="1"/>
  <c r="AB1254" i="1"/>
  <c r="AB1240" i="1"/>
  <c r="Z1432" i="1"/>
  <c r="AB1432" i="1"/>
  <c r="Y1350" i="1"/>
  <c r="AB1350" i="1"/>
  <c r="Y1309" i="1"/>
  <c r="AB1309" i="1"/>
  <c r="AB1386" i="1"/>
  <c r="AB1370" i="1"/>
  <c r="AB1269" i="1"/>
  <c r="AB1225" i="1"/>
  <c r="AB1322" i="1"/>
  <c r="AB1306" i="1"/>
  <c r="AB1252" i="1"/>
  <c r="AB1232" i="1"/>
  <c r="AB1223" i="1"/>
  <c r="AB1365" i="1"/>
  <c r="AB1349" i="1"/>
  <c r="Z1360" i="1"/>
  <c r="Y1337" i="1"/>
  <c r="Y1352" i="1"/>
  <c r="AB1319" i="1"/>
  <c r="Y1249" i="1"/>
  <c r="AB1222" i="1"/>
  <c r="AA1222" i="1"/>
  <c r="Z1423" i="1"/>
  <c r="AB1423" i="1"/>
  <c r="AA1316" i="1"/>
  <c r="Z1350" i="1"/>
  <c r="AB1253" i="1"/>
  <c r="AB1408" i="1"/>
  <c r="AB1316" i="1"/>
  <c r="AB1302" i="1"/>
  <c r="AB1461" i="1"/>
  <c r="AB1251" i="1"/>
  <c r="AB1395" i="1"/>
  <c r="AB1345" i="1"/>
  <c r="Z1337" i="1"/>
  <c r="Z1352" i="1"/>
  <c r="AB1315" i="1"/>
  <c r="Y1299" i="1"/>
  <c r="Y1319" i="1"/>
  <c r="X1249" i="1"/>
  <c r="Y1271" i="1"/>
  <c r="AA1251" i="1"/>
  <c r="X1448" i="1"/>
  <c r="AB1380" i="1"/>
  <c r="AB1299" i="1"/>
  <c r="AB1241" i="1"/>
  <c r="AB1330" i="1"/>
  <c r="AB1314" i="1"/>
  <c r="AB1298" i="1"/>
  <c r="AB1329" i="1"/>
  <c r="AB1235" i="1"/>
  <c r="AB1343" i="1"/>
  <c r="Y1459" i="1"/>
  <c r="X1461" i="1"/>
  <c r="Z1453" i="1"/>
  <c r="Z1464" i="1"/>
  <c r="Y1429" i="1"/>
  <c r="X1419" i="1"/>
  <c r="X1386" i="1"/>
  <c r="Y1333" i="1"/>
  <c r="X1336" i="1"/>
  <c r="Y1326" i="1"/>
  <c r="X1341" i="1"/>
  <c r="X1326" i="1"/>
  <c r="Y1310" i="1"/>
  <c r="Z1306" i="1"/>
  <c r="Z1329" i="1"/>
  <c r="Z1311" i="1"/>
  <c r="X1279" i="1"/>
  <c r="AA1235" i="1"/>
  <c r="X1319" i="1"/>
  <c r="X1246" i="1"/>
  <c r="X1238" i="1"/>
  <c r="AA1231" i="1"/>
  <c r="Z1267" i="1"/>
  <c r="X1223" i="1"/>
  <c r="X1235" i="1"/>
  <c r="AA1313" i="1"/>
  <c r="X1330" i="1"/>
  <c r="X1310" i="1"/>
  <c r="AA1350" i="1"/>
  <c r="Z1234" i="1"/>
  <c r="Z1445" i="1"/>
  <c r="Z1428" i="1"/>
  <c r="Y1362" i="1"/>
  <c r="X1350" i="1"/>
  <c r="X1306" i="1"/>
  <c r="Y1341" i="1"/>
  <c r="X1364" i="1"/>
  <c r="AA1319" i="1"/>
  <c r="AA1285" i="1"/>
  <c r="Y1267" i="1"/>
  <c r="AA1234" i="1"/>
  <c r="X1392" i="1"/>
  <c r="AA1246" i="1"/>
  <c r="AA1238" i="1"/>
  <c r="X1234" i="1"/>
  <c r="Y1246" i="1"/>
  <c r="Y1238" i="1"/>
  <c r="Z1223" i="1"/>
  <c r="Y1235" i="1"/>
  <c r="Y1222" i="1"/>
  <c r="AA1461" i="1"/>
  <c r="Z1268" i="1"/>
  <c r="Y1254" i="1"/>
  <c r="X1433" i="1"/>
  <c r="Y1360" i="1"/>
  <c r="X1362" i="1"/>
  <c r="Y1353" i="1"/>
  <c r="Y1386" i="1"/>
  <c r="X1313" i="1"/>
  <c r="Y1330" i="1"/>
  <c r="Y1285" i="1"/>
  <c r="Y1245" i="1"/>
  <c r="AA1326" i="1"/>
  <c r="X1266" i="1"/>
  <c r="AA1306" i="1"/>
  <c r="X1268" i="1"/>
  <c r="X1428" i="1"/>
  <c r="Y1302" i="1"/>
  <c r="Z1302" i="1"/>
  <c r="X1447" i="1"/>
  <c r="X1432" i="1"/>
  <c r="Y1420" i="1"/>
  <c r="Y1413" i="1"/>
  <c r="Y1366" i="1"/>
  <c r="Y1363" i="1"/>
  <c r="X1423" i="1"/>
  <c r="X1381" i="1"/>
  <c r="X1316" i="1"/>
  <c r="AA1270" i="1"/>
  <c r="X1282" i="1"/>
  <c r="Y1270" i="1"/>
  <c r="X1293" i="1"/>
  <c r="AA1380" i="1"/>
  <c r="AA1448" i="1"/>
  <c r="X1245" i="1"/>
  <c r="Z1248" i="1"/>
  <c r="Y1236" i="1"/>
  <c r="Z1236" i="1"/>
  <c r="Y1432" i="1"/>
  <c r="X1421" i="1"/>
  <c r="Z1420" i="1"/>
  <c r="AC1347" i="1"/>
  <c r="AD1347" i="1" s="1"/>
  <c r="Y1367" i="1"/>
  <c r="X1363" i="1"/>
  <c r="X1408" i="1"/>
  <c r="Y1395" i="1"/>
  <c r="Z1324" i="1"/>
  <c r="AA1299" i="1"/>
  <c r="Y1287" i="1"/>
  <c r="X1274" i="1"/>
  <c r="Y1274" i="1"/>
  <c r="Z1252" i="1"/>
  <c r="AA1282" i="1"/>
  <c r="Y1293" i="1"/>
  <c r="X1227" i="1"/>
  <c r="X1413" i="1"/>
  <c r="AA1337" i="1"/>
  <c r="X1422" i="1"/>
  <c r="Y1421" i="1"/>
  <c r="X1444" i="1"/>
  <c r="X1459" i="1"/>
  <c r="AA1345" i="1"/>
  <c r="Y1380" i="1"/>
  <c r="Y1339" i="1"/>
  <c r="Z1395" i="1"/>
  <c r="Z1345" i="1"/>
  <c r="X1299" i="1"/>
  <c r="X1324" i="1"/>
  <c r="AA1274" i="1"/>
  <c r="AA1293" i="1"/>
  <c r="AA1252" i="1"/>
  <c r="X1236" i="1"/>
  <c r="X1252" i="1"/>
  <c r="AA1432" i="1"/>
  <c r="X1300" i="1"/>
  <c r="Y1442" i="1"/>
  <c r="Z1442" i="1"/>
  <c r="Y1272" i="1"/>
  <c r="Z1272" i="1"/>
  <c r="Y1468" i="1"/>
  <c r="AC1431" i="1"/>
  <c r="AD1431" i="1" s="1"/>
  <c r="AA1423" i="1"/>
  <c r="Y1402" i="1"/>
  <c r="Y1391" i="1"/>
  <c r="AC1346" i="1"/>
  <c r="AD1346" i="1" s="1"/>
  <c r="X1339" i="1"/>
  <c r="Y1371" i="1"/>
  <c r="AA1315" i="1"/>
  <c r="X1384" i="1"/>
  <c r="Y1364" i="1"/>
  <c r="AA1314" i="1"/>
  <c r="AC1243" i="1"/>
  <c r="AD1243" i="1" s="1"/>
  <c r="X1272" i="1"/>
  <c r="AA1265" i="1"/>
  <c r="Y1265" i="1"/>
  <c r="Z1320" i="1"/>
  <c r="Y1227" i="1"/>
  <c r="Z1308" i="1"/>
  <c r="X1308" i="1"/>
  <c r="Z1278" i="1"/>
  <c r="X1278" i="1"/>
  <c r="X1322" i="1"/>
  <c r="Y1313" i="1"/>
  <c r="Z1313" i="1"/>
  <c r="X1265" i="1"/>
  <c r="AA1240" i="1"/>
  <c r="AA1308" i="1"/>
  <c r="Y1242" i="1"/>
  <c r="X1391" i="1"/>
  <c r="AA1384" i="1"/>
  <c r="Y1356" i="1"/>
  <c r="Y1423" i="1"/>
  <c r="X1371" i="1"/>
  <c r="Y1314" i="1"/>
  <c r="X1307" i="1"/>
  <c r="Y1384" i="1"/>
  <c r="Z1240" i="1"/>
  <c r="Z1288" i="1"/>
  <c r="X1288" i="1"/>
  <c r="X1333" i="1"/>
  <c r="Z1262" i="1"/>
  <c r="X1262" i="1"/>
  <c r="Y1244" i="1"/>
  <c r="Z1244" i="1"/>
  <c r="X1366" i="1"/>
  <c r="Y1278" i="1"/>
  <c r="X1318" i="1"/>
  <c r="X1257" i="1"/>
  <c r="Y1230" i="1"/>
  <c r="X1402" i="1"/>
  <c r="Y1288" i="1"/>
  <c r="Y1282" i="1"/>
  <c r="X1230" i="1"/>
  <c r="Z1356" i="1"/>
  <c r="Y1345" i="1"/>
  <c r="Z1384" i="1"/>
  <c r="AA1323" i="1"/>
  <c r="X1314" i="1"/>
  <c r="Y1257" i="1"/>
  <c r="AC1289" i="1"/>
  <c r="AD1289" i="1" s="1"/>
  <c r="Y1454" i="1"/>
  <c r="Z1454" i="1"/>
  <c r="Y1284" i="1"/>
  <c r="Z1284" i="1"/>
  <c r="Y1307" i="1"/>
  <c r="Y1260" i="1"/>
  <c r="Z1260" i="1"/>
  <c r="Z1242" i="1"/>
  <c r="X1242" i="1"/>
  <c r="X1429" i="1"/>
  <c r="X1269" i="1"/>
  <c r="Z1304" i="1"/>
  <c r="X1304" i="1"/>
  <c r="Z1472" i="1"/>
  <c r="X1472" i="1"/>
  <c r="Z1468" i="1"/>
  <c r="X1468" i="1"/>
  <c r="Z1456" i="1"/>
  <c r="X1456" i="1"/>
  <c r="Z1398" i="1"/>
  <c r="X1398" i="1"/>
  <c r="Y1398" i="1"/>
  <c r="Z1327" i="1"/>
  <c r="X1327" i="1"/>
  <c r="Z1315" i="1"/>
  <c r="X1315" i="1"/>
  <c r="Z1323" i="1"/>
  <c r="X1323" i="1"/>
  <c r="AC1247" i="1"/>
  <c r="AD1247" i="1" s="1"/>
  <c r="Z1430" i="1"/>
  <c r="X1430" i="1"/>
  <c r="Y1225" i="1"/>
  <c r="Z1440" i="1"/>
  <c r="X1440" i="1"/>
  <c r="Y1440" i="1"/>
  <c r="AA1304" i="1"/>
  <c r="Y1304" i="1"/>
  <c r="X1287" i="1"/>
  <c r="X1225" i="1"/>
  <c r="Z1225" i="1"/>
  <c r="AD819" i="1" l="1"/>
  <c r="AD869" i="1"/>
  <c r="AC1266" i="1"/>
  <c r="AD1266" i="1" s="1"/>
  <c r="AC1463" i="1"/>
  <c r="AD1463" i="1" s="1"/>
  <c r="AC1310" i="1"/>
  <c r="AD1310" i="1" s="1"/>
  <c r="AC1465" i="1"/>
  <c r="AD1465" i="1" s="1"/>
  <c r="AC1269" i="1"/>
  <c r="AD1269" i="1" s="1"/>
  <c r="AC1351" i="1"/>
  <c r="AD1351" i="1" s="1"/>
  <c r="AC1317" i="1"/>
  <c r="AD1317" i="1" s="1"/>
  <c r="AC1460" i="1"/>
  <c r="AD1460" i="1" s="1"/>
  <c r="AC1343" i="1"/>
  <c r="AD1343" i="1" s="1"/>
  <c r="AC1233" i="1"/>
  <c r="AD1233" i="1" s="1"/>
  <c r="AC1370" i="1"/>
  <c r="AD1370" i="1" s="1"/>
  <c r="AC1238" i="1"/>
  <c r="AD1238" i="1" s="1"/>
  <c r="AC1386" i="1"/>
  <c r="AD1386" i="1" s="1"/>
  <c r="AC1376" i="1"/>
  <c r="AD1376" i="1" s="1"/>
  <c r="AC1344" i="1"/>
  <c r="AD1344" i="1" s="1"/>
  <c r="AC1271" i="1"/>
  <c r="AD1271" i="1" s="1"/>
  <c r="AC1349" i="1"/>
  <c r="AD1349" i="1" s="1"/>
  <c r="AC1281" i="1"/>
  <c r="AD1281" i="1" s="1"/>
  <c r="AC1326" i="1"/>
  <c r="AD1326" i="1" s="1"/>
  <c r="AC1254" i="1"/>
  <c r="AD1254" i="1" s="1"/>
  <c r="AC1231" i="1"/>
  <c r="AD1231" i="1" s="1"/>
  <c r="AC1467" i="1"/>
  <c r="AD1467" i="1" s="1"/>
  <c r="AC1316" i="1"/>
  <c r="AD1316" i="1" s="1"/>
  <c r="AC1389" i="1"/>
  <c r="AD1389" i="1" s="1"/>
  <c r="AC1250" i="1"/>
  <c r="AD1250" i="1" s="1"/>
  <c r="AC1328" i="1"/>
  <c r="AD1328" i="1" s="1"/>
  <c r="AC1406" i="1"/>
  <c r="AD1406" i="1" s="1"/>
  <c r="AC1408" i="1"/>
  <c r="AD1408" i="1" s="1"/>
  <c r="AC1309" i="1"/>
  <c r="AD1309" i="1" s="1"/>
  <c r="AC1237" i="1"/>
  <c r="AD1237" i="1" s="1"/>
  <c r="AC1242" i="1"/>
  <c r="AD1242" i="1" s="1"/>
  <c r="AC1293" i="1"/>
  <c r="AD1293" i="1" s="1"/>
  <c r="AC1444" i="1"/>
  <c r="AD1444" i="1" s="1"/>
  <c r="AC1331" i="1"/>
  <c r="AD1331" i="1" s="1"/>
  <c r="AC1265" i="1"/>
  <c r="AD1265" i="1" s="1"/>
  <c r="AC1377" i="1"/>
  <c r="AD1377" i="1" s="1"/>
  <c r="AC1322" i="1"/>
  <c r="AD1322" i="1" s="1"/>
  <c r="AC1432" i="1"/>
  <c r="AD1432" i="1" s="1"/>
  <c r="AC1252" i="1"/>
  <c r="AD1252" i="1" s="1"/>
  <c r="AC1301" i="1"/>
  <c r="AD1301" i="1" s="1"/>
  <c r="AC1469" i="1"/>
  <c r="AD1469" i="1" s="1"/>
  <c r="AC1235" i="1"/>
  <c r="AD1235" i="1" s="1"/>
  <c r="AC1253" i="1"/>
  <c r="AD1253" i="1" s="1"/>
  <c r="AC1264" i="1"/>
  <c r="AD1264" i="1" s="1"/>
  <c r="AC1452" i="1"/>
  <c r="AD1452" i="1" s="1"/>
  <c r="AC1262" i="1"/>
  <c r="AD1262" i="1" s="1"/>
  <c r="AC1241" i="1"/>
  <c r="AD1241" i="1" s="1"/>
  <c r="AC1251" i="1"/>
  <c r="AD1251" i="1" s="1"/>
  <c r="AC1437" i="1"/>
  <c r="AD1437" i="1" s="1"/>
  <c r="AC1372" i="1"/>
  <c r="AD1372" i="1" s="1"/>
  <c r="AC1223" i="1"/>
  <c r="AD1223" i="1" s="1"/>
  <c r="AC1232" i="1"/>
  <c r="AD1232" i="1" s="1"/>
  <c r="AC1330" i="1"/>
  <c r="AD1330" i="1" s="1"/>
  <c r="AC1255" i="1"/>
  <c r="AD1255" i="1" s="1"/>
  <c r="AC1373" i="1"/>
  <c r="AD1373" i="1" s="1"/>
  <c r="AC1239" i="1"/>
  <c r="AD1239" i="1" s="1"/>
  <c r="AC1357" i="1"/>
  <c r="AD1357" i="1" s="1"/>
  <c r="AC1334" i="1"/>
  <c r="AD1334" i="1" s="1"/>
  <c r="AC1285" i="1"/>
  <c r="AD1285" i="1" s="1"/>
  <c r="AC1395" i="1"/>
  <c r="AD1395" i="1" s="1"/>
  <c r="AC1337" i="1"/>
  <c r="AD1337" i="1" s="1"/>
  <c r="AC1270" i="1"/>
  <c r="AD1270" i="1" s="1"/>
  <c r="AC1319" i="1"/>
  <c r="AD1319" i="1" s="1"/>
  <c r="AC1423" i="1"/>
  <c r="AD1423" i="1" s="1"/>
  <c r="AC1464" i="1"/>
  <c r="AD1464" i="1" s="1"/>
  <c r="AC1224" i="1"/>
  <c r="AD1224" i="1" s="1"/>
  <c r="AC1361" i="1"/>
  <c r="AD1361" i="1" s="1"/>
  <c r="AC1263" i="1"/>
  <c r="AD1263" i="1" s="1"/>
  <c r="AC1329" i="1"/>
  <c r="AD1329" i="1" s="1"/>
  <c r="AC1350" i="1"/>
  <c r="AD1350" i="1" s="1"/>
  <c r="AC1222" i="1"/>
  <c r="AD1222" i="1" s="1"/>
  <c r="AC1365" i="1"/>
  <c r="AD1365" i="1" s="1"/>
  <c r="AC1348" i="1"/>
  <c r="AD1348" i="1" s="1"/>
  <c r="AC1462" i="1"/>
  <c r="AD1462" i="1" s="1"/>
  <c r="AC1298" i="1"/>
  <c r="AD1298" i="1" s="1"/>
  <c r="AC1342" i="1"/>
  <c r="AD1342" i="1" s="1"/>
  <c r="AC1398" i="1"/>
  <c r="AD1398" i="1" s="1"/>
  <c r="AC1313" i="1"/>
  <c r="AD1313" i="1" s="1"/>
  <c r="AC1380" i="1"/>
  <c r="AD1380" i="1" s="1"/>
  <c r="AC1461" i="1"/>
  <c r="AD1461" i="1" s="1"/>
  <c r="AC1308" i="1"/>
  <c r="AD1308" i="1" s="1"/>
  <c r="AC1302" i="1"/>
  <c r="AD1302" i="1" s="1"/>
  <c r="AC1234" i="1"/>
  <c r="AD1234" i="1" s="1"/>
  <c r="AC1338" i="1"/>
  <c r="AD1338" i="1" s="1"/>
  <c r="AC1306" i="1"/>
  <c r="AD1306" i="1" s="1"/>
  <c r="AC1240" i="1"/>
  <c r="AD1240" i="1" s="1"/>
  <c r="AC1345" i="1"/>
  <c r="AD1345" i="1" s="1"/>
  <c r="AC1315" i="1"/>
  <c r="AD1315" i="1" s="1"/>
  <c r="AC1468" i="1"/>
  <c r="AD1468" i="1" s="1"/>
  <c r="AC1246" i="1"/>
  <c r="AD1246" i="1" s="1"/>
  <c r="AC1440" i="1"/>
  <c r="AD1440" i="1" s="1"/>
  <c r="AC1384" i="1"/>
  <c r="AD1384" i="1" s="1"/>
  <c r="AC1274" i="1"/>
  <c r="AD1274" i="1" s="1"/>
  <c r="AC1236" i="1"/>
  <c r="AD1236" i="1" s="1"/>
  <c r="AC1299" i="1"/>
  <c r="AD1299" i="1" s="1"/>
  <c r="AC1314" i="1"/>
  <c r="AD1314" i="1" s="1"/>
  <c r="AC1282" i="1"/>
  <c r="AD1282" i="1" s="1"/>
  <c r="AC1448" i="1"/>
  <c r="AD1448" i="1" s="1"/>
  <c r="AC1323" i="1"/>
  <c r="AD1323" i="1" s="1"/>
  <c r="AC1244" i="1"/>
  <c r="AD1244" i="1" s="1"/>
  <c r="AC1225" i="1"/>
  <c r="AD1225" i="1" s="1"/>
  <c r="AC1304" i="1"/>
  <c r="AD1304" i="1" s="1"/>
  <c r="V1546" i="1" l="1"/>
  <c r="T1546" i="1"/>
  <c r="Q1546" i="1"/>
  <c r="P1546" i="1"/>
  <c r="M1546" i="1"/>
  <c r="V1545" i="1"/>
  <c r="T1545" i="1"/>
  <c r="Q1545" i="1"/>
  <c r="P1545" i="1"/>
  <c r="M1545" i="1"/>
  <c r="V1544" i="1"/>
  <c r="T1544" i="1"/>
  <c r="Q1544" i="1"/>
  <c r="P1544" i="1"/>
  <c r="M1544" i="1"/>
  <c r="V1543" i="1"/>
  <c r="T1543" i="1"/>
  <c r="Q1543" i="1"/>
  <c r="P1543" i="1"/>
  <c r="M1543" i="1"/>
  <c r="V1542" i="1"/>
  <c r="T1542" i="1"/>
  <c r="Q1542" i="1"/>
  <c r="P1542" i="1"/>
  <c r="O1542" i="1" s="1"/>
  <c r="M1542" i="1"/>
  <c r="V1541" i="1"/>
  <c r="T1541" i="1"/>
  <c r="Q1541" i="1"/>
  <c r="P1541" i="1"/>
  <c r="M1541" i="1"/>
  <c r="V1540" i="1"/>
  <c r="T1540" i="1"/>
  <c r="Q1540" i="1"/>
  <c r="P1540" i="1"/>
  <c r="M1540" i="1"/>
  <c r="V1539" i="1"/>
  <c r="T1539" i="1"/>
  <c r="Q1539" i="1"/>
  <c r="P1539" i="1"/>
  <c r="M1539" i="1"/>
  <c r="V1538" i="1"/>
  <c r="T1538" i="1"/>
  <c r="Q1538" i="1"/>
  <c r="P1538" i="1"/>
  <c r="M1538" i="1"/>
  <c r="V1537" i="1"/>
  <c r="T1537" i="1"/>
  <c r="Q1537" i="1"/>
  <c r="P1537" i="1"/>
  <c r="O1537" i="1" s="1"/>
  <c r="M1537" i="1"/>
  <c r="V1536" i="1"/>
  <c r="T1536" i="1"/>
  <c r="Q1536" i="1"/>
  <c r="P1536" i="1"/>
  <c r="M1536" i="1"/>
  <c r="V1535" i="1"/>
  <c r="T1535" i="1"/>
  <c r="Q1535" i="1"/>
  <c r="P1535" i="1"/>
  <c r="M1535" i="1"/>
  <c r="V1534" i="1"/>
  <c r="T1534" i="1"/>
  <c r="Q1534" i="1"/>
  <c r="P1534" i="1"/>
  <c r="M1534" i="1"/>
  <c r="V1533" i="1"/>
  <c r="T1533" i="1"/>
  <c r="Q1533" i="1"/>
  <c r="P1533" i="1"/>
  <c r="M1533" i="1"/>
  <c r="V1532" i="1"/>
  <c r="T1532" i="1"/>
  <c r="Q1532" i="1"/>
  <c r="P1532" i="1"/>
  <c r="M1532" i="1"/>
  <c r="V1531" i="1"/>
  <c r="T1531" i="1"/>
  <c r="Q1531" i="1"/>
  <c r="P1531" i="1"/>
  <c r="M1531" i="1"/>
  <c r="V1530" i="1"/>
  <c r="T1530" i="1"/>
  <c r="Q1530" i="1"/>
  <c r="P1530" i="1"/>
  <c r="M1530" i="1"/>
  <c r="V1529" i="1"/>
  <c r="T1529" i="1"/>
  <c r="Q1529" i="1"/>
  <c r="P1529" i="1"/>
  <c r="M1529" i="1"/>
  <c r="V1528" i="1"/>
  <c r="T1528" i="1"/>
  <c r="Q1528" i="1"/>
  <c r="P1528" i="1"/>
  <c r="M1528" i="1"/>
  <c r="V1527" i="1"/>
  <c r="T1527" i="1"/>
  <c r="Q1527" i="1"/>
  <c r="P1527" i="1"/>
  <c r="M1527" i="1"/>
  <c r="V1526" i="1"/>
  <c r="T1526" i="1"/>
  <c r="Q1526" i="1"/>
  <c r="P1526" i="1"/>
  <c r="M1526" i="1"/>
  <c r="V1525" i="1"/>
  <c r="T1525" i="1"/>
  <c r="Q1525" i="1"/>
  <c r="P1525" i="1"/>
  <c r="M1525" i="1"/>
  <c r="V1524" i="1"/>
  <c r="T1524" i="1"/>
  <c r="Q1524" i="1"/>
  <c r="P1524" i="1"/>
  <c r="M1524" i="1"/>
  <c r="V1523" i="1"/>
  <c r="T1523" i="1"/>
  <c r="Q1523" i="1"/>
  <c r="P1523" i="1"/>
  <c r="M1523" i="1"/>
  <c r="V1522" i="1"/>
  <c r="T1522" i="1"/>
  <c r="Q1522" i="1"/>
  <c r="P1522" i="1"/>
  <c r="M1522" i="1"/>
  <c r="V1521" i="1"/>
  <c r="T1521" i="1"/>
  <c r="Q1521" i="1"/>
  <c r="P1521" i="1"/>
  <c r="M1521" i="1"/>
  <c r="V1520" i="1"/>
  <c r="T1520" i="1"/>
  <c r="Q1520" i="1"/>
  <c r="P1520" i="1"/>
  <c r="M1520" i="1"/>
  <c r="V1519" i="1"/>
  <c r="T1519" i="1"/>
  <c r="Q1519" i="1"/>
  <c r="P1519" i="1"/>
  <c r="M1519" i="1"/>
  <c r="V1518" i="1"/>
  <c r="T1518" i="1"/>
  <c r="Q1518" i="1"/>
  <c r="P1518" i="1"/>
  <c r="M1518" i="1"/>
  <c r="V1517" i="1"/>
  <c r="T1517" i="1"/>
  <c r="Q1517" i="1"/>
  <c r="P1517" i="1"/>
  <c r="M1517" i="1"/>
  <c r="V1516" i="1"/>
  <c r="T1516" i="1"/>
  <c r="Q1516" i="1"/>
  <c r="P1516" i="1"/>
  <c r="M1516" i="1"/>
  <c r="V1515" i="1"/>
  <c r="T1515" i="1"/>
  <c r="Q1515" i="1"/>
  <c r="P1515" i="1"/>
  <c r="M1515" i="1"/>
  <c r="V1562" i="1"/>
  <c r="T1562" i="1"/>
  <c r="Q1562" i="1"/>
  <c r="P1562" i="1"/>
  <c r="M1562" i="1"/>
  <c r="V1561" i="1"/>
  <c r="T1561" i="1"/>
  <c r="Q1561" i="1"/>
  <c r="P1561" i="1"/>
  <c r="M1561" i="1"/>
  <c r="V1560" i="1"/>
  <c r="T1560" i="1"/>
  <c r="Q1560" i="1"/>
  <c r="P1560" i="1"/>
  <c r="M1560" i="1"/>
  <c r="V1559" i="1"/>
  <c r="T1559" i="1"/>
  <c r="Q1559" i="1"/>
  <c r="P1559" i="1"/>
  <c r="M1559" i="1"/>
  <c r="V1558" i="1"/>
  <c r="T1558" i="1"/>
  <c r="Q1558" i="1"/>
  <c r="P1558" i="1"/>
  <c r="M1558" i="1"/>
  <c r="V1557" i="1"/>
  <c r="T1557" i="1"/>
  <c r="Q1557" i="1"/>
  <c r="P1557" i="1"/>
  <c r="M1557" i="1"/>
  <c r="V1556" i="1"/>
  <c r="T1556" i="1"/>
  <c r="Q1556" i="1"/>
  <c r="P1556" i="1"/>
  <c r="M1556" i="1"/>
  <c r="V1555" i="1"/>
  <c r="T1555" i="1"/>
  <c r="Q1555" i="1"/>
  <c r="P1555" i="1"/>
  <c r="M1555" i="1"/>
  <c r="V1554" i="1"/>
  <c r="T1554" i="1"/>
  <c r="Q1554" i="1"/>
  <c r="P1554" i="1"/>
  <c r="M1554" i="1"/>
  <c r="V1553" i="1"/>
  <c r="T1553" i="1"/>
  <c r="Q1553" i="1"/>
  <c r="P1553" i="1"/>
  <c r="M1553" i="1"/>
  <c r="V1552" i="1"/>
  <c r="T1552" i="1"/>
  <c r="Q1552" i="1"/>
  <c r="P1552" i="1"/>
  <c r="O1552" i="1" s="1"/>
  <c r="M1552" i="1"/>
  <c r="V1551" i="1"/>
  <c r="T1551" i="1"/>
  <c r="Q1551" i="1"/>
  <c r="P1551" i="1"/>
  <c r="M1551" i="1"/>
  <c r="V1550" i="1"/>
  <c r="T1550" i="1"/>
  <c r="Q1550" i="1"/>
  <c r="P1550" i="1"/>
  <c r="M1550" i="1"/>
  <c r="V1549" i="1"/>
  <c r="T1549" i="1"/>
  <c r="Q1549" i="1"/>
  <c r="P1549" i="1"/>
  <c r="M1549" i="1"/>
  <c r="V1548" i="1"/>
  <c r="T1548" i="1"/>
  <c r="Q1548" i="1"/>
  <c r="P1548" i="1"/>
  <c r="M1548" i="1"/>
  <c r="V1547" i="1"/>
  <c r="T1547" i="1"/>
  <c r="Q1547" i="1"/>
  <c r="P1547" i="1"/>
  <c r="M1547" i="1"/>
  <c r="V1570" i="1"/>
  <c r="T1570" i="1"/>
  <c r="Q1570" i="1"/>
  <c r="P1570" i="1"/>
  <c r="M1570" i="1"/>
  <c r="V1569" i="1"/>
  <c r="T1569" i="1"/>
  <c r="Q1569" i="1"/>
  <c r="P1569" i="1"/>
  <c r="M1569" i="1"/>
  <c r="V1568" i="1"/>
  <c r="T1568" i="1"/>
  <c r="Q1568" i="1"/>
  <c r="P1568" i="1"/>
  <c r="M1568" i="1"/>
  <c r="V1567" i="1"/>
  <c r="T1567" i="1"/>
  <c r="Q1567" i="1"/>
  <c r="P1567" i="1"/>
  <c r="M1567" i="1"/>
  <c r="V1566" i="1"/>
  <c r="T1566" i="1"/>
  <c r="Q1566" i="1"/>
  <c r="P1566" i="1"/>
  <c r="M1566" i="1"/>
  <c r="V1565" i="1"/>
  <c r="T1565" i="1"/>
  <c r="Q1565" i="1"/>
  <c r="P1565" i="1"/>
  <c r="M1565" i="1"/>
  <c r="V1564" i="1"/>
  <c r="T1564" i="1"/>
  <c r="Q1564" i="1"/>
  <c r="P1564" i="1"/>
  <c r="O1564" i="1" s="1"/>
  <c r="M1564" i="1"/>
  <c r="V1563" i="1"/>
  <c r="T1563" i="1"/>
  <c r="Q1563" i="1"/>
  <c r="P1563" i="1"/>
  <c r="M1563" i="1"/>
  <c r="V1574" i="1"/>
  <c r="T1574" i="1"/>
  <c r="Q1574" i="1"/>
  <c r="P1574" i="1"/>
  <c r="M1574" i="1"/>
  <c r="V1573" i="1"/>
  <c r="T1573" i="1"/>
  <c r="Q1573" i="1"/>
  <c r="P1573" i="1"/>
  <c r="M1573" i="1"/>
  <c r="V1572" i="1"/>
  <c r="T1572" i="1"/>
  <c r="Q1572" i="1"/>
  <c r="P1572" i="1"/>
  <c r="M1572" i="1"/>
  <c r="V1571" i="1"/>
  <c r="T1571" i="1"/>
  <c r="Q1571" i="1"/>
  <c r="P1571" i="1"/>
  <c r="M1571" i="1"/>
  <c r="V1576" i="1"/>
  <c r="T1576" i="1"/>
  <c r="Q1576" i="1"/>
  <c r="P1576" i="1"/>
  <c r="M1576" i="1"/>
  <c r="V1575" i="1"/>
  <c r="T1575" i="1"/>
  <c r="Q1575" i="1"/>
  <c r="P1575" i="1"/>
  <c r="M1575" i="1"/>
  <c r="M1514" i="1"/>
  <c r="P1514" i="1"/>
  <c r="Q1514" i="1"/>
  <c r="AA1564" i="1" l="1"/>
  <c r="AA1552" i="1"/>
  <c r="O1576" i="1"/>
  <c r="X1576" i="1" s="1"/>
  <c r="O1572" i="1"/>
  <c r="X1572" i="1" s="1"/>
  <c r="O1574" i="1"/>
  <c r="Z1574" i="1" s="1"/>
  <c r="O1566" i="1"/>
  <c r="AA1566" i="1" s="1"/>
  <c r="O1570" i="1"/>
  <c r="Z1570" i="1" s="1"/>
  <c r="O1575" i="1"/>
  <c r="X1575" i="1" s="1"/>
  <c r="O1573" i="1"/>
  <c r="AA1573" i="1" s="1"/>
  <c r="O1571" i="1"/>
  <c r="X1571" i="1" s="1"/>
  <c r="O1569" i="1"/>
  <c r="X1569" i="1" s="1"/>
  <c r="O1568" i="1"/>
  <c r="O1567" i="1"/>
  <c r="Z1567" i="1" s="1"/>
  <c r="O1565" i="1"/>
  <c r="O1563" i="1"/>
  <c r="X1563" i="1" s="1"/>
  <c r="O1554" i="1"/>
  <c r="O1557" i="1"/>
  <c r="X1557" i="1" s="1"/>
  <c r="O1562" i="1"/>
  <c r="Z1562" i="1" s="1"/>
  <c r="O1561" i="1"/>
  <c r="X1561" i="1" s="1"/>
  <c r="O1560" i="1"/>
  <c r="X1560" i="1" s="1"/>
  <c r="O1559" i="1"/>
  <c r="X1559" i="1" s="1"/>
  <c r="O1558" i="1"/>
  <c r="Z1558" i="1" s="1"/>
  <c r="O1556" i="1"/>
  <c r="O1555" i="1"/>
  <c r="X1555" i="1" s="1"/>
  <c r="O1515" i="1"/>
  <c r="AA1515" i="1" s="1"/>
  <c r="O1523" i="1"/>
  <c r="Z1523" i="1" s="1"/>
  <c r="O1527" i="1"/>
  <c r="Z1527" i="1" s="1"/>
  <c r="O1529" i="1"/>
  <c r="Z1529" i="1" s="1"/>
  <c r="O1531" i="1"/>
  <c r="Z1531" i="1" s="1"/>
  <c r="Z1537" i="1"/>
  <c r="O1524" i="1"/>
  <c r="Z1524" i="1" s="1"/>
  <c r="X1564" i="1"/>
  <c r="O1547" i="1"/>
  <c r="X1547" i="1" s="1"/>
  <c r="O1549" i="1"/>
  <c r="Z1549" i="1" s="1"/>
  <c r="O1553" i="1"/>
  <c r="Z1553" i="1" s="1"/>
  <c r="O1550" i="1"/>
  <c r="Z1550" i="1" s="1"/>
  <c r="X1552" i="1"/>
  <c r="O1516" i="1"/>
  <c r="Z1516" i="1" s="1"/>
  <c r="O1520" i="1"/>
  <c r="Z1520" i="1" s="1"/>
  <c r="O1526" i="1"/>
  <c r="Z1526" i="1" s="1"/>
  <c r="O1534" i="1"/>
  <c r="Z1534" i="1" s="1"/>
  <c r="O1540" i="1"/>
  <c r="Z1540" i="1" s="1"/>
  <c r="O1551" i="1"/>
  <c r="AA1551" i="1" s="1"/>
  <c r="O1548" i="1"/>
  <c r="X1548" i="1" s="1"/>
  <c r="O1546" i="1"/>
  <c r="X1546" i="1" s="1"/>
  <c r="O1545" i="1"/>
  <c r="X1545" i="1" s="1"/>
  <c r="O1544" i="1"/>
  <c r="Z1544" i="1" s="1"/>
  <c r="O1543" i="1"/>
  <c r="Z1543" i="1" s="1"/>
  <c r="O1541" i="1"/>
  <c r="Z1541" i="1" s="1"/>
  <c r="O1539" i="1"/>
  <c r="Z1539" i="1" s="1"/>
  <c r="O1538" i="1"/>
  <c r="X1538" i="1" s="1"/>
  <c r="O1536" i="1"/>
  <c r="Z1536" i="1" s="1"/>
  <c r="O1535" i="1"/>
  <c r="Z1535" i="1" s="1"/>
  <c r="O1533" i="1"/>
  <c r="Z1533" i="1" s="1"/>
  <c r="O1532" i="1"/>
  <c r="Z1532" i="1" s="1"/>
  <c r="O1530" i="1"/>
  <c r="Z1530" i="1" s="1"/>
  <c r="O1528" i="1"/>
  <c r="Z1528" i="1" s="1"/>
  <c r="O1525" i="1"/>
  <c r="Z1525" i="1" s="1"/>
  <c r="O1522" i="1"/>
  <c r="Z1522" i="1" s="1"/>
  <c r="O1521" i="1"/>
  <c r="Z1521" i="1" s="1"/>
  <c r="O1519" i="1"/>
  <c r="Z1519" i="1" s="1"/>
  <c r="O1518" i="1"/>
  <c r="Z1518" i="1" s="1"/>
  <c r="O1517" i="1"/>
  <c r="Z1517" i="1" s="1"/>
  <c r="X1537" i="1"/>
  <c r="Z1542" i="1"/>
  <c r="X1542" i="1"/>
  <c r="AA1542" i="1"/>
  <c r="AA1537" i="1"/>
  <c r="Z1552" i="1"/>
  <c r="Z1564" i="1"/>
  <c r="O1514" i="1"/>
  <c r="AA1563" i="1" l="1"/>
  <c r="AA1541" i="1"/>
  <c r="AA1575" i="1"/>
  <c r="AA1538" i="1"/>
  <c r="AA1572" i="1"/>
  <c r="AA1544" i="1"/>
  <c r="AA1558" i="1"/>
  <c r="AA1540" i="1"/>
  <c r="AA1526" i="1"/>
  <c r="AA1555" i="1"/>
  <c r="AA1524" i="1"/>
  <c r="AA1539" i="1"/>
  <c r="AA1570" i="1"/>
  <c r="AA1547" i="1"/>
  <c r="AA1548" i="1"/>
  <c r="AA1533" i="1"/>
  <c r="AA1536" i="1"/>
  <c r="AA1520" i="1"/>
  <c r="AA1553" i="1"/>
  <c r="AA1521" i="1"/>
  <c r="AA1559" i="1"/>
  <c r="AA1571" i="1"/>
  <c r="AA1550" i="1"/>
  <c r="AA1576" i="1"/>
  <c r="AA1523" i="1"/>
  <c r="AA1569" i="1"/>
  <c r="AA1549" i="1"/>
  <c r="AA1529" i="1"/>
  <c r="AA1517" i="1"/>
  <c r="AA1567" i="1"/>
  <c r="AA1522" i="1"/>
  <c r="AA1519" i="1"/>
  <c r="AA1516" i="1"/>
  <c r="AA1528" i="1"/>
  <c r="AA1554" i="1"/>
  <c r="AA1518" i="1"/>
  <c r="AA1568" i="1"/>
  <c r="AA1560" i="1"/>
  <c r="AA1557" i="1"/>
  <c r="AA1574" i="1"/>
  <c r="AA1545" i="1"/>
  <c r="AA1562" i="1"/>
  <c r="AA1530" i="1"/>
  <c r="Z1572" i="1"/>
  <c r="Z1575" i="1"/>
  <c r="Z1568" i="1"/>
  <c r="AA1565" i="1"/>
  <c r="AA1532" i="1"/>
  <c r="AA1546" i="1"/>
  <c r="X1568" i="1"/>
  <c r="AA1543" i="1"/>
  <c r="Z1576" i="1"/>
  <c r="X1565" i="1"/>
  <c r="Y1571" i="1"/>
  <c r="Z1565" i="1"/>
  <c r="Z1566" i="1"/>
  <c r="Z1571" i="1"/>
  <c r="X1566" i="1"/>
  <c r="X1574" i="1"/>
  <c r="Z1573" i="1"/>
  <c r="Z1563" i="1"/>
  <c r="Y1576" i="1"/>
  <c r="X1567" i="1"/>
  <c r="Y1570" i="1"/>
  <c r="X1570" i="1"/>
  <c r="Z1569" i="1"/>
  <c r="X1573" i="1"/>
  <c r="X1562" i="1"/>
  <c r="AA1556" i="1"/>
  <c r="AA1561" i="1"/>
  <c r="AA1525" i="1"/>
  <c r="Z1554" i="1"/>
  <c r="Z1560" i="1"/>
  <c r="Z1555" i="1"/>
  <c r="X1554" i="1"/>
  <c r="X1558" i="1"/>
  <c r="Z1556" i="1"/>
  <c r="Z1559" i="1"/>
  <c r="Z1557" i="1"/>
  <c r="Z1561" i="1"/>
  <c r="X1556" i="1"/>
  <c r="X1550" i="1"/>
  <c r="AA1534" i="1"/>
  <c r="X1523" i="1"/>
  <c r="X1515" i="1"/>
  <c r="AA1527" i="1"/>
  <c r="X1522" i="1"/>
  <c r="X1541" i="1"/>
  <c r="Z1546" i="1"/>
  <c r="Z1515" i="1"/>
  <c r="Z1538" i="1"/>
  <c r="X1529" i="1"/>
  <c r="X1520" i="1"/>
  <c r="X1531" i="1"/>
  <c r="Y1529" i="1"/>
  <c r="X1524" i="1"/>
  <c r="X1549" i="1"/>
  <c r="Z1547" i="1"/>
  <c r="AA1531" i="1"/>
  <c r="X1553" i="1"/>
  <c r="X1527" i="1"/>
  <c r="X1551" i="1"/>
  <c r="X1517" i="1"/>
  <c r="Z1548" i="1"/>
  <c r="X1516" i="1"/>
  <c r="X1526" i="1"/>
  <c r="X1536" i="1"/>
  <c r="AA1535" i="1"/>
  <c r="X1535" i="1"/>
  <c r="X1518" i="1"/>
  <c r="Y1521" i="1"/>
  <c r="Z1551" i="1"/>
  <c r="X1521" i="1"/>
  <c r="X1534" i="1"/>
  <c r="X1519" i="1"/>
  <c r="X1525" i="1"/>
  <c r="X1539" i="1"/>
  <c r="X1543" i="1"/>
  <c r="Z1545" i="1"/>
  <c r="X1532" i="1"/>
  <c r="X1540" i="1"/>
  <c r="X1544" i="1"/>
  <c r="X1533" i="1"/>
  <c r="X1530" i="1"/>
  <c r="X1528" i="1"/>
  <c r="T1497" i="1" l="1"/>
  <c r="Q1497" i="1"/>
  <c r="U1497" i="1" s="1"/>
  <c r="M1497" i="1"/>
  <c r="O1497" i="1" l="1"/>
  <c r="Z1497" i="1" s="1"/>
  <c r="AB1497" i="1" l="1"/>
  <c r="AA1497" i="1"/>
  <c r="Y1497" i="1"/>
  <c r="X1497" i="1"/>
  <c r="T2660" i="1"/>
  <c r="Q2660" i="1"/>
  <c r="P2660" i="1"/>
  <c r="M2660" i="1"/>
  <c r="V1577" i="1"/>
  <c r="T1577" i="1"/>
  <c r="Q1577" i="1"/>
  <c r="P1577" i="1"/>
  <c r="M1577" i="1"/>
  <c r="V1514" i="1"/>
  <c r="T1514" i="1"/>
  <c r="V1513" i="1"/>
  <c r="T1513" i="1"/>
  <c r="Q1513" i="1"/>
  <c r="P1513" i="1"/>
  <c r="M1513" i="1"/>
  <c r="V1512" i="1"/>
  <c r="T1512" i="1"/>
  <c r="Q1512" i="1"/>
  <c r="P1512" i="1"/>
  <c r="M1512" i="1"/>
  <c r="V1511" i="1"/>
  <c r="T1511" i="1"/>
  <c r="Q1511" i="1"/>
  <c r="P1511" i="1"/>
  <c r="M1511" i="1"/>
  <c r="V1510" i="1"/>
  <c r="T1510" i="1"/>
  <c r="Q1510" i="1"/>
  <c r="P1510" i="1"/>
  <c r="M1510" i="1"/>
  <c r="V1509" i="1"/>
  <c r="T1509" i="1"/>
  <c r="Q1509" i="1"/>
  <c r="P1509" i="1"/>
  <c r="M1509" i="1"/>
  <c r="V1508" i="1"/>
  <c r="T1508" i="1"/>
  <c r="Q1508" i="1"/>
  <c r="P1508" i="1"/>
  <c r="M1508" i="1"/>
  <c r="V1507" i="1"/>
  <c r="T1507" i="1"/>
  <c r="Q1507" i="1"/>
  <c r="P1507" i="1"/>
  <c r="M1507" i="1"/>
  <c r="V1506" i="1"/>
  <c r="T1506" i="1"/>
  <c r="Q1506" i="1"/>
  <c r="P1506" i="1"/>
  <c r="M1506" i="1"/>
  <c r="V1505" i="1"/>
  <c r="T1505" i="1"/>
  <c r="Q1505" i="1"/>
  <c r="P1505" i="1"/>
  <c r="M1505" i="1"/>
  <c r="V1504" i="1"/>
  <c r="T1504" i="1"/>
  <c r="Q1504" i="1"/>
  <c r="P1504" i="1"/>
  <c r="M1504" i="1"/>
  <c r="V1503" i="1"/>
  <c r="T1503" i="1"/>
  <c r="Q1503" i="1"/>
  <c r="P1503" i="1"/>
  <c r="M1503" i="1"/>
  <c r="V1502" i="1"/>
  <c r="T1502" i="1"/>
  <c r="Q1502" i="1"/>
  <c r="P1502" i="1"/>
  <c r="M1502" i="1"/>
  <c r="V1501" i="1"/>
  <c r="T1501" i="1"/>
  <c r="Q1501" i="1"/>
  <c r="P1501" i="1"/>
  <c r="M1501" i="1"/>
  <c r="V1500" i="1"/>
  <c r="T1500" i="1"/>
  <c r="Q1500" i="1"/>
  <c r="P1500" i="1"/>
  <c r="M1500" i="1"/>
  <c r="V1499" i="1"/>
  <c r="T1499" i="1"/>
  <c r="Q1499" i="1"/>
  <c r="P1499" i="1"/>
  <c r="M1499" i="1"/>
  <c r="V1498" i="1"/>
  <c r="T1498" i="1"/>
  <c r="Q1498" i="1"/>
  <c r="P1498" i="1"/>
  <c r="M1498" i="1"/>
  <c r="V1496" i="1"/>
  <c r="T1496" i="1"/>
  <c r="Q1496" i="1"/>
  <c r="P1496" i="1"/>
  <c r="M1496" i="1"/>
  <c r="V1495" i="1"/>
  <c r="T1495" i="1"/>
  <c r="Q1495" i="1"/>
  <c r="P1495" i="1"/>
  <c r="M1495" i="1"/>
  <c r="V1494" i="1"/>
  <c r="T1494" i="1"/>
  <c r="Q1494" i="1"/>
  <c r="P1494" i="1"/>
  <c r="M1494" i="1"/>
  <c r="V1493" i="1"/>
  <c r="T1493" i="1"/>
  <c r="Q1493" i="1"/>
  <c r="P1493" i="1"/>
  <c r="M1493" i="1"/>
  <c r="V1492" i="1"/>
  <c r="T1492" i="1"/>
  <c r="Q1492" i="1"/>
  <c r="P1492" i="1"/>
  <c r="M1492" i="1"/>
  <c r="V1491" i="1"/>
  <c r="T1491" i="1"/>
  <c r="Q1491" i="1"/>
  <c r="P1491" i="1"/>
  <c r="M1491" i="1"/>
  <c r="V1490" i="1"/>
  <c r="T1490" i="1"/>
  <c r="Q1490" i="1"/>
  <c r="P1490" i="1"/>
  <c r="M1490" i="1"/>
  <c r="V1489" i="1"/>
  <c r="T1489" i="1"/>
  <c r="Q1489" i="1"/>
  <c r="P1489" i="1"/>
  <c r="M1489" i="1"/>
  <c r="V1488" i="1"/>
  <c r="T1488" i="1"/>
  <c r="Q1488" i="1"/>
  <c r="P1488" i="1"/>
  <c r="M1488" i="1"/>
  <c r="V1487" i="1"/>
  <c r="T1487" i="1"/>
  <c r="Q1487" i="1"/>
  <c r="P1487" i="1"/>
  <c r="M1487" i="1"/>
  <c r="V1486" i="1"/>
  <c r="T1486" i="1"/>
  <c r="Q1486" i="1"/>
  <c r="P1486" i="1"/>
  <c r="M1486" i="1"/>
  <c r="V1485" i="1"/>
  <c r="T1485" i="1"/>
  <c r="Q1485" i="1"/>
  <c r="U1485" i="1" s="1"/>
  <c r="P1485" i="1"/>
  <c r="M1485" i="1"/>
  <c r="V1484" i="1"/>
  <c r="T1484" i="1"/>
  <c r="Q1484" i="1"/>
  <c r="P1484" i="1"/>
  <c r="M1484" i="1"/>
  <c r="V1483" i="1"/>
  <c r="T1483" i="1"/>
  <c r="Q1483" i="1"/>
  <c r="P1483" i="1"/>
  <c r="M1483" i="1"/>
  <c r="V1482" i="1"/>
  <c r="T1482" i="1"/>
  <c r="Q1482" i="1"/>
  <c r="P1482" i="1"/>
  <c r="M1482" i="1"/>
  <c r="V1481" i="1"/>
  <c r="T1481" i="1"/>
  <c r="Q1481" i="1"/>
  <c r="P1481" i="1"/>
  <c r="M1481" i="1"/>
  <c r="V1480" i="1"/>
  <c r="T1480" i="1"/>
  <c r="Q1480" i="1"/>
  <c r="U1480" i="1" s="1"/>
  <c r="P1480" i="1"/>
  <c r="M1480" i="1"/>
  <c r="V1479" i="1"/>
  <c r="T1479" i="1"/>
  <c r="Q1479" i="1"/>
  <c r="P1479" i="1"/>
  <c r="M1479" i="1"/>
  <c r="V1478" i="1"/>
  <c r="T1478" i="1"/>
  <c r="Q1478" i="1"/>
  <c r="P1478" i="1"/>
  <c r="M1478" i="1"/>
  <c r="V1477" i="1"/>
  <c r="T1477" i="1"/>
  <c r="Q1477" i="1"/>
  <c r="P1477" i="1"/>
  <c r="M1477" i="1"/>
  <c r="AA1514" i="1" l="1"/>
  <c r="O2660" i="1"/>
  <c r="O1577" i="1"/>
  <c r="X1577" i="1" s="1"/>
  <c r="AC1497" i="1"/>
  <c r="AD1497" i="1" s="1"/>
  <c r="O1507" i="1"/>
  <c r="Z1507" i="1" s="1"/>
  <c r="O1509" i="1"/>
  <c r="Z1509" i="1" s="1"/>
  <c r="O1498" i="1"/>
  <c r="Z1498" i="1" s="1"/>
  <c r="O1500" i="1"/>
  <c r="Z1500" i="1" s="1"/>
  <c r="O1502" i="1"/>
  <c r="Z1502" i="1" s="1"/>
  <c r="O1504" i="1"/>
  <c r="AA1504" i="1" s="1"/>
  <c r="O1506" i="1"/>
  <c r="Z1506" i="1" s="1"/>
  <c r="O1508" i="1"/>
  <c r="X1508" i="1" s="1"/>
  <c r="O1510" i="1"/>
  <c r="AA1510" i="1" s="1"/>
  <c r="O1512" i="1"/>
  <c r="AA1512" i="1" s="1"/>
  <c r="O1489" i="1"/>
  <c r="Z1489" i="1" s="1"/>
  <c r="O1491" i="1"/>
  <c r="Z1491" i="1" s="1"/>
  <c r="O1493" i="1"/>
  <c r="Z1493" i="1" s="1"/>
  <c r="O1490" i="1"/>
  <c r="Z1490" i="1" s="1"/>
  <c r="O1492" i="1"/>
  <c r="Z1492" i="1" s="1"/>
  <c r="O1494" i="1"/>
  <c r="X1494" i="1" s="1"/>
  <c r="O1513" i="1"/>
  <c r="Z1513" i="1" s="1"/>
  <c r="O1511" i="1"/>
  <c r="O1503" i="1"/>
  <c r="Z1503" i="1" s="1"/>
  <c r="O1505" i="1"/>
  <c r="X1505" i="1" s="1"/>
  <c r="O1501" i="1"/>
  <c r="AA1501" i="1" s="1"/>
  <c r="O1499" i="1"/>
  <c r="X1499" i="1" s="1"/>
  <c r="O1496" i="1"/>
  <c r="O1495" i="1"/>
  <c r="O1488" i="1"/>
  <c r="Z1488" i="1" s="1"/>
  <c r="O1487" i="1"/>
  <c r="Z1487" i="1" s="1"/>
  <c r="O1486" i="1"/>
  <c r="O1479" i="1"/>
  <c r="Z1479" i="1" s="1"/>
  <c r="O1482" i="1"/>
  <c r="AA1482" i="1" s="1"/>
  <c r="O1484" i="1"/>
  <c r="X1484" i="1" s="1"/>
  <c r="O1481" i="1"/>
  <c r="Z1481" i="1" s="1"/>
  <c r="O1485" i="1"/>
  <c r="O1483" i="1"/>
  <c r="O1480" i="1"/>
  <c r="O1478" i="1"/>
  <c r="Z1478" i="1" s="1"/>
  <c r="O1477" i="1"/>
  <c r="X1477" i="1" s="1"/>
  <c r="Z1514" i="1"/>
  <c r="AA1485" i="1"/>
  <c r="X1514" i="1"/>
  <c r="AA1488" i="1"/>
  <c r="AA1493" i="1"/>
  <c r="Y1514" i="1"/>
  <c r="AA1477" i="1" l="1"/>
  <c r="AA1500" i="1"/>
  <c r="AA1513" i="1"/>
  <c r="AA2660" i="1"/>
  <c r="AA2661" i="1" s="1"/>
  <c r="AA1577" i="1"/>
  <c r="AA1502" i="1"/>
  <c r="AA1481" i="1"/>
  <c r="AA1507" i="1"/>
  <c r="AA1490" i="1"/>
  <c r="AA1506" i="1"/>
  <c r="AA1489" i="1"/>
  <c r="AA1479" i="1"/>
  <c r="AA1503" i="1"/>
  <c r="Y2660" i="1"/>
  <c r="X2660" i="1"/>
  <c r="AA1487" i="1"/>
  <c r="AA1499" i="1"/>
  <c r="AA1505" i="1"/>
  <c r="AA1492" i="1"/>
  <c r="AA1511" i="1"/>
  <c r="Z1577" i="1"/>
  <c r="AA1509" i="1"/>
  <c r="AA1483" i="1"/>
  <c r="AA1508" i="1"/>
  <c r="AA1496" i="1"/>
  <c r="AA1498" i="1"/>
  <c r="AA1495" i="1"/>
  <c r="AA1491" i="1"/>
  <c r="Z1499" i="1"/>
  <c r="X1512" i="1"/>
  <c r="X1491" i="1"/>
  <c r="Z1508" i="1"/>
  <c r="X1490" i="1"/>
  <c r="X1509" i="1"/>
  <c r="Z1511" i="1"/>
  <c r="X1511" i="1"/>
  <c r="Z1504" i="1"/>
  <c r="Z1512" i="1"/>
  <c r="X1504" i="1"/>
  <c r="Z1486" i="1"/>
  <c r="AA1494" i="1"/>
  <c r="AA1484" i="1"/>
  <c r="Z1494" i="1"/>
  <c r="Z1505" i="1"/>
  <c r="X1500" i="1"/>
  <c r="X1510" i="1"/>
  <c r="X1502" i="1"/>
  <c r="X1506" i="1"/>
  <c r="X1489" i="1"/>
  <c r="Z1510" i="1"/>
  <c r="X1501" i="1"/>
  <c r="X1498" i="1"/>
  <c r="X1507" i="1"/>
  <c r="X1513" i="1"/>
  <c r="Z1501" i="1"/>
  <c r="Y1513" i="1"/>
  <c r="X1492" i="1"/>
  <c r="X1503" i="1"/>
  <c r="X1488" i="1"/>
  <c r="X1493" i="1"/>
  <c r="X1496" i="1"/>
  <c r="Z1496" i="1"/>
  <c r="AA1480" i="1"/>
  <c r="X1487" i="1"/>
  <c r="Z1495" i="1"/>
  <c r="X1495" i="1"/>
  <c r="AA1478" i="1"/>
  <c r="Z1480" i="1"/>
  <c r="AA1486" i="1"/>
  <c r="X1486" i="1"/>
  <c r="X1480" i="1"/>
  <c r="X1485" i="1"/>
  <c r="Z1485" i="1"/>
  <c r="X1482" i="1"/>
  <c r="X1478" i="1"/>
  <c r="X1481" i="1"/>
  <c r="Z1482" i="1"/>
  <c r="Z1483" i="1"/>
  <c r="Z1484" i="1"/>
  <c r="X1483" i="1"/>
  <c r="Z1477" i="1"/>
  <c r="Z2651" i="1" s="1"/>
  <c r="X1479" i="1"/>
  <c r="U1722" i="1" l="1"/>
  <c r="AB1722" i="1" s="1"/>
  <c r="AC1722" i="1" s="1"/>
  <c r="U1723" i="1"/>
  <c r="AB1723" i="1" s="1"/>
  <c r="AC1723" i="1" s="1"/>
  <c r="AD1723" i="1" s="1"/>
  <c r="U1720" i="1"/>
  <c r="AB1720" i="1" s="1"/>
  <c r="AC1720" i="1" s="1"/>
  <c r="AD1720" i="1" s="1"/>
  <c r="U1721" i="1"/>
  <c r="AB1721" i="1" s="1"/>
  <c r="AC1721" i="1" s="1"/>
  <c r="AD1721" i="1" s="1"/>
  <c r="U1718" i="1"/>
  <c r="AB1718" i="1" s="1"/>
  <c r="AC1718" i="1" s="1"/>
  <c r="AD1718" i="1" s="1"/>
  <c r="U1719" i="1"/>
  <c r="AB1719" i="1" s="1"/>
  <c r="AC1719" i="1" s="1"/>
  <c r="AD1719" i="1" s="1"/>
  <c r="U1716" i="1"/>
  <c r="AB1716" i="1" s="1"/>
  <c r="AC1716" i="1" s="1"/>
  <c r="AD1716" i="1" s="1"/>
  <c r="U1717" i="1"/>
  <c r="AB1717" i="1" s="1"/>
  <c r="AC1717" i="1" s="1"/>
  <c r="AD1717" i="1" s="1"/>
  <c r="U1714" i="1"/>
  <c r="AB1714" i="1" s="1"/>
  <c r="AC1714" i="1" s="1"/>
  <c r="AD1714" i="1" s="1"/>
  <c r="U1715" i="1"/>
  <c r="AB1715" i="1" s="1"/>
  <c r="AC1715" i="1" s="1"/>
  <c r="AD1715" i="1" s="1"/>
  <c r="U1712" i="1"/>
  <c r="AB1712" i="1" s="1"/>
  <c r="AC1712" i="1" s="1"/>
  <c r="AD1712" i="1" s="1"/>
  <c r="U1713" i="1"/>
  <c r="AB1713" i="1" s="1"/>
  <c r="AC1713" i="1" s="1"/>
  <c r="AD1713" i="1" s="1"/>
  <c r="U1710" i="1"/>
  <c r="AB1710" i="1" s="1"/>
  <c r="AC1710" i="1" s="1"/>
  <c r="AD1710" i="1" s="1"/>
  <c r="U1711" i="1"/>
  <c r="AB1711" i="1" s="1"/>
  <c r="AC1711" i="1" s="1"/>
  <c r="AD1711" i="1" s="1"/>
  <c r="U1708" i="1"/>
  <c r="AB1708" i="1" s="1"/>
  <c r="AC1708" i="1" s="1"/>
  <c r="AD1708" i="1" s="1"/>
  <c r="U1709" i="1"/>
  <c r="AB1709" i="1" s="1"/>
  <c r="AC1709" i="1" s="1"/>
  <c r="AD1709" i="1" s="1"/>
  <c r="U1706" i="1"/>
  <c r="AB1706" i="1" s="1"/>
  <c r="AC1706" i="1" s="1"/>
  <c r="AD1706" i="1" s="1"/>
  <c r="U1707" i="1"/>
  <c r="AB1707" i="1" s="1"/>
  <c r="AC1707" i="1" s="1"/>
  <c r="U1704" i="1"/>
  <c r="AB1704" i="1" s="1"/>
  <c r="AC1704" i="1" s="1"/>
  <c r="AD1704" i="1" s="1"/>
  <c r="U1705" i="1"/>
  <c r="AB1705" i="1" s="1"/>
  <c r="AC1705" i="1" s="1"/>
  <c r="AD1705" i="1" s="1"/>
  <c r="U1702" i="1"/>
  <c r="AB1702" i="1" s="1"/>
  <c r="AC1702" i="1" s="1"/>
  <c r="AD1702" i="1" s="1"/>
  <c r="U1703" i="1"/>
  <c r="AB1703" i="1" s="1"/>
  <c r="AC1703" i="1" s="1"/>
  <c r="AD1703" i="1" s="1"/>
  <c r="U1699" i="1"/>
  <c r="AB1699" i="1" s="1"/>
  <c r="AC1699" i="1" s="1"/>
  <c r="AD1699" i="1" s="1"/>
  <c r="U1700" i="1"/>
  <c r="AB1700" i="1" s="1"/>
  <c r="AC1700" i="1" s="1"/>
  <c r="AD1700" i="1" s="1"/>
  <c r="U1697" i="1"/>
  <c r="AB1697" i="1" s="1"/>
  <c r="AC1697" i="1" s="1"/>
  <c r="AD1697" i="1" s="1"/>
  <c r="U1698" i="1"/>
  <c r="AB1698" i="1" s="1"/>
  <c r="AC1698" i="1" s="1"/>
  <c r="AD1698" i="1" s="1"/>
  <c r="U1695" i="1"/>
  <c r="AB1695" i="1" s="1"/>
  <c r="AC1695" i="1" s="1"/>
  <c r="AD1695" i="1" s="1"/>
  <c r="U1696" i="1"/>
  <c r="AB1696" i="1" s="1"/>
  <c r="AC1696" i="1" s="1"/>
  <c r="AD1696" i="1" s="1"/>
  <c r="U1693" i="1"/>
  <c r="AB1693" i="1" s="1"/>
  <c r="AC1693" i="1" s="1"/>
  <c r="AD1693" i="1" s="1"/>
  <c r="U1694" i="1"/>
  <c r="AB1694" i="1" s="1"/>
  <c r="AC1694" i="1" s="1"/>
  <c r="AD1694" i="1" s="1"/>
  <c r="U1691" i="1"/>
  <c r="AB1691" i="1" s="1"/>
  <c r="AC1691" i="1" s="1"/>
  <c r="AD1691" i="1" s="1"/>
  <c r="U1692" i="1"/>
  <c r="AB1692" i="1" s="1"/>
  <c r="AC1692" i="1" s="1"/>
  <c r="AD1692" i="1" s="1"/>
  <c r="U1689" i="1"/>
  <c r="AB1689" i="1" s="1"/>
  <c r="AC1689" i="1" s="1"/>
  <c r="AD1689" i="1" s="1"/>
  <c r="U1690" i="1"/>
  <c r="AB1690" i="1" s="1"/>
  <c r="AC1690" i="1" s="1"/>
  <c r="AD1690" i="1" s="1"/>
  <c r="U1687" i="1"/>
  <c r="AB1687" i="1" s="1"/>
  <c r="AC1687" i="1" s="1"/>
  <c r="AD1687" i="1" s="1"/>
  <c r="U1688" i="1"/>
  <c r="AB1688" i="1" s="1"/>
  <c r="AC1688" i="1" s="1"/>
  <c r="U1685" i="1"/>
  <c r="AB1685" i="1" s="1"/>
  <c r="AC1685" i="1" s="1"/>
  <c r="AD1685" i="1" s="1"/>
  <c r="U1686" i="1"/>
  <c r="AB1686" i="1" s="1"/>
  <c r="AC1686" i="1" s="1"/>
  <c r="AD1686" i="1" s="1"/>
  <c r="U1683" i="1"/>
  <c r="AB1683" i="1" s="1"/>
  <c r="AC1683" i="1" s="1"/>
  <c r="AD1683" i="1" s="1"/>
  <c r="U1684" i="1"/>
  <c r="AB1684" i="1" s="1"/>
  <c r="AC1684" i="1" s="1"/>
  <c r="AD1684" i="1" s="1"/>
  <c r="U1681" i="1"/>
  <c r="AB1681" i="1" s="1"/>
  <c r="AC1681" i="1" s="1"/>
  <c r="U1682" i="1"/>
  <c r="AB1682" i="1" s="1"/>
  <c r="AC1682" i="1" s="1"/>
  <c r="AD1682" i="1" s="1"/>
  <c r="U1679" i="1"/>
  <c r="AB1679" i="1" s="1"/>
  <c r="AC1679" i="1" s="1"/>
  <c r="AD1679" i="1" s="1"/>
  <c r="U1680" i="1"/>
  <c r="AB1680" i="1" s="1"/>
  <c r="AC1680" i="1" s="1"/>
  <c r="AD1680" i="1" s="1"/>
  <c r="U2659" i="1"/>
  <c r="AB2659" i="1" s="1"/>
  <c r="U2660" i="1"/>
  <c r="AB2660" i="1" s="1"/>
  <c r="AC2660" i="1" s="1"/>
  <c r="AE2660" i="1" s="1"/>
  <c r="AF2660" i="1" s="1"/>
  <c r="U2657" i="1"/>
  <c r="AB2657" i="1" s="1"/>
  <c r="AC2657" i="1" s="1"/>
  <c r="AE2657" i="1" s="1"/>
  <c r="AF2657" i="1" s="1"/>
  <c r="U2658" i="1"/>
  <c r="AB2658" i="1" s="1"/>
  <c r="U2654" i="1"/>
  <c r="AB2654" i="1" s="1"/>
  <c r="AC2654" i="1" s="1"/>
  <c r="AE2654" i="1" s="1"/>
  <c r="AF2654" i="1" s="1"/>
  <c r="U2656" i="1"/>
  <c r="AB2656" i="1" s="1"/>
  <c r="AC2656" i="1" s="1"/>
  <c r="AE2656" i="1" s="1"/>
  <c r="AF2656" i="1" s="1"/>
  <c r="U1678" i="1"/>
  <c r="AB1678" i="1" s="1"/>
  <c r="AC1678" i="1" s="1"/>
  <c r="AD1678" i="1" s="1"/>
  <c r="U2653" i="1"/>
  <c r="AB2653" i="1" s="1"/>
  <c r="U1676" i="1"/>
  <c r="AB1676" i="1" s="1"/>
  <c r="AC1676" i="1" s="1"/>
  <c r="AD1676" i="1" s="1"/>
  <c r="U1677" i="1"/>
  <c r="AB1677" i="1" s="1"/>
  <c r="AC1677" i="1" s="1"/>
  <c r="AD1677" i="1" s="1"/>
  <c r="U1674" i="1"/>
  <c r="AB1674" i="1" s="1"/>
  <c r="AC1674" i="1" s="1"/>
  <c r="AD1674" i="1" s="1"/>
  <c r="U1675" i="1"/>
  <c r="AB1675" i="1" s="1"/>
  <c r="AC1675" i="1" s="1"/>
  <c r="AD1675" i="1" s="1"/>
  <c r="U1672" i="1"/>
  <c r="AB1672" i="1" s="1"/>
  <c r="AC1672" i="1" s="1"/>
  <c r="AD1672" i="1" s="1"/>
  <c r="U1673" i="1"/>
  <c r="AB1673" i="1" s="1"/>
  <c r="AC1673" i="1" s="1"/>
  <c r="U1670" i="1"/>
  <c r="AB1670" i="1" s="1"/>
  <c r="AC1670" i="1" s="1"/>
  <c r="AD1670" i="1" s="1"/>
  <c r="U1671" i="1"/>
  <c r="AB1671" i="1" s="1"/>
  <c r="AC1671" i="1" s="1"/>
  <c r="AD1671" i="1" s="1"/>
  <c r="U1668" i="1"/>
  <c r="AB1668" i="1" s="1"/>
  <c r="AC1668" i="1" s="1"/>
  <c r="AD1668" i="1" s="1"/>
  <c r="U1669" i="1"/>
  <c r="AB1669" i="1" s="1"/>
  <c r="AC1669" i="1" s="1"/>
  <c r="U1666" i="1"/>
  <c r="AB1666" i="1" s="1"/>
  <c r="AC1666" i="1" s="1"/>
  <c r="AD1666" i="1" s="1"/>
  <c r="U1667" i="1"/>
  <c r="AB1667" i="1" s="1"/>
  <c r="AC1667" i="1" s="1"/>
  <c r="AD1667" i="1" s="1"/>
  <c r="U1664" i="1"/>
  <c r="AB1664" i="1" s="1"/>
  <c r="AC1664" i="1" s="1"/>
  <c r="U1665" i="1"/>
  <c r="AB1665" i="1" s="1"/>
  <c r="AC1665" i="1" s="1"/>
  <c r="AD1665" i="1" s="1"/>
  <c r="U1662" i="1"/>
  <c r="AB1662" i="1" s="1"/>
  <c r="AC1662" i="1" s="1"/>
  <c r="AD1662" i="1" s="1"/>
  <c r="U1663" i="1"/>
  <c r="AB1663" i="1" s="1"/>
  <c r="AC1663" i="1" s="1"/>
  <c r="AD1663" i="1" s="1"/>
  <c r="U1660" i="1"/>
  <c r="AB1660" i="1" s="1"/>
  <c r="AC1660" i="1" s="1"/>
  <c r="AD1660" i="1" s="1"/>
  <c r="U1661" i="1"/>
  <c r="AB1661" i="1" s="1"/>
  <c r="AC1661" i="1" s="1"/>
  <c r="AD1661" i="1" s="1"/>
  <c r="U1658" i="1"/>
  <c r="AB1658" i="1" s="1"/>
  <c r="AC1658" i="1" s="1"/>
  <c r="AD1658" i="1" s="1"/>
  <c r="U1659" i="1"/>
  <c r="AB1659" i="1" s="1"/>
  <c r="AC1659" i="1" s="1"/>
  <c r="AD1659" i="1" s="1"/>
  <c r="U1656" i="1"/>
  <c r="AC1656" i="1" s="1"/>
  <c r="AD1656" i="1" s="1"/>
  <c r="U1657" i="1"/>
  <c r="AC1657" i="1" s="1"/>
  <c r="AD1657" i="1" s="1"/>
  <c r="U1654" i="1"/>
  <c r="AC1654" i="1" s="1"/>
  <c r="AD1654" i="1" s="1"/>
  <c r="U1655" i="1"/>
  <c r="AC1655" i="1" s="1"/>
  <c r="AD1655" i="1" s="1"/>
  <c r="U1652" i="1"/>
  <c r="AB1652" i="1" s="1"/>
  <c r="AC1652" i="1" s="1"/>
  <c r="AD1652" i="1" s="1"/>
  <c r="U1653" i="1"/>
  <c r="AB1653" i="1" s="1"/>
  <c r="AC1653" i="1" s="1"/>
  <c r="AD1653" i="1" s="1"/>
  <c r="U1650" i="1"/>
  <c r="U1651" i="1"/>
  <c r="AB1651" i="1" s="1"/>
  <c r="AC1651" i="1" s="1"/>
  <c r="AD1651" i="1" s="1"/>
  <c r="U1648" i="1"/>
  <c r="U1649" i="1"/>
  <c r="U1646" i="1"/>
  <c r="U1647" i="1"/>
  <c r="U1644" i="1"/>
  <c r="U1645" i="1"/>
  <c r="U1641" i="1"/>
  <c r="U1643" i="1"/>
  <c r="U1642" i="1"/>
  <c r="U1639" i="1"/>
  <c r="U1640" i="1"/>
  <c r="U1637" i="1"/>
  <c r="U1638" i="1"/>
  <c r="U1635" i="1"/>
  <c r="U1636" i="1"/>
  <c r="U1633" i="1"/>
  <c r="U1634" i="1"/>
  <c r="U1631" i="1"/>
  <c r="U1632" i="1"/>
  <c r="AE2665" i="1"/>
  <c r="U1630" i="1"/>
  <c r="U1628" i="1"/>
  <c r="U1626" i="1"/>
  <c r="U1627" i="1"/>
  <c r="U1624" i="1"/>
  <c r="U1625" i="1"/>
  <c r="U1622" i="1"/>
  <c r="U1623" i="1"/>
  <c r="U1620" i="1"/>
  <c r="U1621" i="1"/>
  <c r="U1618" i="1"/>
  <c r="U1619" i="1"/>
  <c r="U1616" i="1"/>
  <c r="U1617" i="1"/>
  <c r="U1614" i="1"/>
  <c r="U1615" i="1"/>
  <c r="U1612" i="1"/>
  <c r="U1613" i="1"/>
  <c r="U1610" i="1"/>
  <c r="U1611" i="1"/>
  <c r="U1608" i="1"/>
  <c r="U1609" i="1"/>
  <c r="U1606" i="1"/>
  <c r="U1607" i="1"/>
  <c r="U1604" i="1"/>
  <c r="U1605" i="1"/>
  <c r="U1602" i="1"/>
  <c r="U1603" i="1"/>
  <c r="U1600" i="1"/>
  <c r="U1601" i="1"/>
  <c r="U1598" i="1"/>
  <c r="U1599" i="1"/>
  <c r="U1596" i="1"/>
  <c r="AB1596" i="1" s="1"/>
  <c r="AC1596" i="1" s="1"/>
  <c r="AD1596" i="1" s="1"/>
  <c r="U1597" i="1"/>
  <c r="U1594" i="1"/>
  <c r="U1595" i="1"/>
  <c r="AB1595" i="1" s="1"/>
  <c r="AC1595" i="1" s="1"/>
  <c r="AD1595" i="1" s="1"/>
  <c r="U1592" i="1"/>
  <c r="U1593" i="1"/>
  <c r="U1590" i="1"/>
  <c r="U1591" i="1"/>
  <c r="U1588" i="1"/>
  <c r="AC1588" i="1" s="1"/>
  <c r="AD1588" i="1" s="1"/>
  <c r="U1589" i="1"/>
  <c r="U1586" i="1"/>
  <c r="U1587" i="1"/>
  <c r="AC1587" i="1" s="1"/>
  <c r="AD1587" i="1" s="1"/>
  <c r="U1584" i="1"/>
  <c r="AC1584" i="1" s="1"/>
  <c r="AD1584" i="1" s="1"/>
  <c r="U1585" i="1"/>
  <c r="AC1585" i="1" s="1"/>
  <c r="AD1585" i="1" s="1"/>
  <c r="U1582" i="1"/>
  <c r="U1583" i="1"/>
  <c r="AC1583" i="1" s="1"/>
  <c r="AD1583" i="1" s="1"/>
  <c r="U1580" i="1"/>
  <c r="U1581" i="1"/>
  <c r="U1578" i="1"/>
  <c r="U1579" i="1"/>
  <c r="U1576" i="1"/>
  <c r="AB1576" i="1" s="1"/>
  <c r="AC1576" i="1" s="1"/>
  <c r="AD1576" i="1" s="1"/>
  <c r="U1577" i="1"/>
  <c r="U1574" i="1"/>
  <c r="U1575" i="1"/>
  <c r="U1572" i="1"/>
  <c r="U1573" i="1"/>
  <c r="U1570" i="1"/>
  <c r="AB1570" i="1" s="1"/>
  <c r="AC1570" i="1" s="1"/>
  <c r="AD1570" i="1" s="1"/>
  <c r="U1571" i="1"/>
  <c r="AB1571" i="1" s="1"/>
  <c r="AC1571" i="1" s="1"/>
  <c r="AD1571" i="1" s="1"/>
  <c r="U1568" i="1"/>
  <c r="U1569" i="1"/>
  <c r="U1566" i="1"/>
  <c r="U1567" i="1"/>
  <c r="U1564" i="1"/>
  <c r="U1565" i="1"/>
  <c r="U1477" i="1"/>
  <c r="U1563" i="1"/>
  <c r="U1562" i="1"/>
  <c r="U1378" i="1"/>
  <c r="AB1378" i="1" s="1"/>
  <c r="AC1378" i="1" s="1"/>
  <c r="AD1378" i="1" s="1"/>
  <c r="U1560" i="1"/>
  <c r="U1561" i="1"/>
  <c r="U1558" i="1"/>
  <c r="U1559" i="1"/>
  <c r="U1556" i="1"/>
  <c r="U1557" i="1"/>
  <c r="U1554" i="1"/>
  <c r="U1555" i="1"/>
  <c r="S1194" i="1"/>
  <c r="S1193" i="1"/>
  <c r="U1471" i="1"/>
  <c r="AB1471" i="1" s="1"/>
  <c r="AC1471" i="1" s="1"/>
  <c r="U1475" i="1"/>
  <c r="AB1475" i="1" s="1"/>
  <c r="AC1475" i="1" s="1"/>
  <c r="AD1475" i="1" s="1"/>
  <c r="U1473" i="1"/>
  <c r="AB1473" i="1" s="1"/>
  <c r="AC1473" i="1" s="1"/>
  <c r="U1472" i="1"/>
  <c r="AB1472" i="1" s="1"/>
  <c r="AC1472" i="1" s="1"/>
  <c r="U1474" i="1"/>
  <c r="AB1474" i="1" s="1"/>
  <c r="AC1474" i="1" s="1"/>
  <c r="AD1474" i="1" s="1"/>
  <c r="T609" i="1"/>
  <c r="U1470" i="1"/>
  <c r="AB1470" i="1" s="1"/>
  <c r="AC1470" i="1" s="1"/>
  <c r="AD1470" i="1" s="1"/>
  <c r="T244" i="1"/>
  <c r="U1219" i="1"/>
  <c r="U1214" i="1"/>
  <c r="U1218" i="1"/>
  <c r="U1211" i="1"/>
  <c r="U1206" i="1"/>
  <c r="U1204" i="1"/>
  <c r="U1213" i="1"/>
  <c r="U1202" i="1"/>
  <c r="U1197" i="1"/>
  <c r="U1212" i="1"/>
  <c r="U1210" i="1"/>
  <c r="U1205" i="1"/>
  <c r="U1165" i="1"/>
  <c r="U1160" i="1"/>
  <c r="U1220" i="1"/>
  <c r="U1207" i="1"/>
  <c r="U1190" i="1"/>
  <c r="U1189" i="1"/>
  <c r="U1187" i="1"/>
  <c r="U1155" i="1"/>
  <c r="U1127" i="1"/>
  <c r="U1126" i="1"/>
  <c r="U1122" i="1"/>
  <c r="U1159" i="1"/>
  <c r="U1163" i="1"/>
  <c r="U1149" i="1"/>
  <c r="U1145" i="1"/>
  <c r="U1138" i="1"/>
  <c r="U1135" i="1"/>
  <c r="U1113" i="1"/>
  <c r="U1105" i="1"/>
  <c r="U1097" i="1"/>
  <c r="U1093" i="1"/>
  <c r="U1072" i="1"/>
  <c r="U1068" i="1"/>
  <c r="U1060" i="1"/>
  <c r="U1121" i="1"/>
  <c r="U1146" i="1"/>
  <c r="U1108" i="1"/>
  <c r="U1088" i="1"/>
  <c r="U1030" i="1"/>
  <c r="U1010" i="1"/>
  <c r="U1096" i="1"/>
  <c r="U1051" i="1"/>
  <c r="U1009" i="1"/>
  <c r="U1001" i="1"/>
  <c r="U989" i="1"/>
  <c r="U985" i="1"/>
  <c r="U981" i="1"/>
  <c r="U1002" i="1"/>
  <c r="U990" i="1"/>
  <c r="U986" i="1"/>
  <c r="U982" i="1"/>
  <c r="U978" i="1"/>
  <c r="U974" i="1"/>
  <c r="U1071" i="1"/>
  <c r="U1033" i="1"/>
  <c r="U958" i="1"/>
  <c r="U942" i="1"/>
  <c r="U932" i="1"/>
  <c r="U1067" i="1"/>
  <c r="U939" i="1"/>
  <c r="U928" i="1"/>
  <c r="U1059" i="1"/>
  <c r="U818" i="1"/>
  <c r="U810" i="1"/>
  <c r="U802" i="1"/>
  <c r="U759" i="1"/>
  <c r="U879" i="1"/>
  <c r="U805" i="1"/>
  <c r="U762" i="1"/>
  <c r="U761" i="1"/>
  <c r="U760" i="1"/>
  <c r="U820" i="1"/>
  <c r="U808" i="1"/>
  <c r="U792" i="1"/>
  <c r="U788" i="1"/>
  <c r="U773" i="1"/>
  <c r="U748" i="1"/>
  <c r="U747" i="1"/>
  <c r="U702" i="1"/>
  <c r="U699" i="1"/>
  <c r="U697" i="1"/>
  <c r="U696" i="1"/>
  <c r="U691" i="1"/>
  <c r="U689" i="1"/>
  <c r="U665" i="1"/>
  <c r="AB665" i="1" s="1"/>
  <c r="AC665" i="1" s="1"/>
  <c r="AD665" i="1" s="1"/>
  <c r="U661" i="1"/>
  <c r="AB661" i="1" s="1"/>
  <c r="AC661" i="1" s="1"/>
  <c r="AD661" i="1" s="1"/>
  <c r="U787" i="1"/>
  <c r="U751" i="1"/>
  <c r="U712" i="1"/>
  <c r="U709" i="1"/>
  <c r="U959" i="1"/>
  <c r="U719" i="1"/>
  <c r="U715" i="1"/>
  <c r="U711" i="1"/>
  <c r="U815" i="1"/>
  <c r="U710" i="1"/>
  <c r="U660" i="1"/>
  <c r="AB660" i="1" s="1"/>
  <c r="AC660" i="1" s="1"/>
  <c r="AD660" i="1" s="1"/>
  <c r="U656" i="1"/>
  <c r="AB656" i="1" s="1"/>
  <c r="AC656" i="1" s="1"/>
  <c r="AD656" i="1" s="1"/>
  <c r="U652" i="1"/>
  <c r="AB652" i="1" s="1"/>
  <c r="AC652" i="1" s="1"/>
  <c r="AD652" i="1" s="1"/>
  <c r="U583" i="1"/>
  <c r="AB583" i="1" s="1"/>
  <c r="AC583" i="1" s="1"/>
  <c r="AD583" i="1" s="1"/>
  <c r="U580" i="1"/>
  <c r="AB580" i="1" s="1"/>
  <c r="AC580" i="1" s="1"/>
  <c r="AD580" i="1" s="1"/>
  <c r="U578" i="1"/>
  <c r="AB578" i="1" s="1"/>
  <c r="AC578" i="1" s="1"/>
  <c r="AD578" i="1" s="1"/>
  <c r="U577" i="1"/>
  <c r="AB577" i="1" s="1"/>
  <c r="AC577" i="1" s="1"/>
  <c r="AD577" i="1" s="1"/>
  <c r="U575" i="1"/>
  <c r="AB575" i="1" s="1"/>
  <c r="AC575" i="1" s="1"/>
  <c r="AD575" i="1" s="1"/>
  <c r="U538" i="1"/>
  <c r="AB538" i="1" s="1"/>
  <c r="AC538" i="1" s="1"/>
  <c r="AD538" i="1" s="1"/>
  <c r="U536" i="1"/>
  <c r="AB536" i="1" s="1"/>
  <c r="AC536" i="1" s="1"/>
  <c r="AD536" i="1" s="1"/>
  <c r="U535" i="1"/>
  <c r="AB535" i="1" s="1"/>
  <c r="AC535" i="1" s="1"/>
  <c r="AD535" i="1" s="1"/>
  <c r="U551" i="1"/>
  <c r="AB551" i="1" s="1"/>
  <c r="AC551" i="1" s="1"/>
  <c r="AD551" i="1" s="1"/>
  <c r="U518" i="1"/>
  <c r="AB518" i="1" s="1"/>
  <c r="AC518" i="1" s="1"/>
  <c r="AD518" i="1" s="1"/>
  <c r="U455" i="1"/>
  <c r="AB455" i="1" s="1"/>
  <c r="AC455" i="1" s="1"/>
  <c r="AD455" i="1" s="1"/>
  <c r="U448" i="1"/>
  <c r="AB448" i="1" s="1"/>
  <c r="AC448" i="1" s="1"/>
  <c r="AD448" i="1" s="1"/>
  <c r="U446" i="1"/>
  <c r="AB446" i="1" s="1"/>
  <c r="AC446" i="1" s="1"/>
  <c r="AD446" i="1" s="1"/>
  <c r="U445" i="1"/>
  <c r="AB445" i="1" s="1"/>
  <c r="AC445" i="1" s="1"/>
  <c r="AD445" i="1" s="1"/>
  <c r="U433" i="1"/>
  <c r="AB433" i="1" s="1"/>
  <c r="AC433" i="1" s="1"/>
  <c r="AD433" i="1" s="1"/>
  <c r="U373" i="1"/>
  <c r="AB373" i="1" s="1"/>
  <c r="AC373" i="1" s="1"/>
  <c r="AD373" i="1" s="1"/>
  <c r="U356" i="1"/>
  <c r="AB356" i="1" s="1"/>
  <c r="AC356" i="1" s="1"/>
  <c r="AD356" i="1" s="1"/>
  <c r="U346" i="1"/>
  <c r="AB346" i="1" s="1"/>
  <c r="AC346" i="1" s="1"/>
  <c r="U657" i="1"/>
  <c r="AB657" i="1" s="1"/>
  <c r="AC657" i="1" s="1"/>
  <c r="AD657" i="1" s="1"/>
  <c r="U653" i="1"/>
  <c r="AB653" i="1" s="1"/>
  <c r="AC653" i="1" s="1"/>
  <c r="AD653" i="1" s="1"/>
  <c r="U605" i="1"/>
  <c r="AB605" i="1" s="1"/>
  <c r="AC605" i="1" s="1"/>
  <c r="AD605" i="1" s="1"/>
  <c r="U601" i="1"/>
  <c r="AB601" i="1" s="1"/>
  <c r="AC601" i="1" s="1"/>
  <c r="AD601" i="1" s="1"/>
  <c r="U593" i="1"/>
  <c r="AB593" i="1" s="1"/>
  <c r="AC593" i="1" s="1"/>
  <c r="U612" i="1"/>
  <c r="AB612" i="1" s="1"/>
  <c r="AC612" i="1" s="1"/>
  <c r="AD612" i="1" s="1"/>
  <c r="U608" i="1"/>
  <c r="AB608" i="1" s="1"/>
  <c r="AC608" i="1" s="1"/>
  <c r="AD608" i="1" s="1"/>
  <c r="U572" i="1"/>
  <c r="AB572" i="1" s="1"/>
  <c r="AC572" i="1" s="1"/>
  <c r="AD572" i="1" s="1"/>
  <c r="U568" i="1"/>
  <c r="AB568" i="1" s="1"/>
  <c r="AC568" i="1" s="1"/>
  <c r="AD568" i="1" s="1"/>
  <c r="U774" i="1"/>
  <c r="U603" i="1"/>
  <c r="AB603" i="1" s="1"/>
  <c r="AC603" i="1" s="1"/>
  <c r="AD603" i="1" s="1"/>
  <c r="U567" i="1"/>
  <c r="AB567" i="1" s="1"/>
  <c r="AC567" i="1" s="1"/>
  <c r="AD567" i="1" s="1"/>
  <c r="U662" i="1"/>
  <c r="AB662" i="1" s="1"/>
  <c r="AC662" i="1" s="1"/>
  <c r="AD662" i="1" s="1"/>
  <c r="U623" i="1"/>
  <c r="AB623" i="1" s="1"/>
  <c r="AC623" i="1" s="1"/>
  <c r="U591" i="1"/>
  <c r="AB591" i="1" s="1"/>
  <c r="AC591" i="1" s="1"/>
  <c r="AD591" i="1" s="1"/>
  <c r="U450" i="1"/>
  <c r="AB450" i="1" s="1"/>
  <c r="AC450" i="1" s="1"/>
  <c r="U717" i="1"/>
  <c r="U541" i="1"/>
  <c r="AB541" i="1" s="1"/>
  <c r="AC541" i="1" s="1"/>
  <c r="AD541" i="1" s="1"/>
  <c r="U754" i="1"/>
  <c r="U595" i="1"/>
  <c r="AB595" i="1" s="1"/>
  <c r="AC595" i="1" s="1"/>
  <c r="AD595" i="1" s="1"/>
  <c r="U447" i="1"/>
  <c r="AB447" i="1" s="1"/>
  <c r="AC447" i="1" s="1"/>
  <c r="AD447" i="1" s="1"/>
  <c r="U436" i="1"/>
  <c r="AB436" i="1" s="1"/>
  <c r="AC436" i="1" s="1"/>
  <c r="AD436" i="1" s="1"/>
  <c r="U432" i="1"/>
  <c r="AB432" i="1" s="1"/>
  <c r="AC432" i="1" s="1"/>
  <c r="AD432" i="1" s="1"/>
  <c r="U380" i="1"/>
  <c r="AB380" i="1" s="1"/>
  <c r="AC380" i="1" s="1"/>
  <c r="AD380" i="1" s="1"/>
  <c r="U355" i="1"/>
  <c r="AB355" i="1" s="1"/>
  <c r="AC355" i="1" s="1"/>
  <c r="AD355" i="1" s="1"/>
  <c r="U245" i="1"/>
  <c r="AB245" i="1" s="1"/>
  <c r="AC245" i="1" s="1"/>
  <c r="AD245" i="1" s="1"/>
  <c r="U259" i="1"/>
  <c r="AB259" i="1" s="1"/>
  <c r="AC259" i="1" s="1"/>
  <c r="AD259" i="1" s="1"/>
  <c r="U253" i="1"/>
  <c r="AB253" i="1" s="1"/>
  <c r="AC253" i="1" s="1"/>
  <c r="AD253" i="1" s="1"/>
  <c r="U230" i="1"/>
  <c r="AB230" i="1" s="1"/>
  <c r="AC230" i="1" s="1"/>
  <c r="AD230" i="1" s="1"/>
  <c r="U229" i="1"/>
  <c r="AB229" i="1" s="1"/>
  <c r="AC229" i="1" s="1"/>
  <c r="AD229" i="1" s="1"/>
  <c r="U228" i="1"/>
  <c r="AB228" i="1" s="1"/>
  <c r="AC228" i="1" s="1"/>
  <c r="AD228" i="1" s="1"/>
  <c r="U227" i="1"/>
  <c r="AB227" i="1" s="1"/>
  <c r="AC227" i="1" s="1"/>
  <c r="AD227" i="1" s="1"/>
  <c r="U222" i="1"/>
  <c r="AB222" i="1" s="1"/>
  <c r="AC222" i="1" s="1"/>
  <c r="AD222" i="1" s="1"/>
  <c r="U220" i="1"/>
  <c r="AB220" i="1" s="1"/>
  <c r="AC220" i="1" s="1"/>
  <c r="AD220" i="1" s="1"/>
  <c r="U219" i="1"/>
  <c r="AB219" i="1" s="1"/>
  <c r="AC219" i="1" s="1"/>
  <c r="AD219" i="1" s="1"/>
  <c r="U218" i="1"/>
  <c r="AB218" i="1" s="1"/>
  <c r="AC218" i="1" s="1"/>
  <c r="AD218" i="1" s="1"/>
  <c r="U217" i="1"/>
  <c r="AB217" i="1" s="1"/>
  <c r="AC217" i="1" s="1"/>
  <c r="AD217" i="1" s="1"/>
  <c r="U216" i="1"/>
  <c r="AB216" i="1" s="1"/>
  <c r="AC216" i="1" s="1"/>
  <c r="AD216" i="1" s="1"/>
  <c r="U206" i="1"/>
  <c r="AB206" i="1" s="1"/>
  <c r="AC206" i="1" s="1"/>
  <c r="AD206" i="1" s="1"/>
  <c r="U203" i="1"/>
  <c r="AB203" i="1" s="1"/>
  <c r="AC203" i="1" s="1"/>
  <c r="AD203" i="1" s="1"/>
  <c r="U202" i="1"/>
  <c r="AB202" i="1" s="1"/>
  <c r="AC202" i="1" s="1"/>
  <c r="AD202" i="1" s="1"/>
  <c r="U190" i="1"/>
  <c r="AB190" i="1" s="1"/>
  <c r="AC190" i="1" s="1"/>
  <c r="AD190" i="1" s="1"/>
  <c r="U26" i="1"/>
  <c r="AB26" i="1" s="1"/>
  <c r="U169" i="1"/>
  <c r="AB169" i="1" s="1"/>
  <c r="AC169" i="1" s="1"/>
  <c r="AD169" i="1" s="1"/>
  <c r="U177" i="1"/>
  <c r="AB177" i="1" s="1"/>
  <c r="AC177" i="1" s="1"/>
  <c r="AD177" i="1" s="1"/>
  <c r="U189" i="1"/>
  <c r="AB189" i="1" s="1"/>
  <c r="AC189" i="1" s="1"/>
  <c r="AD189" i="1" s="1"/>
  <c r="U64" i="1"/>
  <c r="AB64" i="1" s="1"/>
  <c r="AC64" i="1" s="1"/>
  <c r="AD64" i="1" s="1"/>
  <c r="U313" i="1"/>
  <c r="AB313" i="1" s="1"/>
  <c r="AC313" i="1" s="1"/>
  <c r="AD313" i="1" s="1"/>
  <c r="U315" i="1"/>
  <c r="AB315" i="1" s="1"/>
  <c r="AC315" i="1" s="1"/>
  <c r="AD315" i="1" s="1"/>
  <c r="U321" i="1"/>
  <c r="AB321" i="1" s="1"/>
  <c r="AC321" i="1" s="1"/>
  <c r="AD321" i="1" s="1"/>
  <c r="U384" i="1"/>
  <c r="AB384" i="1" s="1"/>
  <c r="AC384" i="1" s="1"/>
  <c r="AD384" i="1" s="1"/>
  <c r="U658" i="1"/>
  <c r="AB658" i="1" s="1"/>
  <c r="AC658" i="1" s="1"/>
  <c r="AD658" i="1" s="1"/>
  <c r="U650" i="1"/>
  <c r="AB650" i="1" s="1"/>
  <c r="AC650" i="1" s="1"/>
  <c r="AD650" i="1" s="1"/>
  <c r="U524" i="1"/>
  <c r="AB524" i="1" s="1"/>
  <c r="AC524" i="1" s="1"/>
  <c r="AD524" i="1" s="1"/>
  <c r="U325" i="1"/>
  <c r="AB325" i="1" s="1"/>
  <c r="AC325" i="1" s="1"/>
  <c r="AD325" i="1" s="1"/>
  <c r="U474" i="1"/>
  <c r="AB474" i="1" s="1"/>
  <c r="AC474" i="1" s="1"/>
  <c r="AD474" i="1" s="1"/>
  <c r="U478" i="1"/>
  <c r="AB478" i="1" s="1"/>
  <c r="AC478" i="1" s="1"/>
  <c r="AD478" i="1" s="1"/>
  <c r="U486" i="1"/>
  <c r="AB486" i="1" s="1"/>
  <c r="AC486" i="1" s="1"/>
  <c r="AD486" i="1" s="1"/>
  <c r="U497" i="1"/>
  <c r="AB497" i="1" s="1"/>
  <c r="AC497" i="1" s="1"/>
  <c r="AD497" i="1" s="1"/>
  <c r="U664" i="1"/>
  <c r="AB664" i="1" s="1"/>
  <c r="AC664" i="1" s="1"/>
  <c r="AD664" i="1" s="1"/>
  <c r="U625" i="1"/>
  <c r="AB625" i="1" s="1"/>
  <c r="AC625" i="1" s="1"/>
  <c r="AD625" i="1" s="1"/>
  <c r="U633" i="1"/>
  <c r="AB633" i="1" s="1"/>
  <c r="AC633" i="1" s="1"/>
  <c r="AD633" i="1" s="1"/>
  <c r="U772" i="1"/>
  <c r="U729" i="1"/>
  <c r="U733" i="1"/>
  <c r="U741" i="1"/>
  <c r="U1027" i="1"/>
  <c r="U941" i="1"/>
  <c r="U845" i="1"/>
  <c r="U976" i="1"/>
  <c r="U992" i="1"/>
  <c r="U940" i="1"/>
  <c r="U975" i="1"/>
  <c r="U991" i="1"/>
  <c r="U1032" i="1"/>
  <c r="U1098" i="1"/>
  <c r="U1075" i="1"/>
  <c r="U1079" i="1"/>
  <c r="U1083" i="1"/>
  <c r="U1087" i="1"/>
  <c r="U1132" i="1"/>
  <c r="U1178" i="1"/>
  <c r="U1167" i="1"/>
  <c r="U1192" i="1"/>
  <c r="U885" i="1"/>
  <c r="U905" i="1"/>
  <c r="U727" i="1"/>
  <c r="U859" i="1"/>
  <c r="U999" i="1"/>
  <c r="U1008" i="1"/>
  <c r="U1069" i="1"/>
  <c r="U1077" i="1"/>
  <c r="U1085" i="1"/>
  <c r="U1162" i="1"/>
  <c r="U752" i="1"/>
  <c r="U1046" i="1"/>
  <c r="U1118" i="1"/>
  <c r="U1158" i="1"/>
  <c r="U1200" i="1"/>
  <c r="U61" i="1"/>
  <c r="AB61" i="1" s="1"/>
  <c r="AC61" i="1" s="1"/>
  <c r="AD61" i="1" s="1"/>
  <c r="U273" i="1"/>
  <c r="AB273" i="1" s="1"/>
  <c r="AC273" i="1" s="1"/>
  <c r="AD273" i="1" s="1"/>
  <c r="U277" i="1"/>
  <c r="AB277" i="1" s="1"/>
  <c r="AC277" i="1" s="1"/>
  <c r="AD277" i="1" s="1"/>
  <c r="U279" i="1"/>
  <c r="AB279" i="1" s="1"/>
  <c r="AC279" i="1" s="1"/>
  <c r="AD279" i="1" s="1"/>
  <c r="U281" i="1"/>
  <c r="AB281" i="1" s="1"/>
  <c r="AC281" i="1" s="1"/>
  <c r="AD281" i="1" s="1"/>
  <c r="U293" i="1"/>
  <c r="AB293" i="1" s="1"/>
  <c r="AC293" i="1" s="1"/>
  <c r="AD293" i="1" s="1"/>
  <c r="U295" i="1"/>
  <c r="AB295" i="1" s="1"/>
  <c r="AC295" i="1" s="1"/>
  <c r="AD295" i="1" s="1"/>
  <c r="U521" i="1"/>
  <c r="AB521" i="1" s="1"/>
  <c r="AC521" i="1" s="1"/>
  <c r="AD521" i="1" s="1"/>
  <c r="U370" i="1"/>
  <c r="AB370" i="1" s="1"/>
  <c r="AC370" i="1" s="1"/>
  <c r="AD370" i="1" s="1"/>
  <c r="U659" i="1"/>
  <c r="AB659" i="1" s="1"/>
  <c r="AC659" i="1" s="1"/>
  <c r="AD659" i="1" s="1"/>
  <c r="U654" i="1"/>
  <c r="AB654" i="1" s="1"/>
  <c r="AC654" i="1" s="1"/>
  <c r="AD654" i="1" s="1"/>
  <c r="U467" i="1"/>
  <c r="AB467" i="1" s="1"/>
  <c r="AC467" i="1" s="1"/>
  <c r="AD467" i="1" s="1"/>
  <c r="U471" i="1"/>
  <c r="AB471" i="1" s="1"/>
  <c r="AC471" i="1" s="1"/>
  <c r="AD471" i="1" s="1"/>
  <c r="U475" i="1"/>
  <c r="AB475" i="1" s="1"/>
  <c r="AC475" i="1" s="1"/>
  <c r="AD475" i="1" s="1"/>
  <c r="U479" i="1"/>
  <c r="AB479" i="1" s="1"/>
  <c r="AC479" i="1" s="1"/>
  <c r="AD479" i="1" s="1"/>
  <c r="U487" i="1"/>
  <c r="AB487" i="1" s="1"/>
  <c r="AC487" i="1" s="1"/>
  <c r="AD487" i="1" s="1"/>
  <c r="U528" i="1"/>
  <c r="AB528" i="1" s="1"/>
  <c r="AC528" i="1" s="1"/>
  <c r="AD528" i="1" s="1"/>
  <c r="U685" i="1"/>
  <c r="U554" i="1"/>
  <c r="AB554" i="1" s="1"/>
  <c r="AC554" i="1" s="1"/>
  <c r="AD554" i="1" s="1"/>
  <c r="U626" i="1"/>
  <c r="AB626" i="1" s="1"/>
  <c r="AC626" i="1" s="1"/>
  <c r="U686" i="1"/>
  <c r="U771" i="1"/>
  <c r="U663" i="1"/>
  <c r="AB663" i="1" s="1"/>
  <c r="AC663" i="1" s="1"/>
  <c r="AD663" i="1" s="1"/>
  <c r="U755" i="1"/>
  <c r="U957" i="1"/>
  <c r="U854" i="1"/>
  <c r="U1011" i="1"/>
  <c r="U988" i="1"/>
  <c r="U1004" i="1"/>
  <c r="U960" i="1"/>
  <c r="U995" i="1"/>
  <c r="U1012" i="1"/>
  <c r="U1049" i="1"/>
  <c r="U1057" i="1"/>
  <c r="U1073" i="1"/>
  <c r="U1070" i="1"/>
  <c r="U1076" i="1"/>
  <c r="U1080" i="1"/>
  <c r="U1084" i="1"/>
  <c r="U1099" i="1"/>
  <c r="U1119" i="1"/>
  <c r="U1171" i="1"/>
  <c r="U1133" i="1"/>
  <c r="U1148" i="1"/>
  <c r="U1184" i="1"/>
  <c r="U1168" i="1"/>
  <c r="U1195" i="1"/>
  <c r="U731" i="1"/>
  <c r="U767" i="1"/>
  <c r="U835" i="1"/>
  <c r="U843" i="1"/>
  <c r="U984" i="1"/>
  <c r="U1000" i="1"/>
  <c r="U1036" i="1"/>
  <c r="U1042" i="1"/>
  <c r="U1134" i="1"/>
  <c r="U1185" i="1"/>
  <c r="U756" i="1"/>
  <c r="U930" i="1"/>
  <c r="U936" i="1"/>
  <c r="U1078" i="1"/>
  <c r="U1091" i="1"/>
  <c r="U1154" i="1"/>
  <c r="U1152" i="1"/>
  <c r="U106" i="1"/>
  <c r="AB106" i="1" s="1"/>
  <c r="AC106" i="1" s="1"/>
  <c r="AD106" i="1" s="1"/>
  <c r="U130" i="1"/>
  <c r="AB130" i="1" s="1"/>
  <c r="AC130" i="1" s="1"/>
  <c r="AD130" i="1" s="1"/>
  <c r="U175" i="1"/>
  <c r="AB175" i="1" s="1"/>
  <c r="AC175" i="1" s="1"/>
  <c r="AD175" i="1" s="1"/>
  <c r="U58" i="1"/>
  <c r="AB58" i="1" s="1"/>
  <c r="AC58" i="1" s="1"/>
  <c r="AD58" i="1" s="1"/>
  <c r="U62" i="1"/>
  <c r="AB62" i="1" s="1"/>
  <c r="AC62" i="1" s="1"/>
  <c r="AD62" i="1" s="1"/>
  <c r="U320" i="1"/>
  <c r="AB320" i="1" s="1"/>
  <c r="AC320" i="1" s="1"/>
  <c r="AD320" i="1" s="1"/>
  <c r="U385" i="1"/>
  <c r="AB385" i="1" s="1"/>
  <c r="AC385" i="1" s="1"/>
  <c r="AD385" i="1" s="1"/>
  <c r="U343" i="1"/>
  <c r="AB343" i="1" s="1"/>
  <c r="AC343" i="1" s="1"/>
  <c r="AD343" i="1" s="1"/>
  <c r="U505" i="1"/>
  <c r="AB505" i="1" s="1"/>
  <c r="AC505" i="1" s="1"/>
  <c r="AD505" i="1" s="1"/>
  <c r="U753" i="1"/>
  <c r="U1094" i="1"/>
  <c r="U534" i="1"/>
  <c r="AB534" i="1" s="1"/>
  <c r="AC534" i="1" s="1"/>
  <c r="AD534" i="1" s="1"/>
  <c r="U434" i="1"/>
  <c r="AB434" i="1" s="1"/>
  <c r="AC434" i="1" s="1"/>
  <c r="AD434" i="1" s="1"/>
  <c r="U655" i="1"/>
  <c r="AB655" i="1" s="1"/>
  <c r="AC655" i="1" s="1"/>
  <c r="AD655" i="1" s="1"/>
  <c r="U323" i="1"/>
  <c r="AB323" i="1" s="1"/>
  <c r="AC323" i="1" s="1"/>
  <c r="AD323" i="1" s="1"/>
  <c r="U472" i="1"/>
  <c r="AB472" i="1" s="1"/>
  <c r="AC472" i="1" s="1"/>
  <c r="AD472" i="1" s="1"/>
  <c r="U476" i="1"/>
  <c r="AB476" i="1" s="1"/>
  <c r="AC476" i="1" s="1"/>
  <c r="AD476" i="1" s="1"/>
  <c r="U512" i="1"/>
  <c r="AB512" i="1" s="1"/>
  <c r="AC512" i="1" s="1"/>
  <c r="AD512" i="1" s="1"/>
  <c r="U516" i="1"/>
  <c r="AB516" i="1" s="1"/>
  <c r="AC516" i="1" s="1"/>
  <c r="AD516" i="1" s="1"/>
  <c r="U768" i="1"/>
  <c r="U913" i="1"/>
  <c r="U1031" i="1"/>
  <c r="U884" i="1"/>
  <c r="U983" i="1"/>
  <c r="U1028" i="1"/>
  <c r="U1081" i="1"/>
  <c r="U1095" i="1"/>
  <c r="U1147" i="1"/>
  <c r="U1177" i="1"/>
  <c r="U632" i="1"/>
  <c r="AB632" i="1" s="1"/>
  <c r="AC632" i="1" s="1"/>
  <c r="AD632" i="1" s="1"/>
  <c r="U856" i="1"/>
  <c r="U860" i="1"/>
  <c r="U1058" i="1"/>
  <c r="U1082" i="1"/>
  <c r="U78" i="1"/>
  <c r="AB78" i="1" s="1"/>
  <c r="AC78" i="1" s="1"/>
  <c r="AD78" i="1" s="1"/>
  <c r="U164" i="1"/>
  <c r="AB164" i="1" s="1"/>
  <c r="AC164" i="1" s="1"/>
  <c r="AD164" i="1" s="1"/>
  <c r="U63" i="1"/>
  <c r="AB63" i="1" s="1"/>
  <c r="AC63" i="1" s="1"/>
  <c r="AD63" i="1" s="1"/>
  <c r="U276" i="1"/>
  <c r="AB276" i="1" s="1"/>
  <c r="AC276" i="1" s="1"/>
  <c r="U278" i="1"/>
  <c r="AB278" i="1" s="1"/>
  <c r="AC278" i="1" s="1"/>
  <c r="U292" i="1"/>
  <c r="AB292" i="1" s="1"/>
  <c r="AC292" i="1" s="1"/>
  <c r="AD292" i="1" s="1"/>
  <c r="U294" i="1"/>
  <c r="AB294" i="1" s="1"/>
  <c r="AC294" i="1" s="1"/>
  <c r="AD294" i="1" s="1"/>
  <c r="U296" i="1"/>
  <c r="AB296" i="1" s="1"/>
  <c r="AC296" i="1" s="1"/>
  <c r="AD296" i="1" s="1"/>
  <c r="U300" i="1"/>
  <c r="AB300" i="1" s="1"/>
  <c r="AC300" i="1" s="1"/>
  <c r="AD300" i="1" s="1"/>
  <c r="U342" i="1"/>
  <c r="AB342" i="1" s="1"/>
  <c r="AC342" i="1" s="1"/>
  <c r="AD342" i="1" s="1"/>
  <c r="U503" i="1"/>
  <c r="AB503" i="1" s="1"/>
  <c r="AC503" i="1" s="1"/>
  <c r="AD503" i="1" s="1"/>
  <c r="U272" i="1"/>
  <c r="AB272" i="1" s="1"/>
  <c r="AC272" i="1" s="1"/>
  <c r="U409" i="1"/>
  <c r="AB409" i="1" s="1"/>
  <c r="AC409" i="1" s="1"/>
  <c r="AD409" i="1" s="1"/>
  <c r="U504" i="1"/>
  <c r="AB504" i="1" s="1"/>
  <c r="AC504" i="1" s="1"/>
  <c r="AD504" i="1" s="1"/>
  <c r="U359" i="1"/>
  <c r="AB359" i="1" s="1"/>
  <c r="AC359" i="1" s="1"/>
  <c r="AD359" i="1" s="1"/>
  <c r="U391" i="1"/>
  <c r="AB391" i="1" s="1"/>
  <c r="AC391" i="1" s="1"/>
  <c r="AD391" i="1" s="1"/>
  <c r="U399" i="1"/>
  <c r="AB399" i="1" s="1"/>
  <c r="AC399" i="1" s="1"/>
  <c r="AD399" i="1" s="1"/>
  <c r="U414" i="1"/>
  <c r="AB414" i="1" s="1"/>
  <c r="AC414" i="1" s="1"/>
  <c r="AD414" i="1" s="1"/>
  <c r="U435" i="1"/>
  <c r="AB435" i="1" s="1"/>
  <c r="AC435" i="1" s="1"/>
  <c r="AD435" i="1" s="1"/>
  <c r="U441" i="1"/>
  <c r="AB441" i="1" s="1"/>
  <c r="AC441" i="1" s="1"/>
  <c r="AD441" i="1" s="1"/>
  <c r="U473" i="1"/>
  <c r="AB473" i="1" s="1"/>
  <c r="AC473" i="1" s="1"/>
  <c r="AD473" i="1" s="1"/>
  <c r="U477" i="1"/>
  <c r="AB477" i="1" s="1"/>
  <c r="AC477" i="1" s="1"/>
  <c r="AD477" i="1" s="1"/>
  <c r="U489" i="1"/>
  <c r="AB489" i="1" s="1"/>
  <c r="AC489" i="1" s="1"/>
  <c r="AD489" i="1" s="1"/>
  <c r="U509" i="1"/>
  <c r="AB509" i="1" s="1"/>
  <c r="AC509" i="1" s="1"/>
  <c r="AD509" i="1" s="1"/>
  <c r="U550" i="1"/>
  <c r="AB550" i="1" s="1"/>
  <c r="AC550" i="1" s="1"/>
  <c r="AD550" i="1" s="1"/>
  <c r="U728" i="1"/>
  <c r="U732" i="1"/>
  <c r="U840" i="1"/>
  <c r="U980" i="1"/>
  <c r="U987" i="1"/>
  <c r="U1074" i="1"/>
  <c r="U1086" i="1"/>
  <c r="U1466" i="1"/>
  <c r="U1458" i="1"/>
  <c r="U1454" i="1"/>
  <c r="U1450" i="1"/>
  <c r="U1446" i="1"/>
  <c r="U1442" i="1"/>
  <c r="U1449" i="1"/>
  <c r="U1435" i="1"/>
  <c r="U1428" i="1"/>
  <c r="U1424" i="1"/>
  <c r="U1445" i="1"/>
  <c r="U1457" i="1"/>
  <c r="U1441" i="1"/>
  <c r="U1453" i="1"/>
  <c r="U1434" i="1"/>
  <c r="U1421" i="1"/>
  <c r="U1420" i="1"/>
  <c r="U1416" i="1"/>
  <c r="U1412" i="1"/>
  <c r="U1405" i="1"/>
  <c r="U1402" i="1"/>
  <c r="U1413" i="1"/>
  <c r="U1403" i="1"/>
  <c r="U1438" i="1"/>
  <c r="U1409" i="1"/>
  <c r="U1427" i="1"/>
  <c r="U1396" i="1"/>
  <c r="U1392" i="1"/>
  <c r="U1388" i="1"/>
  <c r="U1368" i="1"/>
  <c r="U1364" i="1"/>
  <c r="U1360" i="1"/>
  <c r="U1356" i="1"/>
  <c r="U1352" i="1"/>
  <c r="U1341" i="1"/>
  <c r="U1325" i="1"/>
  <c r="U1321" i="1"/>
  <c r="U1417" i="1"/>
  <c r="U1399" i="1"/>
  <c r="U1385" i="1"/>
  <c r="U1369" i="1"/>
  <c r="U1353" i="1"/>
  <c r="U1284" i="1"/>
  <c r="U1280" i="1"/>
  <c r="U1276" i="1"/>
  <c r="U1272" i="1"/>
  <c r="U1268" i="1"/>
  <c r="U1260" i="1"/>
  <c r="U1256" i="1"/>
  <c r="U1248" i="1"/>
  <c r="U1294" i="1"/>
  <c r="U1381" i="1"/>
  <c r="U1324" i="1"/>
  <c r="U1305" i="1"/>
  <c r="U1297" i="1"/>
  <c r="U1279" i="1"/>
  <c r="U1332" i="1"/>
  <c r="U1290" i="1"/>
  <c r="U1275" i="1"/>
  <c r="U1228" i="1"/>
  <c r="U1227" i="1"/>
  <c r="U1320" i="1"/>
  <c r="U1312" i="1"/>
  <c r="U1286" i="1"/>
  <c r="U1259" i="1"/>
  <c r="U1283" i="1"/>
  <c r="U1267" i="1"/>
  <c r="U1273" i="1"/>
  <c r="U1261" i="1"/>
  <c r="U1245" i="1"/>
  <c r="U1288" i="1"/>
  <c r="U1307" i="1"/>
  <c r="U1287" i="1"/>
  <c r="U1292" i="1"/>
  <c r="U1335" i="1"/>
  <c r="U1387" i="1"/>
  <c r="U1358" i="1"/>
  <c r="U1374" i="1"/>
  <c r="U1394" i="1"/>
  <c r="U1410" i="1"/>
  <c r="U1414" i="1"/>
  <c r="U1433" i="1"/>
  <c r="U1451" i="1"/>
  <c r="U1456" i="1"/>
  <c r="U1366" i="1"/>
  <c r="U1300" i="1"/>
  <c r="U1355" i="1"/>
  <c r="U1459" i="1"/>
  <c r="U1439" i="1"/>
  <c r="U1277" i="1"/>
  <c r="U1230" i="1"/>
  <c r="U1249" i="1"/>
  <c r="U1257" i="1"/>
  <c r="U1291" i="1"/>
  <c r="U1336" i="1"/>
  <c r="U1371" i="1"/>
  <c r="U1359" i="1"/>
  <c r="U1339" i="1"/>
  <c r="U1375" i="1"/>
  <c r="U1382" i="1"/>
  <c r="U1401" i="1"/>
  <c r="U1411" i="1"/>
  <c r="U1397" i="1"/>
  <c r="U1415" i="1"/>
  <c r="U1407" i="1"/>
  <c r="U1425" i="1"/>
  <c r="U1443" i="1"/>
  <c r="U1229" i="1"/>
  <c r="U1278" i="1"/>
  <c r="U1367" i="1"/>
  <c r="U1393" i="1"/>
  <c r="U1363" i="1"/>
  <c r="U1391" i="1"/>
  <c r="U1436" i="1"/>
  <c r="U1430" i="1"/>
  <c r="U1226" i="1"/>
  <c r="U1258" i="1"/>
  <c r="U1295" i="1"/>
  <c r="U1303" i="1"/>
  <c r="U1333" i="1"/>
  <c r="U1296" i="1"/>
  <c r="U1311" i="1"/>
  <c r="U1327" i="1"/>
  <c r="U1354" i="1"/>
  <c r="U1362" i="1"/>
  <c r="U1383" i="1"/>
  <c r="U1390" i="1"/>
  <c r="U1404" i="1"/>
  <c r="U1418" i="1"/>
  <c r="U1422" i="1"/>
  <c r="U1426" i="1"/>
  <c r="U1318" i="1"/>
  <c r="U1379" i="1"/>
  <c r="U1340" i="1"/>
  <c r="U1400" i="1"/>
  <c r="U1419" i="1"/>
  <c r="U1429" i="1"/>
  <c r="U1447" i="1"/>
  <c r="U1455" i="1"/>
  <c r="U1552" i="1"/>
  <c r="U1553" i="1"/>
  <c r="U1550" i="1"/>
  <c r="U1551" i="1"/>
  <c r="U1548" i="1"/>
  <c r="U1549" i="1"/>
  <c r="U1546" i="1"/>
  <c r="U1547" i="1"/>
  <c r="U1544" i="1"/>
  <c r="U1545" i="1"/>
  <c r="U1542" i="1"/>
  <c r="U1543" i="1"/>
  <c r="U1540" i="1"/>
  <c r="U1541" i="1"/>
  <c r="U1538" i="1"/>
  <c r="U1539" i="1"/>
  <c r="U1536" i="1"/>
  <c r="U1537" i="1"/>
  <c r="U1534" i="1"/>
  <c r="U1535" i="1"/>
  <c r="U1532" i="1"/>
  <c r="U1533" i="1"/>
  <c r="U1530" i="1"/>
  <c r="U1531" i="1"/>
  <c r="U1528" i="1"/>
  <c r="U1529" i="1"/>
  <c r="AB1529" i="1" s="1"/>
  <c r="U1526" i="1"/>
  <c r="U1527" i="1"/>
  <c r="U1524" i="1"/>
  <c r="U1525" i="1"/>
  <c r="U1522" i="1"/>
  <c r="U1523" i="1"/>
  <c r="U1520" i="1"/>
  <c r="U1521" i="1"/>
  <c r="AB1521" i="1" s="1"/>
  <c r="U1518" i="1"/>
  <c r="U1519" i="1"/>
  <c r="U1516" i="1"/>
  <c r="U1517" i="1"/>
  <c r="U1514" i="1"/>
  <c r="AB1514" i="1" s="1"/>
  <c r="U1515" i="1"/>
  <c r="U1512" i="1"/>
  <c r="U1513" i="1"/>
  <c r="AB1513" i="1" s="1"/>
  <c r="U1510" i="1"/>
  <c r="U1511" i="1"/>
  <c r="U1508" i="1"/>
  <c r="U1509" i="1"/>
  <c r="U1506" i="1"/>
  <c r="U1507" i="1"/>
  <c r="U1504" i="1"/>
  <c r="U1505" i="1"/>
  <c r="U1502" i="1"/>
  <c r="U1503" i="1"/>
  <c r="U1500" i="1"/>
  <c r="U1501" i="1"/>
  <c r="U1498" i="1"/>
  <c r="U1499" i="1"/>
  <c r="U1495" i="1"/>
  <c r="U1496" i="1"/>
  <c r="U1478" i="1"/>
  <c r="U1481" i="1"/>
  <c r="U1482" i="1"/>
  <c r="U1484" i="1"/>
  <c r="U1483" i="1"/>
  <c r="U1479" i="1"/>
  <c r="U1488" i="1"/>
  <c r="U1487" i="1"/>
  <c r="U1492" i="1"/>
  <c r="U1493" i="1"/>
  <c r="U1490" i="1"/>
  <c r="U1491" i="1"/>
  <c r="U1489" i="1"/>
  <c r="D6" i="2"/>
  <c r="AD276" i="1" l="1"/>
  <c r="AD1473" i="1"/>
  <c r="AD1681" i="1"/>
  <c r="AD1471" i="1"/>
  <c r="AD272" i="1"/>
  <c r="AD450" i="1"/>
  <c r="AD346" i="1"/>
  <c r="AD1669" i="1"/>
  <c r="AD1472" i="1"/>
  <c r="AD1673" i="1"/>
  <c r="AD1688" i="1"/>
  <c r="AD623" i="1"/>
  <c r="AD278" i="1"/>
  <c r="AD1707" i="1"/>
  <c r="AD626" i="1"/>
  <c r="AD593" i="1"/>
  <c r="AD1664" i="1"/>
  <c r="AD1722" i="1"/>
  <c r="AC2653" i="1"/>
  <c r="AB2661" i="1"/>
  <c r="Q1194" i="1"/>
  <c r="U1194" i="1" s="1"/>
  <c r="AB1194" i="1" s="1"/>
  <c r="AC1194" i="1" s="1"/>
  <c r="AD1194" i="1" s="1"/>
  <c r="T1194" i="1"/>
  <c r="Q1193" i="1"/>
  <c r="U1193" i="1" s="1"/>
  <c r="AB1193" i="1" s="1"/>
  <c r="AC1193" i="1" s="1"/>
  <c r="AD1193" i="1" s="1"/>
  <c r="T1193" i="1"/>
  <c r="Q1188" i="1"/>
  <c r="U1188" i="1" s="1"/>
  <c r="AB1188" i="1" s="1"/>
  <c r="AC1188" i="1" s="1"/>
  <c r="AD1188" i="1" s="1"/>
  <c r="T1188" i="1"/>
  <c r="Q1186" i="1"/>
  <c r="U1186" i="1" s="1"/>
  <c r="AB1186" i="1" s="1"/>
  <c r="AC1186" i="1" s="1"/>
  <c r="AD1186" i="1" s="1"/>
  <c r="T1186" i="1"/>
  <c r="AC2658" i="1"/>
  <c r="AE2658" i="1" s="1"/>
  <c r="AF2658" i="1" s="1"/>
  <c r="AC2659" i="1"/>
  <c r="AE2659" i="1" s="1"/>
  <c r="AF2659" i="1" s="1"/>
  <c r="Q275" i="1"/>
  <c r="T275" i="1"/>
  <c r="Q274" i="1"/>
  <c r="T274" i="1"/>
  <c r="Q609" i="1"/>
  <c r="U609" i="1" s="1"/>
  <c r="AB609" i="1" s="1"/>
  <c r="AC26" i="1"/>
  <c r="AB1086" i="1"/>
  <c r="AC1086" i="1" s="1"/>
  <c r="AD1086" i="1" s="1"/>
  <c r="AB840" i="1"/>
  <c r="AC840" i="1" s="1"/>
  <c r="AD840" i="1" s="1"/>
  <c r="AB1082" i="1"/>
  <c r="AC1082" i="1" s="1"/>
  <c r="AD1082" i="1" s="1"/>
  <c r="AB1081" i="1"/>
  <c r="AC1081" i="1" s="1"/>
  <c r="AD1081" i="1" s="1"/>
  <c r="AB1031" i="1"/>
  <c r="AC1031" i="1" s="1"/>
  <c r="AD1031" i="1" s="1"/>
  <c r="AB753" i="1"/>
  <c r="AC753" i="1" s="1"/>
  <c r="AD753" i="1" s="1"/>
  <c r="AB1091" i="1"/>
  <c r="AC1091" i="1" s="1"/>
  <c r="AD1091" i="1" s="1"/>
  <c r="AB756" i="1"/>
  <c r="AC756" i="1" s="1"/>
  <c r="AD756" i="1" s="1"/>
  <c r="AB1042" i="1"/>
  <c r="AC1042" i="1" s="1"/>
  <c r="AD1042" i="1" s="1"/>
  <c r="AB843" i="1"/>
  <c r="AC843" i="1" s="1"/>
  <c r="AD843" i="1" s="1"/>
  <c r="AB1195" i="1"/>
  <c r="AC1195" i="1" s="1"/>
  <c r="AD1195" i="1" s="1"/>
  <c r="AB1133" i="1"/>
  <c r="AC1133" i="1" s="1"/>
  <c r="AD1133" i="1" s="1"/>
  <c r="AB1084" i="1"/>
  <c r="AC1084" i="1" s="1"/>
  <c r="AD1084" i="1" s="1"/>
  <c r="AB1073" i="1"/>
  <c r="AC1073" i="1" s="1"/>
  <c r="AD1073" i="1" s="1"/>
  <c r="AB995" i="1"/>
  <c r="AC995" i="1" s="1"/>
  <c r="AD995" i="1" s="1"/>
  <c r="AB1011" i="1"/>
  <c r="AC1011" i="1" s="1"/>
  <c r="AD1011" i="1" s="1"/>
  <c r="AB1158" i="1"/>
  <c r="AC1158" i="1" s="1"/>
  <c r="AD1158" i="1" s="1"/>
  <c r="AB1162" i="1"/>
  <c r="AC1162" i="1" s="1"/>
  <c r="AD1162" i="1" s="1"/>
  <c r="AB1008" i="1"/>
  <c r="AC1008" i="1" s="1"/>
  <c r="AD1008" i="1" s="1"/>
  <c r="AB905" i="1"/>
  <c r="AC905" i="1" s="1"/>
  <c r="AD905" i="1" s="1"/>
  <c r="AB1167" i="1"/>
  <c r="AC1167" i="1" s="1"/>
  <c r="AD1167" i="1" s="1"/>
  <c r="AB1087" i="1"/>
  <c r="AC1087" i="1" s="1"/>
  <c r="AD1087" i="1" s="1"/>
  <c r="AB1098" i="1"/>
  <c r="AC1098" i="1" s="1"/>
  <c r="AD1098" i="1" s="1"/>
  <c r="AB940" i="1"/>
  <c r="AC940" i="1" s="1"/>
  <c r="AD940" i="1" s="1"/>
  <c r="AB941" i="1"/>
  <c r="AC941" i="1" s="1"/>
  <c r="AD941" i="1" s="1"/>
  <c r="AB729" i="1"/>
  <c r="AC729" i="1" s="1"/>
  <c r="AD729" i="1" s="1"/>
  <c r="AB715" i="1"/>
  <c r="AC715" i="1" s="1"/>
  <c r="AD715" i="1" s="1"/>
  <c r="AB712" i="1"/>
  <c r="AC712" i="1" s="1"/>
  <c r="AD712" i="1" s="1"/>
  <c r="AB697" i="1"/>
  <c r="AC697" i="1" s="1"/>
  <c r="AD697" i="1" s="1"/>
  <c r="AB748" i="1"/>
  <c r="AC748" i="1" s="1"/>
  <c r="AD748" i="1" s="1"/>
  <c r="AB808" i="1"/>
  <c r="AC808" i="1" s="1"/>
  <c r="AD808" i="1" s="1"/>
  <c r="AB762" i="1"/>
  <c r="AC762" i="1" s="1"/>
  <c r="AD762" i="1" s="1"/>
  <c r="AB802" i="1"/>
  <c r="AC802" i="1" s="1"/>
  <c r="AD802" i="1" s="1"/>
  <c r="AB928" i="1"/>
  <c r="AC928" i="1" s="1"/>
  <c r="AD928" i="1" s="1"/>
  <c r="AB942" i="1"/>
  <c r="AC942" i="1" s="1"/>
  <c r="AD942" i="1" s="1"/>
  <c r="AB974" i="1"/>
  <c r="AC974" i="1" s="1"/>
  <c r="AD974" i="1" s="1"/>
  <c r="AB990" i="1"/>
  <c r="AC990" i="1" s="1"/>
  <c r="AD990" i="1" s="1"/>
  <c r="AB989" i="1"/>
  <c r="AC989" i="1" s="1"/>
  <c r="AD989" i="1" s="1"/>
  <c r="AB1096" i="1"/>
  <c r="AC1096" i="1" s="1"/>
  <c r="AD1096" i="1" s="1"/>
  <c r="AB1108" i="1"/>
  <c r="AC1108" i="1" s="1"/>
  <c r="AD1108" i="1" s="1"/>
  <c r="AB1068" i="1"/>
  <c r="AC1068" i="1" s="1"/>
  <c r="AD1068" i="1" s="1"/>
  <c r="AB1105" i="1"/>
  <c r="AC1105" i="1" s="1"/>
  <c r="AD1105" i="1" s="1"/>
  <c r="AB1145" i="1"/>
  <c r="AC1145" i="1" s="1"/>
  <c r="AD1145" i="1" s="1"/>
  <c r="AB1159" i="1"/>
  <c r="AC1159" i="1" s="1"/>
  <c r="AD1159" i="1" s="1"/>
  <c r="AB1155" i="1"/>
  <c r="AC1155" i="1" s="1"/>
  <c r="AD1155" i="1" s="1"/>
  <c r="AB1207" i="1"/>
  <c r="AC1207" i="1" s="1"/>
  <c r="AD1207" i="1" s="1"/>
  <c r="AB1205" i="1"/>
  <c r="AC1205" i="1" s="1"/>
  <c r="AD1205" i="1" s="1"/>
  <c r="AB1202" i="1"/>
  <c r="AC1202" i="1" s="1"/>
  <c r="AB1211" i="1"/>
  <c r="AC1211" i="1" s="1"/>
  <c r="AD1211" i="1" s="1"/>
  <c r="AB1074" i="1"/>
  <c r="AC1074" i="1" s="1"/>
  <c r="AD1074" i="1" s="1"/>
  <c r="AB732" i="1"/>
  <c r="AC732" i="1" s="1"/>
  <c r="AD732" i="1" s="1"/>
  <c r="AB1058" i="1"/>
  <c r="AC1058" i="1" s="1"/>
  <c r="AD1058" i="1" s="1"/>
  <c r="AB1177" i="1"/>
  <c r="AC1177" i="1" s="1"/>
  <c r="AD1177" i="1" s="1"/>
  <c r="AB1028" i="1"/>
  <c r="AC1028" i="1" s="1"/>
  <c r="AD1028" i="1" s="1"/>
  <c r="AB913" i="1"/>
  <c r="AC913" i="1" s="1"/>
  <c r="AD913" i="1" s="1"/>
  <c r="AB1078" i="1"/>
  <c r="AC1078" i="1" s="1"/>
  <c r="AD1078" i="1" s="1"/>
  <c r="AB1185" i="1"/>
  <c r="AC1185" i="1" s="1"/>
  <c r="AB1036" i="1"/>
  <c r="AC1036" i="1" s="1"/>
  <c r="AD1036" i="1" s="1"/>
  <c r="AB835" i="1"/>
  <c r="AC835" i="1" s="1"/>
  <c r="AD835" i="1" s="1"/>
  <c r="AB1168" i="1"/>
  <c r="AC1168" i="1" s="1"/>
  <c r="AB1171" i="1"/>
  <c r="AC1171" i="1" s="1"/>
  <c r="AD1171" i="1" s="1"/>
  <c r="AB1080" i="1"/>
  <c r="AC1080" i="1" s="1"/>
  <c r="AD1080" i="1" s="1"/>
  <c r="AB1057" i="1"/>
  <c r="AC1057" i="1" s="1"/>
  <c r="AD1057" i="1" s="1"/>
  <c r="AB960" i="1"/>
  <c r="AC960" i="1" s="1"/>
  <c r="AD960" i="1" s="1"/>
  <c r="AB854" i="1"/>
  <c r="AC854" i="1" s="1"/>
  <c r="AD854" i="1" s="1"/>
  <c r="AB771" i="1"/>
  <c r="AC771" i="1" s="1"/>
  <c r="AD771" i="1" s="1"/>
  <c r="AB685" i="1"/>
  <c r="AC685" i="1" s="1"/>
  <c r="AD685" i="1" s="1"/>
  <c r="AB1118" i="1"/>
  <c r="AC1118" i="1" s="1"/>
  <c r="AD1118" i="1" s="1"/>
  <c r="AB1085" i="1"/>
  <c r="AC1085" i="1" s="1"/>
  <c r="AD1085" i="1" s="1"/>
  <c r="AB999" i="1"/>
  <c r="AC999" i="1" s="1"/>
  <c r="AD999" i="1" s="1"/>
  <c r="AB885" i="1"/>
  <c r="AC885" i="1" s="1"/>
  <c r="AD885" i="1" s="1"/>
  <c r="AB1178" i="1"/>
  <c r="AC1178" i="1" s="1"/>
  <c r="AD1178" i="1" s="1"/>
  <c r="AB1083" i="1"/>
  <c r="AC1083" i="1" s="1"/>
  <c r="AD1083" i="1" s="1"/>
  <c r="AB1032" i="1"/>
  <c r="AC1032" i="1" s="1"/>
  <c r="AD1032" i="1" s="1"/>
  <c r="AB992" i="1"/>
  <c r="AC992" i="1" s="1"/>
  <c r="AD992" i="1" s="1"/>
  <c r="AB1027" i="1"/>
  <c r="AC1027" i="1" s="1"/>
  <c r="AD1027" i="1" s="1"/>
  <c r="AB772" i="1"/>
  <c r="AC772" i="1" s="1"/>
  <c r="AD772" i="1" s="1"/>
  <c r="AB754" i="1"/>
  <c r="AC754" i="1" s="1"/>
  <c r="AD754" i="1" s="1"/>
  <c r="AB710" i="1"/>
  <c r="AC710" i="1" s="1"/>
  <c r="AD710" i="1" s="1"/>
  <c r="AB719" i="1"/>
  <c r="AC719" i="1" s="1"/>
  <c r="AD719" i="1" s="1"/>
  <c r="AB751" i="1"/>
  <c r="AC751" i="1" s="1"/>
  <c r="AD751" i="1" s="1"/>
  <c r="AB689" i="1"/>
  <c r="AC689" i="1" s="1"/>
  <c r="AD689" i="1" s="1"/>
  <c r="AB699" i="1"/>
  <c r="AC699" i="1" s="1"/>
  <c r="AD699" i="1" s="1"/>
  <c r="AB773" i="1"/>
  <c r="AC773" i="1" s="1"/>
  <c r="AD773" i="1" s="1"/>
  <c r="AB820" i="1"/>
  <c r="AC820" i="1" s="1"/>
  <c r="AB805" i="1"/>
  <c r="AC805" i="1" s="1"/>
  <c r="AD805" i="1" s="1"/>
  <c r="AB810" i="1"/>
  <c r="AC810" i="1" s="1"/>
  <c r="AD810" i="1" s="1"/>
  <c r="AB939" i="1"/>
  <c r="AC939" i="1" s="1"/>
  <c r="AD939" i="1" s="1"/>
  <c r="AB958" i="1"/>
  <c r="AC958" i="1" s="1"/>
  <c r="AD958" i="1" s="1"/>
  <c r="AB978" i="1"/>
  <c r="AC978" i="1" s="1"/>
  <c r="AD978" i="1" s="1"/>
  <c r="AB1002" i="1"/>
  <c r="AC1002" i="1" s="1"/>
  <c r="AD1002" i="1" s="1"/>
  <c r="AB1001" i="1"/>
  <c r="AC1001" i="1" s="1"/>
  <c r="AD1001" i="1" s="1"/>
  <c r="AB1010" i="1"/>
  <c r="AC1010" i="1" s="1"/>
  <c r="AD1010" i="1" s="1"/>
  <c r="AB1146" i="1"/>
  <c r="AC1146" i="1" s="1"/>
  <c r="AD1146" i="1" s="1"/>
  <c r="AB1072" i="1"/>
  <c r="AC1072" i="1" s="1"/>
  <c r="AD1072" i="1" s="1"/>
  <c r="AB1113" i="1"/>
  <c r="AC1113" i="1" s="1"/>
  <c r="AD1113" i="1" s="1"/>
  <c r="AB1149" i="1"/>
  <c r="AC1149" i="1" s="1"/>
  <c r="AD1149" i="1" s="1"/>
  <c r="AB1122" i="1"/>
  <c r="AC1122" i="1" s="1"/>
  <c r="AD1122" i="1" s="1"/>
  <c r="AB1187" i="1"/>
  <c r="AC1187" i="1" s="1"/>
  <c r="AD1187" i="1" s="1"/>
  <c r="AB1220" i="1"/>
  <c r="AC1220" i="1" s="1"/>
  <c r="AD1220" i="1" s="1"/>
  <c r="AB1210" i="1"/>
  <c r="AC1210" i="1" s="1"/>
  <c r="AD1210" i="1" s="1"/>
  <c r="AB1213" i="1"/>
  <c r="AC1213" i="1" s="1"/>
  <c r="AD1213" i="1" s="1"/>
  <c r="AB1218" i="1"/>
  <c r="AC1218" i="1" s="1"/>
  <c r="AD1218" i="1" s="1"/>
  <c r="AB987" i="1"/>
  <c r="AC987" i="1" s="1"/>
  <c r="AD987" i="1" s="1"/>
  <c r="AB728" i="1"/>
  <c r="AC728" i="1" s="1"/>
  <c r="AD728" i="1" s="1"/>
  <c r="AB860" i="1"/>
  <c r="AC860" i="1" s="1"/>
  <c r="AD860" i="1" s="1"/>
  <c r="AB1147" i="1"/>
  <c r="AC1147" i="1" s="1"/>
  <c r="AD1147" i="1" s="1"/>
  <c r="AB983" i="1"/>
  <c r="AC983" i="1" s="1"/>
  <c r="AD983" i="1" s="1"/>
  <c r="AB768" i="1"/>
  <c r="AC768" i="1" s="1"/>
  <c r="AD768" i="1" s="1"/>
  <c r="AB1152" i="1"/>
  <c r="AC1152" i="1" s="1"/>
  <c r="AD1152" i="1" s="1"/>
  <c r="AB936" i="1"/>
  <c r="AC936" i="1" s="1"/>
  <c r="AD936" i="1" s="1"/>
  <c r="AB1000" i="1"/>
  <c r="AC1000" i="1" s="1"/>
  <c r="AD1000" i="1" s="1"/>
  <c r="AB767" i="1"/>
  <c r="AC767" i="1" s="1"/>
  <c r="AD767" i="1" s="1"/>
  <c r="AB1184" i="1"/>
  <c r="AC1184" i="1" s="1"/>
  <c r="AD1184" i="1" s="1"/>
  <c r="AB1119" i="1"/>
  <c r="AC1119" i="1" s="1"/>
  <c r="AD1119" i="1" s="1"/>
  <c r="AB1076" i="1"/>
  <c r="AC1076" i="1" s="1"/>
  <c r="AD1076" i="1" s="1"/>
  <c r="AB1049" i="1"/>
  <c r="AC1049" i="1" s="1"/>
  <c r="AD1049" i="1" s="1"/>
  <c r="AB1004" i="1"/>
  <c r="AC1004" i="1" s="1"/>
  <c r="AD1004" i="1" s="1"/>
  <c r="AB957" i="1"/>
  <c r="AC957" i="1" s="1"/>
  <c r="AB686" i="1"/>
  <c r="AC686" i="1" s="1"/>
  <c r="AD686" i="1" s="1"/>
  <c r="AB1046" i="1"/>
  <c r="AC1046" i="1" s="1"/>
  <c r="AD1046" i="1" s="1"/>
  <c r="AB1077" i="1"/>
  <c r="AC1077" i="1" s="1"/>
  <c r="AD1077" i="1" s="1"/>
  <c r="AB859" i="1"/>
  <c r="AC859" i="1" s="1"/>
  <c r="AB1132" i="1"/>
  <c r="AC1132" i="1" s="1"/>
  <c r="AD1132" i="1" s="1"/>
  <c r="AB1079" i="1"/>
  <c r="AC1079" i="1" s="1"/>
  <c r="AD1079" i="1" s="1"/>
  <c r="AB991" i="1"/>
  <c r="AC991" i="1" s="1"/>
  <c r="AD991" i="1" s="1"/>
  <c r="AB976" i="1"/>
  <c r="AC976" i="1" s="1"/>
  <c r="AD976" i="1" s="1"/>
  <c r="AB741" i="1"/>
  <c r="AC741" i="1" s="1"/>
  <c r="AD741" i="1" s="1"/>
  <c r="AB774" i="1"/>
  <c r="AC774" i="1" s="1"/>
  <c r="AD774" i="1" s="1"/>
  <c r="AB815" i="1"/>
  <c r="AC815" i="1" s="1"/>
  <c r="AD815" i="1" s="1"/>
  <c r="AB959" i="1"/>
  <c r="AC959" i="1" s="1"/>
  <c r="AD959" i="1" s="1"/>
  <c r="AB787" i="1"/>
  <c r="AC787" i="1" s="1"/>
  <c r="AB691" i="1"/>
  <c r="AC691" i="1" s="1"/>
  <c r="AD691" i="1" s="1"/>
  <c r="AB702" i="1"/>
  <c r="AC702" i="1" s="1"/>
  <c r="AD702" i="1" s="1"/>
  <c r="AB788" i="1"/>
  <c r="AC788" i="1" s="1"/>
  <c r="AD788" i="1" s="1"/>
  <c r="AB760" i="1"/>
  <c r="AC760" i="1" s="1"/>
  <c r="AD760" i="1" s="1"/>
  <c r="AB879" i="1"/>
  <c r="AC879" i="1" s="1"/>
  <c r="AB818" i="1"/>
  <c r="AC818" i="1" s="1"/>
  <c r="AD818" i="1" s="1"/>
  <c r="AB1067" i="1"/>
  <c r="AC1067" i="1" s="1"/>
  <c r="AD1067" i="1" s="1"/>
  <c r="AB1033" i="1"/>
  <c r="AC1033" i="1" s="1"/>
  <c r="AD1033" i="1" s="1"/>
  <c r="AB982" i="1"/>
  <c r="AC982" i="1" s="1"/>
  <c r="AD982" i="1" s="1"/>
  <c r="AB981" i="1"/>
  <c r="AC981" i="1" s="1"/>
  <c r="AD981" i="1" s="1"/>
  <c r="AB1009" i="1"/>
  <c r="AC1009" i="1" s="1"/>
  <c r="AB1030" i="1"/>
  <c r="AC1030" i="1" s="1"/>
  <c r="AD1030" i="1" s="1"/>
  <c r="AB1121" i="1"/>
  <c r="AC1121" i="1" s="1"/>
  <c r="AD1121" i="1" s="1"/>
  <c r="AB1093" i="1"/>
  <c r="AC1093" i="1" s="1"/>
  <c r="AD1093" i="1" s="1"/>
  <c r="AB1135" i="1"/>
  <c r="AC1135" i="1" s="1"/>
  <c r="AD1135" i="1" s="1"/>
  <c r="AB1163" i="1"/>
  <c r="AC1163" i="1" s="1"/>
  <c r="AD1163" i="1" s="1"/>
  <c r="AB1126" i="1"/>
  <c r="AC1126" i="1" s="1"/>
  <c r="AD1126" i="1" s="1"/>
  <c r="AB1189" i="1"/>
  <c r="AC1189" i="1" s="1"/>
  <c r="AD1189" i="1" s="1"/>
  <c r="AB1160" i="1"/>
  <c r="AC1160" i="1" s="1"/>
  <c r="AD1160" i="1" s="1"/>
  <c r="AB1212" i="1"/>
  <c r="AC1212" i="1" s="1"/>
  <c r="AD1212" i="1" s="1"/>
  <c r="AB1204" i="1"/>
  <c r="AC1204" i="1" s="1"/>
  <c r="AD1204" i="1" s="1"/>
  <c r="AB1214" i="1"/>
  <c r="AC1214" i="1" s="1"/>
  <c r="AD1214" i="1" s="1"/>
  <c r="AB980" i="1"/>
  <c r="AC980" i="1" s="1"/>
  <c r="AD980" i="1" s="1"/>
  <c r="AB856" i="1"/>
  <c r="AC856" i="1" s="1"/>
  <c r="AD856" i="1" s="1"/>
  <c r="AB1095" i="1"/>
  <c r="AC1095" i="1" s="1"/>
  <c r="AD1095" i="1" s="1"/>
  <c r="AB884" i="1"/>
  <c r="AC884" i="1" s="1"/>
  <c r="AD884" i="1" s="1"/>
  <c r="AB1094" i="1"/>
  <c r="AC1094" i="1" s="1"/>
  <c r="AD1094" i="1" s="1"/>
  <c r="AB1154" i="1"/>
  <c r="AC1154" i="1" s="1"/>
  <c r="AD1154" i="1" s="1"/>
  <c r="AB930" i="1"/>
  <c r="AC930" i="1" s="1"/>
  <c r="AD930" i="1" s="1"/>
  <c r="AB1134" i="1"/>
  <c r="AC1134" i="1" s="1"/>
  <c r="AD1134" i="1" s="1"/>
  <c r="AB984" i="1"/>
  <c r="AC984" i="1" s="1"/>
  <c r="AD984" i="1" s="1"/>
  <c r="AB731" i="1"/>
  <c r="AC731" i="1" s="1"/>
  <c r="AD731" i="1" s="1"/>
  <c r="AB1148" i="1"/>
  <c r="AC1148" i="1" s="1"/>
  <c r="AD1148" i="1" s="1"/>
  <c r="AB1099" i="1"/>
  <c r="AC1099" i="1" s="1"/>
  <c r="AD1099" i="1" s="1"/>
  <c r="AB1070" i="1"/>
  <c r="AC1070" i="1" s="1"/>
  <c r="AD1070" i="1" s="1"/>
  <c r="AB1012" i="1"/>
  <c r="AC1012" i="1" s="1"/>
  <c r="AD1012" i="1" s="1"/>
  <c r="AB988" i="1"/>
  <c r="AC988" i="1" s="1"/>
  <c r="AD988" i="1" s="1"/>
  <c r="AB755" i="1"/>
  <c r="AC755" i="1" s="1"/>
  <c r="AD755" i="1" s="1"/>
  <c r="AB1200" i="1"/>
  <c r="AC1200" i="1" s="1"/>
  <c r="AD1200" i="1" s="1"/>
  <c r="AB752" i="1"/>
  <c r="AC752" i="1" s="1"/>
  <c r="AD752" i="1" s="1"/>
  <c r="AB1069" i="1"/>
  <c r="AC1069" i="1" s="1"/>
  <c r="AD1069" i="1" s="1"/>
  <c r="AB727" i="1"/>
  <c r="AC727" i="1" s="1"/>
  <c r="AD727" i="1" s="1"/>
  <c r="AB1192" i="1"/>
  <c r="AC1192" i="1" s="1"/>
  <c r="AB1075" i="1"/>
  <c r="AC1075" i="1" s="1"/>
  <c r="AD1075" i="1" s="1"/>
  <c r="AB975" i="1"/>
  <c r="AC975" i="1" s="1"/>
  <c r="AD975" i="1" s="1"/>
  <c r="AB845" i="1"/>
  <c r="AC845" i="1" s="1"/>
  <c r="AD845" i="1" s="1"/>
  <c r="AB733" i="1"/>
  <c r="AC733" i="1" s="1"/>
  <c r="AD733" i="1" s="1"/>
  <c r="AB717" i="1"/>
  <c r="AC717" i="1" s="1"/>
  <c r="AD717" i="1" s="1"/>
  <c r="AB711" i="1"/>
  <c r="AC711" i="1" s="1"/>
  <c r="AD711" i="1" s="1"/>
  <c r="AB709" i="1"/>
  <c r="AC709" i="1" s="1"/>
  <c r="AD709" i="1" s="1"/>
  <c r="AB696" i="1"/>
  <c r="AC696" i="1" s="1"/>
  <c r="AD696" i="1" s="1"/>
  <c r="AB747" i="1"/>
  <c r="AC747" i="1" s="1"/>
  <c r="AD747" i="1" s="1"/>
  <c r="AB792" i="1"/>
  <c r="AC792" i="1" s="1"/>
  <c r="AD792" i="1" s="1"/>
  <c r="AB761" i="1"/>
  <c r="AC761" i="1" s="1"/>
  <c r="AD761" i="1" s="1"/>
  <c r="AB759" i="1"/>
  <c r="AC759" i="1" s="1"/>
  <c r="AD759" i="1" s="1"/>
  <c r="AB1059" i="1"/>
  <c r="AC1059" i="1" s="1"/>
  <c r="AD1059" i="1" s="1"/>
  <c r="AB932" i="1"/>
  <c r="AC932" i="1" s="1"/>
  <c r="AD932" i="1" s="1"/>
  <c r="AB1071" i="1"/>
  <c r="AC1071" i="1" s="1"/>
  <c r="AD1071" i="1" s="1"/>
  <c r="AB986" i="1"/>
  <c r="AC986" i="1" s="1"/>
  <c r="AD986" i="1" s="1"/>
  <c r="AB985" i="1"/>
  <c r="AC985" i="1" s="1"/>
  <c r="AD985" i="1" s="1"/>
  <c r="AB1051" i="1"/>
  <c r="AC1051" i="1" s="1"/>
  <c r="AD1051" i="1" s="1"/>
  <c r="AB1088" i="1"/>
  <c r="AC1088" i="1" s="1"/>
  <c r="AD1088" i="1" s="1"/>
  <c r="AB1060" i="1"/>
  <c r="AC1060" i="1" s="1"/>
  <c r="AD1060" i="1" s="1"/>
  <c r="AB1097" i="1"/>
  <c r="AC1097" i="1" s="1"/>
  <c r="AD1097" i="1" s="1"/>
  <c r="AB1138" i="1"/>
  <c r="AC1138" i="1" s="1"/>
  <c r="AD1138" i="1" s="1"/>
  <c r="AB1127" i="1"/>
  <c r="AC1127" i="1" s="1"/>
  <c r="AD1127" i="1" s="1"/>
  <c r="AB1190" i="1"/>
  <c r="AC1190" i="1" s="1"/>
  <c r="AD1190" i="1" s="1"/>
  <c r="AB1165" i="1"/>
  <c r="AC1165" i="1" s="1"/>
  <c r="AB1197" i="1"/>
  <c r="AC1197" i="1" s="1"/>
  <c r="AD1197" i="1" s="1"/>
  <c r="AB1206" i="1"/>
  <c r="AC1206" i="1" s="1"/>
  <c r="AD1206" i="1" s="1"/>
  <c r="AB1219" i="1"/>
  <c r="AC1219" i="1" s="1"/>
  <c r="AD1219" i="1" s="1"/>
  <c r="Q244" i="1"/>
  <c r="T312" i="1"/>
  <c r="Q312" i="1"/>
  <c r="AC1514" i="1"/>
  <c r="AD1514" i="1" s="1"/>
  <c r="AC1513" i="1"/>
  <c r="AD1513" i="1" s="1"/>
  <c r="AC1521" i="1"/>
  <c r="AD1521" i="1" s="1"/>
  <c r="AC1529" i="1"/>
  <c r="AD1529" i="1" s="1"/>
  <c r="AB1455" i="1"/>
  <c r="AC1455" i="1" s="1"/>
  <c r="AD1455" i="1" s="1"/>
  <c r="AB1404" i="1"/>
  <c r="AC1404" i="1" s="1"/>
  <c r="AB1226" i="1"/>
  <c r="AC1226" i="1" s="1"/>
  <c r="AD1226" i="1" s="1"/>
  <c r="AB1415" i="1"/>
  <c r="AC1415" i="1" s="1"/>
  <c r="AD1415" i="1" s="1"/>
  <c r="AB1371" i="1"/>
  <c r="AC1371" i="1" s="1"/>
  <c r="AD1371" i="1" s="1"/>
  <c r="AB1456" i="1"/>
  <c r="AC1456" i="1" s="1"/>
  <c r="AD1456" i="1" s="1"/>
  <c r="AB1387" i="1"/>
  <c r="AC1387" i="1" s="1"/>
  <c r="AD1387" i="1" s="1"/>
  <c r="AB1273" i="1"/>
  <c r="AC1273" i="1" s="1"/>
  <c r="AD1273" i="1" s="1"/>
  <c r="AB1228" i="1"/>
  <c r="AC1228" i="1" s="1"/>
  <c r="AD1228" i="1" s="1"/>
  <c r="AB1381" i="1"/>
  <c r="AC1381" i="1" s="1"/>
  <c r="AD1381" i="1" s="1"/>
  <c r="AB1280" i="1"/>
  <c r="AC1280" i="1" s="1"/>
  <c r="AB1385" i="1"/>
  <c r="AC1385" i="1" s="1"/>
  <c r="AD1385" i="1" s="1"/>
  <c r="AB1360" i="1"/>
  <c r="AC1360" i="1" s="1"/>
  <c r="AD1360" i="1" s="1"/>
  <c r="AB1392" i="1"/>
  <c r="AC1392" i="1" s="1"/>
  <c r="AB1438" i="1"/>
  <c r="AC1438" i="1" s="1"/>
  <c r="AD1438" i="1" s="1"/>
  <c r="AB1405" i="1"/>
  <c r="AC1405" i="1" s="1"/>
  <c r="AD1405" i="1" s="1"/>
  <c r="AB1421" i="1"/>
  <c r="AC1421" i="1" s="1"/>
  <c r="AD1421" i="1" s="1"/>
  <c r="AB1457" i="1"/>
  <c r="AC1457" i="1" s="1"/>
  <c r="AD1457" i="1" s="1"/>
  <c r="AB1435" i="1"/>
  <c r="AC1435" i="1" s="1"/>
  <c r="AD1435" i="1" s="1"/>
  <c r="AB1450" i="1"/>
  <c r="AC1450" i="1" s="1"/>
  <c r="AD1450" i="1" s="1"/>
  <c r="AB1447" i="1"/>
  <c r="AC1447" i="1" s="1"/>
  <c r="AD1447" i="1" s="1"/>
  <c r="AB1400" i="1"/>
  <c r="AC1400" i="1" s="1"/>
  <c r="AD1400" i="1" s="1"/>
  <c r="AB1426" i="1"/>
  <c r="AC1426" i="1" s="1"/>
  <c r="AD1426" i="1" s="1"/>
  <c r="AB1390" i="1"/>
  <c r="AC1390" i="1" s="1"/>
  <c r="AD1390" i="1" s="1"/>
  <c r="AB1327" i="1"/>
  <c r="AC1327" i="1" s="1"/>
  <c r="AD1327" i="1" s="1"/>
  <c r="AB1303" i="1"/>
  <c r="AC1303" i="1" s="1"/>
  <c r="AB1430" i="1"/>
  <c r="AC1430" i="1" s="1"/>
  <c r="AD1430" i="1" s="1"/>
  <c r="AB1393" i="1"/>
  <c r="AC1393" i="1" s="1"/>
  <c r="AD1393" i="1" s="1"/>
  <c r="AB1443" i="1"/>
  <c r="AC1443" i="1" s="1"/>
  <c r="AD1443" i="1" s="1"/>
  <c r="AB1397" i="1"/>
  <c r="AC1397" i="1" s="1"/>
  <c r="AD1397" i="1" s="1"/>
  <c r="AB1375" i="1"/>
  <c r="AC1375" i="1" s="1"/>
  <c r="AD1375" i="1" s="1"/>
  <c r="AB1336" i="1"/>
  <c r="AC1336" i="1" s="1"/>
  <c r="AD1336" i="1" s="1"/>
  <c r="AB1230" i="1"/>
  <c r="AC1230" i="1" s="1"/>
  <c r="AD1230" i="1" s="1"/>
  <c r="AB1355" i="1"/>
  <c r="AC1355" i="1" s="1"/>
  <c r="AD1355" i="1" s="1"/>
  <c r="AB1451" i="1"/>
  <c r="AC1451" i="1" s="1"/>
  <c r="AD1451" i="1" s="1"/>
  <c r="AB1394" i="1"/>
  <c r="AC1394" i="1" s="1"/>
  <c r="AD1394" i="1" s="1"/>
  <c r="AB1335" i="1"/>
  <c r="AC1335" i="1" s="1"/>
  <c r="AD1335" i="1" s="1"/>
  <c r="AB1288" i="1"/>
  <c r="AC1288" i="1" s="1"/>
  <c r="AD1288" i="1" s="1"/>
  <c r="AB1267" i="1"/>
  <c r="AC1267" i="1" s="1"/>
  <c r="AD1267" i="1" s="1"/>
  <c r="AB1312" i="1"/>
  <c r="AC1312" i="1" s="1"/>
  <c r="AD1312" i="1" s="1"/>
  <c r="AB1275" i="1"/>
  <c r="AC1275" i="1" s="1"/>
  <c r="AD1275" i="1" s="1"/>
  <c r="AB1297" i="1"/>
  <c r="AC1297" i="1" s="1"/>
  <c r="AD1297" i="1" s="1"/>
  <c r="AB1294" i="1"/>
  <c r="AC1294" i="1" s="1"/>
  <c r="AD1294" i="1" s="1"/>
  <c r="AB1268" i="1"/>
  <c r="AC1268" i="1" s="1"/>
  <c r="AD1268" i="1" s="1"/>
  <c r="AB1284" i="1"/>
  <c r="AC1284" i="1" s="1"/>
  <c r="AD1284" i="1" s="1"/>
  <c r="AB1399" i="1"/>
  <c r="AC1399" i="1" s="1"/>
  <c r="AD1399" i="1" s="1"/>
  <c r="AB1341" i="1"/>
  <c r="AC1341" i="1" s="1"/>
  <c r="AD1341" i="1" s="1"/>
  <c r="AB1364" i="1"/>
  <c r="AC1364" i="1" s="1"/>
  <c r="AD1364" i="1" s="1"/>
  <c r="AB1396" i="1"/>
  <c r="AC1396" i="1" s="1"/>
  <c r="AD1396" i="1" s="1"/>
  <c r="AB1403" i="1"/>
  <c r="AC1403" i="1" s="1"/>
  <c r="AD1403" i="1" s="1"/>
  <c r="AB1412" i="1"/>
  <c r="AC1412" i="1" s="1"/>
  <c r="AD1412" i="1" s="1"/>
  <c r="AB1434" i="1"/>
  <c r="AC1434" i="1" s="1"/>
  <c r="AD1434" i="1" s="1"/>
  <c r="AB1445" i="1"/>
  <c r="AC1445" i="1" s="1"/>
  <c r="AD1445" i="1" s="1"/>
  <c r="AB1449" i="1"/>
  <c r="AC1449" i="1" s="1"/>
  <c r="AD1449" i="1" s="1"/>
  <c r="AB1454" i="1"/>
  <c r="AC1454" i="1" s="1"/>
  <c r="AD1454" i="1" s="1"/>
  <c r="AB1354" i="1"/>
  <c r="AC1354" i="1" s="1"/>
  <c r="AD1354" i="1" s="1"/>
  <c r="AB1229" i="1"/>
  <c r="AC1229" i="1" s="1"/>
  <c r="AD1229" i="1" s="1"/>
  <c r="AB1459" i="1"/>
  <c r="AC1459" i="1" s="1"/>
  <c r="AD1459" i="1" s="1"/>
  <c r="AB1260" i="1"/>
  <c r="AC1260" i="1" s="1"/>
  <c r="AD1260" i="1" s="1"/>
  <c r="AB1429" i="1"/>
  <c r="AC1429" i="1" s="1"/>
  <c r="AD1429" i="1" s="1"/>
  <c r="AB1340" i="1"/>
  <c r="AC1340" i="1" s="1"/>
  <c r="AD1340" i="1" s="1"/>
  <c r="AB1422" i="1"/>
  <c r="AC1422" i="1" s="1"/>
  <c r="AD1422" i="1" s="1"/>
  <c r="AB1383" i="1"/>
  <c r="AC1383" i="1" s="1"/>
  <c r="AD1383" i="1" s="1"/>
  <c r="AB1311" i="1"/>
  <c r="AC1311" i="1" s="1"/>
  <c r="AD1311" i="1" s="1"/>
  <c r="AB1295" i="1"/>
  <c r="AC1295" i="1" s="1"/>
  <c r="AD1295" i="1" s="1"/>
  <c r="AB1436" i="1"/>
  <c r="AC1436" i="1" s="1"/>
  <c r="AD1436" i="1" s="1"/>
  <c r="AB1367" i="1"/>
  <c r="AC1367" i="1" s="1"/>
  <c r="AD1367" i="1" s="1"/>
  <c r="AB1425" i="1"/>
  <c r="AC1425" i="1" s="1"/>
  <c r="AD1425" i="1" s="1"/>
  <c r="AB1411" i="1"/>
  <c r="AC1411" i="1" s="1"/>
  <c r="AD1411" i="1" s="1"/>
  <c r="AB1339" i="1"/>
  <c r="AC1339" i="1" s="1"/>
  <c r="AD1339" i="1" s="1"/>
  <c r="AB1291" i="1"/>
  <c r="AC1291" i="1" s="1"/>
  <c r="AD1291" i="1" s="1"/>
  <c r="AB1277" i="1"/>
  <c r="AC1277" i="1" s="1"/>
  <c r="AD1277" i="1" s="1"/>
  <c r="AB1300" i="1"/>
  <c r="AC1300" i="1" s="1"/>
  <c r="AD1300" i="1" s="1"/>
  <c r="AB1433" i="1"/>
  <c r="AC1433" i="1" s="1"/>
  <c r="AD1433" i="1" s="1"/>
  <c r="AB1374" i="1"/>
  <c r="AC1374" i="1" s="1"/>
  <c r="AD1374" i="1" s="1"/>
  <c r="AB1292" i="1"/>
  <c r="AC1292" i="1" s="1"/>
  <c r="AD1292" i="1" s="1"/>
  <c r="AB1245" i="1"/>
  <c r="AC1245" i="1" s="1"/>
  <c r="AD1245" i="1" s="1"/>
  <c r="AB1283" i="1"/>
  <c r="AC1283" i="1" s="1"/>
  <c r="AD1283" i="1" s="1"/>
  <c r="AB1320" i="1"/>
  <c r="AC1320" i="1" s="1"/>
  <c r="AD1320" i="1" s="1"/>
  <c r="AB1290" i="1"/>
  <c r="AC1290" i="1" s="1"/>
  <c r="AD1290" i="1" s="1"/>
  <c r="AB1305" i="1"/>
  <c r="AC1305" i="1" s="1"/>
  <c r="AD1305" i="1" s="1"/>
  <c r="AB1248" i="1"/>
  <c r="AC1248" i="1" s="1"/>
  <c r="AD1248" i="1" s="1"/>
  <c r="AB1272" i="1"/>
  <c r="AC1272" i="1" s="1"/>
  <c r="AD1272" i="1" s="1"/>
  <c r="AB1353" i="1"/>
  <c r="AC1353" i="1" s="1"/>
  <c r="AD1353" i="1" s="1"/>
  <c r="AB1417" i="1"/>
  <c r="AC1417" i="1" s="1"/>
  <c r="AD1417" i="1" s="1"/>
  <c r="AB1352" i="1"/>
  <c r="AC1352" i="1" s="1"/>
  <c r="AD1352" i="1" s="1"/>
  <c r="AB1368" i="1"/>
  <c r="AC1368" i="1" s="1"/>
  <c r="AD1368" i="1" s="1"/>
  <c r="AB1427" i="1"/>
  <c r="AC1427" i="1" s="1"/>
  <c r="AD1427" i="1" s="1"/>
  <c r="AB1413" i="1"/>
  <c r="AC1413" i="1" s="1"/>
  <c r="AD1413" i="1" s="1"/>
  <c r="AB1416" i="1"/>
  <c r="AC1416" i="1" s="1"/>
  <c r="AD1416" i="1" s="1"/>
  <c r="AB1453" i="1"/>
  <c r="AC1453" i="1" s="1"/>
  <c r="AD1453" i="1" s="1"/>
  <c r="AB1424" i="1"/>
  <c r="AC1424" i="1" s="1"/>
  <c r="AD1424" i="1" s="1"/>
  <c r="AB1442" i="1"/>
  <c r="AC1442" i="1" s="1"/>
  <c r="AD1442" i="1" s="1"/>
  <c r="AB1458" i="1"/>
  <c r="AC1458" i="1" s="1"/>
  <c r="AD1458" i="1" s="1"/>
  <c r="AB1318" i="1"/>
  <c r="AC1318" i="1" s="1"/>
  <c r="AD1318" i="1" s="1"/>
  <c r="AB1333" i="1"/>
  <c r="AC1333" i="1" s="1"/>
  <c r="AD1333" i="1" s="1"/>
  <c r="AB1363" i="1"/>
  <c r="AC1363" i="1" s="1"/>
  <c r="AD1363" i="1" s="1"/>
  <c r="AB1382" i="1"/>
  <c r="AC1382" i="1" s="1"/>
  <c r="AD1382" i="1" s="1"/>
  <c r="AB1249" i="1"/>
  <c r="AC1249" i="1" s="1"/>
  <c r="AD1249" i="1" s="1"/>
  <c r="AB1410" i="1"/>
  <c r="AC1410" i="1" s="1"/>
  <c r="AD1410" i="1" s="1"/>
  <c r="AB1307" i="1"/>
  <c r="AC1307" i="1" s="1"/>
  <c r="AD1307" i="1" s="1"/>
  <c r="AB1286" i="1"/>
  <c r="AC1286" i="1" s="1"/>
  <c r="AD1286" i="1" s="1"/>
  <c r="AB1279" i="1"/>
  <c r="AC1279" i="1" s="1"/>
  <c r="AD1279" i="1" s="1"/>
  <c r="AB1325" i="1"/>
  <c r="AC1325" i="1" s="1"/>
  <c r="AD1325" i="1" s="1"/>
  <c r="AB1419" i="1"/>
  <c r="AC1419" i="1" s="1"/>
  <c r="AD1419" i="1" s="1"/>
  <c r="AB1379" i="1"/>
  <c r="AC1379" i="1" s="1"/>
  <c r="AD1379" i="1" s="1"/>
  <c r="AB1418" i="1"/>
  <c r="AC1418" i="1" s="1"/>
  <c r="AD1418" i="1" s="1"/>
  <c r="AB1362" i="1"/>
  <c r="AC1362" i="1" s="1"/>
  <c r="AD1362" i="1" s="1"/>
  <c r="AB1296" i="1"/>
  <c r="AC1296" i="1" s="1"/>
  <c r="AD1296" i="1" s="1"/>
  <c r="AB1258" i="1"/>
  <c r="AC1258" i="1" s="1"/>
  <c r="AD1258" i="1" s="1"/>
  <c r="AB1391" i="1"/>
  <c r="AC1391" i="1" s="1"/>
  <c r="AB1278" i="1"/>
  <c r="AC1278" i="1" s="1"/>
  <c r="AB1407" i="1"/>
  <c r="AC1407" i="1" s="1"/>
  <c r="AD1407" i="1" s="1"/>
  <c r="AB1401" i="1"/>
  <c r="AC1401" i="1" s="1"/>
  <c r="AD1401" i="1" s="1"/>
  <c r="AB1359" i="1"/>
  <c r="AC1359" i="1" s="1"/>
  <c r="AD1359" i="1" s="1"/>
  <c r="AB1257" i="1"/>
  <c r="AC1257" i="1" s="1"/>
  <c r="AD1257" i="1" s="1"/>
  <c r="AB1439" i="1"/>
  <c r="AC1439" i="1" s="1"/>
  <c r="AD1439" i="1" s="1"/>
  <c r="AB1366" i="1"/>
  <c r="AC1366" i="1" s="1"/>
  <c r="AD1366" i="1" s="1"/>
  <c r="AB1414" i="1"/>
  <c r="AC1414" i="1" s="1"/>
  <c r="AB1358" i="1"/>
  <c r="AC1358" i="1" s="1"/>
  <c r="AD1358" i="1" s="1"/>
  <c r="AB1287" i="1"/>
  <c r="AC1287" i="1" s="1"/>
  <c r="AD1287" i="1" s="1"/>
  <c r="AB1261" i="1"/>
  <c r="AC1261" i="1" s="1"/>
  <c r="AD1261" i="1" s="1"/>
  <c r="AB1259" i="1"/>
  <c r="AC1259" i="1" s="1"/>
  <c r="AD1259" i="1" s="1"/>
  <c r="AB1227" i="1"/>
  <c r="AC1227" i="1" s="1"/>
  <c r="AB1332" i="1"/>
  <c r="AC1332" i="1" s="1"/>
  <c r="AD1332" i="1" s="1"/>
  <c r="AB1324" i="1"/>
  <c r="AC1324" i="1" s="1"/>
  <c r="AD1324" i="1" s="1"/>
  <c r="AB1256" i="1"/>
  <c r="AC1256" i="1" s="1"/>
  <c r="AD1256" i="1" s="1"/>
  <c r="AB1276" i="1"/>
  <c r="AC1276" i="1" s="1"/>
  <c r="AD1276" i="1" s="1"/>
  <c r="AB1369" i="1"/>
  <c r="AC1369" i="1" s="1"/>
  <c r="AD1369" i="1" s="1"/>
  <c r="AB1321" i="1"/>
  <c r="AC1321" i="1" s="1"/>
  <c r="AD1321" i="1" s="1"/>
  <c r="AB1356" i="1"/>
  <c r="AC1356" i="1" s="1"/>
  <c r="AD1356" i="1" s="1"/>
  <c r="AB1388" i="1"/>
  <c r="AC1388" i="1" s="1"/>
  <c r="AD1388" i="1" s="1"/>
  <c r="AB1409" i="1"/>
  <c r="AC1409" i="1" s="1"/>
  <c r="AD1409" i="1" s="1"/>
  <c r="AB1402" i="1"/>
  <c r="AC1402" i="1" s="1"/>
  <c r="AD1402" i="1" s="1"/>
  <c r="AB1420" i="1"/>
  <c r="AC1420" i="1" s="1"/>
  <c r="AD1420" i="1" s="1"/>
  <c r="AB1441" i="1"/>
  <c r="AC1441" i="1" s="1"/>
  <c r="AD1441" i="1" s="1"/>
  <c r="AB1428" i="1"/>
  <c r="AC1428" i="1" s="1"/>
  <c r="AD1428" i="1" s="1"/>
  <c r="AB1446" i="1"/>
  <c r="AC1446" i="1" s="1"/>
  <c r="AD1446" i="1" s="1"/>
  <c r="AB1466" i="1"/>
  <c r="AC1466" i="1" s="1"/>
  <c r="AD1466" i="1" s="1"/>
  <c r="D12" i="2"/>
  <c r="D11" i="2"/>
  <c r="D10" i="2"/>
  <c r="D9" i="2"/>
  <c r="D8" i="2"/>
  <c r="D7" i="2"/>
  <c r="D5" i="2"/>
  <c r="D4" i="2"/>
  <c r="D3" i="2"/>
  <c r="D2" i="2"/>
  <c r="AD1280" i="1" l="1"/>
  <c r="AD1392" i="1"/>
  <c r="AD1192" i="1"/>
  <c r="AD1278" i="1"/>
  <c r="AD1303" i="1"/>
  <c r="AD1168" i="1"/>
  <c r="AD859" i="1"/>
  <c r="AD787" i="1"/>
  <c r="AD1202" i="1"/>
  <c r="AD1414" i="1"/>
  <c r="AD879" i="1"/>
  <c r="AD1185" i="1"/>
  <c r="AD1404" i="1"/>
  <c r="AD1227" i="1"/>
  <c r="AD1009" i="1"/>
  <c r="AD1165" i="1"/>
  <c r="AD957" i="1"/>
  <c r="AD1391" i="1"/>
  <c r="AD820" i="1"/>
  <c r="AE2653" i="1"/>
  <c r="AF2653" i="1" s="1"/>
  <c r="AC2661" i="1"/>
  <c r="AD26" i="1"/>
  <c r="AC2667" i="1"/>
  <c r="AC2669" i="1" s="1"/>
  <c r="U274" i="1"/>
  <c r="AB274" i="1" s="1"/>
  <c r="U275" i="1"/>
  <c r="AB275" i="1" s="1"/>
  <c r="W1611" i="1"/>
  <c r="W1609" i="1"/>
  <c r="W1541" i="1"/>
  <c r="W1522" i="1"/>
  <c r="W1544" i="1"/>
  <c r="W1517" i="1"/>
  <c r="W1511" i="1"/>
  <c r="W1526" i="1"/>
  <c r="W1512" i="1"/>
  <c r="W1642" i="1"/>
  <c r="W1606" i="1"/>
  <c r="W1628" i="1"/>
  <c r="W1603" i="1"/>
  <c r="W1641" i="1"/>
  <c r="W1616" i="1"/>
  <c r="W1627" i="1"/>
  <c r="W1610" i="1"/>
  <c r="W1649" i="1"/>
  <c r="W1624" i="1"/>
  <c r="W1583" i="1"/>
  <c r="Y1583" i="1" s="1"/>
  <c r="W1580" i="1"/>
  <c r="W1643" i="1"/>
  <c r="W1634" i="1"/>
  <c r="W1601" i="1"/>
  <c r="W1593" i="1"/>
  <c r="W1617" i="1"/>
  <c r="W1527" i="1"/>
  <c r="W1569" i="1"/>
  <c r="W1553" i="1"/>
  <c r="W1566" i="1"/>
  <c r="W1550" i="1"/>
  <c r="W1563" i="1"/>
  <c r="W1515" i="1"/>
  <c r="W1555" i="1"/>
  <c r="W1547" i="1"/>
  <c r="W1523" i="1"/>
  <c r="W1572" i="1"/>
  <c r="W1525" i="1"/>
  <c r="W1567" i="1"/>
  <c r="W1520" i="1"/>
  <c r="W1565" i="1"/>
  <c r="W1508" i="1"/>
  <c r="W1500" i="1"/>
  <c r="W1491" i="1"/>
  <c r="W1488" i="1"/>
  <c r="AB1488" i="1" s="1"/>
  <c r="W1493" i="1"/>
  <c r="W1485" i="1"/>
  <c r="W1478" i="1"/>
  <c r="W1507" i="1"/>
  <c r="W1482" i="1"/>
  <c r="W1479" i="1"/>
  <c r="W1486" i="1"/>
  <c r="W1509" i="1"/>
  <c r="W1492" i="1"/>
  <c r="W1484" i="1"/>
  <c r="W1489" i="1"/>
  <c r="W1481" i="1"/>
  <c r="W1633" i="1"/>
  <c r="W1602" i="1"/>
  <c r="W1607" i="1"/>
  <c r="W1615" i="1"/>
  <c r="W1564" i="1"/>
  <c r="W1537" i="1"/>
  <c r="W1542" i="1"/>
  <c r="W1552" i="1"/>
  <c r="W1639" i="1"/>
  <c r="W1598" i="1"/>
  <c r="W1590" i="1"/>
  <c r="W1582" i="1"/>
  <c r="W1614" i="1"/>
  <c r="W1645" i="1"/>
  <c r="W1636" i="1"/>
  <c r="W1620" i="1"/>
  <c r="W1579" i="1"/>
  <c r="W1650" i="1"/>
  <c r="W1608" i="1"/>
  <c r="W1600" i="1"/>
  <c r="W1592" i="1"/>
  <c r="W1647" i="1"/>
  <c r="W1638" i="1"/>
  <c r="W1630" i="1"/>
  <c r="W1622" i="1"/>
  <c r="W1613" i="1"/>
  <c r="W1597" i="1"/>
  <c r="W1589" i="1"/>
  <c r="W1644" i="1"/>
  <c r="W1635" i="1"/>
  <c r="W1619" i="1"/>
  <c r="W1594" i="1"/>
  <c r="W1586" i="1"/>
  <c r="W1578" i="1"/>
  <c r="W1640" i="1"/>
  <c r="W1599" i="1"/>
  <c r="W1591" i="1"/>
  <c r="W1646" i="1"/>
  <c r="W1637" i="1"/>
  <c r="W1629" i="1"/>
  <c r="W1621" i="1"/>
  <c r="W1604" i="1"/>
  <c r="W1612" i="1"/>
  <c r="W1626" i="1"/>
  <c r="W1618" i="1"/>
  <c r="W1538" i="1"/>
  <c r="W1530" i="1"/>
  <c r="W1519" i="1"/>
  <c r="W1559" i="1"/>
  <c r="W1551" i="1"/>
  <c r="W1535" i="1"/>
  <c r="W1516" i="1"/>
  <c r="W1556" i="1"/>
  <c r="W1548" i="1"/>
  <c r="W1573" i="1"/>
  <c r="W1524" i="1"/>
  <c r="W1540" i="1"/>
  <c r="W1532" i="1"/>
  <c r="W1561" i="1"/>
  <c r="W1574" i="1"/>
  <c r="W1562" i="1"/>
  <c r="W1518" i="1"/>
  <c r="W1558" i="1"/>
  <c r="W1534" i="1"/>
  <c r="W1575" i="1"/>
  <c r="W1533" i="1"/>
  <c r="W1539" i="1"/>
  <c r="W1531" i="1"/>
  <c r="W1560" i="1"/>
  <c r="W1528" i="1"/>
  <c r="W1536" i="1"/>
  <c r="W1557" i="1"/>
  <c r="W1549" i="1"/>
  <c r="W1554" i="1"/>
  <c r="W1483" i="1"/>
  <c r="W1505" i="1"/>
  <c r="W1496" i="1"/>
  <c r="W1510" i="1"/>
  <c r="W1477" i="1"/>
  <c r="W1499" i="1"/>
  <c r="W1490" i="1"/>
  <c r="W1504" i="1"/>
  <c r="W1495" i="1"/>
  <c r="W1487" i="1"/>
  <c r="W1480" i="1"/>
  <c r="W1577" i="1"/>
  <c r="W1501" i="1"/>
  <c r="W1506" i="1"/>
  <c r="W1498" i="1"/>
  <c r="W1503" i="1"/>
  <c r="W1494" i="1"/>
  <c r="W1648" i="1"/>
  <c r="W1631" i="1"/>
  <c r="W1623" i="1"/>
  <c r="W1587" i="1"/>
  <c r="Y1587" i="1" s="1"/>
  <c r="W1625" i="1"/>
  <c r="W1584" i="1"/>
  <c r="Y1584" i="1" s="1"/>
  <c r="W1605" i="1"/>
  <c r="W1581" i="1"/>
  <c r="W1632" i="1"/>
  <c r="W1588" i="1"/>
  <c r="Y1588" i="1" s="1"/>
  <c r="W1585" i="1"/>
  <c r="Y1585" i="1" s="1"/>
  <c r="W1546" i="1"/>
  <c r="W1543" i="1"/>
  <c r="W1545" i="1"/>
  <c r="W1568" i="1"/>
  <c r="W1502" i="1"/>
  <c r="AC609" i="1"/>
  <c r="AD609" i="1" s="1"/>
  <c r="U244" i="1"/>
  <c r="AB244" i="1" s="1"/>
  <c r="U312" i="1"/>
  <c r="AB312" i="1" s="1"/>
  <c r="AA2651" i="1" l="1"/>
  <c r="Y1642" i="1"/>
  <c r="AB1642" i="1"/>
  <c r="AC1642" i="1" s="1"/>
  <c r="AD1642" i="1" s="1"/>
  <c r="Y1643" i="1"/>
  <c r="AB1643" i="1"/>
  <c r="AC1643" i="1" s="1"/>
  <c r="AD1643" i="1" s="1"/>
  <c r="Y1641" i="1"/>
  <c r="AB1641" i="1"/>
  <c r="AC1641" i="1" s="1"/>
  <c r="AD1641" i="1" s="1"/>
  <c r="AC274" i="1"/>
  <c r="AC275" i="1"/>
  <c r="AD275" i="1" s="1"/>
  <c r="AB1480" i="1"/>
  <c r="AC1480" i="1" s="1"/>
  <c r="AD1480" i="1" s="1"/>
  <c r="Y1480" i="1"/>
  <c r="Y1591" i="1"/>
  <c r="AB1591" i="1"/>
  <c r="AC1591" i="1" s="1"/>
  <c r="AD1591" i="1" s="1"/>
  <c r="Y1592" i="1"/>
  <c r="AB1592" i="1"/>
  <c r="AC1592" i="1" s="1"/>
  <c r="AD1592" i="1" s="1"/>
  <c r="Y1564" i="1"/>
  <c r="AB1564" i="1"/>
  <c r="AC1564" i="1" s="1"/>
  <c r="AD1564" i="1" s="1"/>
  <c r="Y1493" i="1"/>
  <c r="AB1493" i="1"/>
  <c r="AC1493" i="1" s="1"/>
  <c r="Y1550" i="1"/>
  <c r="AB1550" i="1"/>
  <c r="AC1550" i="1" s="1"/>
  <c r="AD1550" i="1" s="1"/>
  <c r="Y1616" i="1"/>
  <c r="AB1616" i="1"/>
  <c r="AC1616" i="1" s="1"/>
  <c r="AD1616" i="1" s="1"/>
  <c r="Y1531" i="1"/>
  <c r="AB1531" i="1"/>
  <c r="AC1531" i="1" s="1"/>
  <c r="AD1531" i="1" s="1"/>
  <c r="Y1600" i="1"/>
  <c r="AB1600" i="1"/>
  <c r="AC1600" i="1" s="1"/>
  <c r="AD1600" i="1" s="1"/>
  <c r="Y1615" i="1"/>
  <c r="AB1615" i="1"/>
  <c r="AC1615" i="1" s="1"/>
  <c r="AD1615" i="1" s="1"/>
  <c r="Y1566" i="1"/>
  <c r="AB1566" i="1"/>
  <c r="AC1566" i="1" s="1"/>
  <c r="AD1566" i="1" s="1"/>
  <c r="Y1539" i="1"/>
  <c r="AB1539" i="1"/>
  <c r="AC1539" i="1" s="1"/>
  <c r="AD1539" i="1" s="1"/>
  <c r="Y1607" i="1"/>
  <c r="AB1607" i="1"/>
  <c r="AC1607" i="1" s="1"/>
  <c r="AD1607" i="1" s="1"/>
  <c r="Y1488" i="1"/>
  <c r="AC1488" i="1"/>
  <c r="Y1553" i="1"/>
  <c r="AB1553" i="1"/>
  <c r="AC1553" i="1" s="1"/>
  <c r="AD1553" i="1" s="1"/>
  <c r="Y1603" i="1"/>
  <c r="AB1603" i="1"/>
  <c r="AC1603" i="1" s="1"/>
  <c r="AD1603" i="1" s="1"/>
  <c r="Y1560" i="1"/>
  <c r="AB1560" i="1"/>
  <c r="AC1560" i="1" s="1"/>
  <c r="AD1560" i="1" s="1"/>
  <c r="Y1605" i="1"/>
  <c r="AB1605" i="1"/>
  <c r="AC1605" i="1" s="1"/>
  <c r="AD1605" i="1" s="1"/>
  <c r="Y1551" i="1"/>
  <c r="AB1551" i="1"/>
  <c r="AC1551" i="1" s="1"/>
  <c r="AD1551" i="1" s="1"/>
  <c r="Y1578" i="1"/>
  <c r="AB1578" i="1"/>
  <c r="AC1578" i="1" s="1"/>
  <c r="AD1578" i="1" s="1"/>
  <c r="Y1650" i="1"/>
  <c r="AB1650" i="1"/>
  <c r="AC1650" i="1" s="1"/>
  <c r="AD1650" i="1" s="1"/>
  <c r="Y1602" i="1"/>
  <c r="AB1602" i="1"/>
  <c r="AC1602" i="1" s="1"/>
  <c r="AD1602" i="1" s="1"/>
  <c r="Y1491" i="1"/>
  <c r="AB1491" i="1"/>
  <c r="AC1491" i="1" s="1"/>
  <c r="AD1491" i="1" s="1"/>
  <c r="Y1569" i="1"/>
  <c r="AB1569" i="1"/>
  <c r="AC1569" i="1" s="1"/>
  <c r="AD1569" i="1" s="1"/>
  <c r="Y1628" i="1"/>
  <c r="AB1628" i="1"/>
  <c r="AC1628" i="1" s="1"/>
  <c r="AD1628" i="1" s="1"/>
  <c r="Y1586" i="1"/>
  <c r="AB1586" i="1"/>
  <c r="AC1586" i="1" s="1"/>
  <c r="AD1586" i="1" s="1"/>
  <c r="Y1579" i="1"/>
  <c r="AB1579" i="1"/>
  <c r="AC1579" i="1" s="1"/>
  <c r="Y1633" i="1"/>
  <c r="AB1633" i="1"/>
  <c r="AC1633" i="1" s="1"/>
  <c r="AD1633" i="1" s="1"/>
  <c r="Y1500" i="1"/>
  <c r="AB1500" i="1"/>
  <c r="AC1500" i="1" s="1"/>
  <c r="AD1500" i="1" s="1"/>
  <c r="Y1527" i="1"/>
  <c r="AB1527" i="1"/>
  <c r="AC1527" i="1" s="1"/>
  <c r="AD1527" i="1" s="1"/>
  <c r="Y1606" i="1"/>
  <c r="AB1606" i="1"/>
  <c r="AC1606" i="1" s="1"/>
  <c r="AD1606" i="1" s="1"/>
  <c r="AB1485" i="1"/>
  <c r="AC1485" i="1" s="1"/>
  <c r="AD1485" i="1" s="1"/>
  <c r="Y1485" i="1"/>
  <c r="Y1608" i="1"/>
  <c r="AB1608" i="1"/>
  <c r="AC1608" i="1" s="1"/>
  <c r="AD1608" i="1" s="1"/>
  <c r="Y1499" i="1"/>
  <c r="AB1499" i="1"/>
  <c r="AC1499" i="1" s="1"/>
  <c r="AD1499" i="1" s="1"/>
  <c r="Y1534" i="1"/>
  <c r="AB1534" i="1"/>
  <c r="AC1534" i="1" s="1"/>
  <c r="AD1534" i="1" s="1"/>
  <c r="Y1519" i="1"/>
  <c r="AB1519" i="1"/>
  <c r="AC1519" i="1" s="1"/>
  <c r="AD1519" i="1" s="1"/>
  <c r="Y1594" i="1"/>
  <c r="AB1594" i="1"/>
  <c r="AC1594" i="1" s="1"/>
  <c r="AD1594" i="1" s="1"/>
  <c r="Y1620" i="1"/>
  <c r="AB1620" i="1"/>
  <c r="AC1620" i="1" s="1"/>
  <c r="AD1620" i="1" s="1"/>
  <c r="Y1481" i="1"/>
  <c r="AB1481" i="1"/>
  <c r="AC1481" i="1" s="1"/>
  <c r="AD1481" i="1" s="1"/>
  <c r="Y1508" i="1"/>
  <c r="AB1508" i="1"/>
  <c r="AC1508" i="1" s="1"/>
  <c r="AD1508" i="1" s="1"/>
  <c r="Y1617" i="1"/>
  <c r="AB1617" i="1"/>
  <c r="AC1617" i="1" s="1"/>
  <c r="AD1617" i="1" s="1"/>
  <c r="Y1577" i="1"/>
  <c r="AB1577" i="1"/>
  <c r="AC1577" i="1" s="1"/>
  <c r="AD1577" i="1" s="1"/>
  <c r="Y1556" i="1"/>
  <c r="AB1556" i="1"/>
  <c r="AC1556" i="1" s="1"/>
  <c r="AD1556" i="1" s="1"/>
  <c r="Y1533" i="1"/>
  <c r="AB1533" i="1"/>
  <c r="AC1533" i="1" s="1"/>
  <c r="AD1533" i="1" s="1"/>
  <c r="Y1477" i="1"/>
  <c r="AB1477" i="1"/>
  <c r="AC1477" i="1" s="1"/>
  <c r="Y1558" i="1"/>
  <c r="AB1558" i="1"/>
  <c r="AC1558" i="1" s="1"/>
  <c r="AD1558" i="1" s="1"/>
  <c r="Y1530" i="1"/>
  <c r="AB1530" i="1"/>
  <c r="AC1530" i="1" s="1"/>
  <c r="AD1530" i="1" s="1"/>
  <c r="Y1619" i="1"/>
  <c r="AB1619" i="1"/>
  <c r="AC1619" i="1" s="1"/>
  <c r="AD1619" i="1" s="1"/>
  <c r="Y1636" i="1"/>
  <c r="AB1636" i="1"/>
  <c r="AC1636" i="1" s="1"/>
  <c r="AD1636" i="1" s="1"/>
  <c r="Y1489" i="1"/>
  <c r="AB1489" i="1"/>
  <c r="AC1489" i="1" s="1"/>
  <c r="AD1489" i="1" s="1"/>
  <c r="Y1565" i="1"/>
  <c r="AB1565" i="1"/>
  <c r="AC1565" i="1" s="1"/>
  <c r="AD1565" i="1" s="1"/>
  <c r="Y1593" i="1"/>
  <c r="AB1593" i="1"/>
  <c r="AC1593" i="1" s="1"/>
  <c r="AD1593" i="1" s="1"/>
  <c r="Y1512" i="1"/>
  <c r="AB1512" i="1"/>
  <c r="AC1512" i="1" s="1"/>
  <c r="AD1512" i="1" s="1"/>
  <c r="Y1627" i="1"/>
  <c r="AB1627" i="1"/>
  <c r="AC1627" i="1" s="1"/>
  <c r="AD1627" i="1" s="1"/>
  <c r="Y1581" i="1"/>
  <c r="AB1581" i="1"/>
  <c r="AC1581" i="1" s="1"/>
  <c r="AD1581" i="1" s="1"/>
  <c r="Y1490" i="1"/>
  <c r="AB1490" i="1"/>
  <c r="AC1490" i="1" s="1"/>
  <c r="AD1490" i="1" s="1"/>
  <c r="Y1623" i="1"/>
  <c r="AB1623" i="1"/>
  <c r="AC1623" i="1" s="1"/>
  <c r="AD1623" i="1" s="1"/>
  <c r="Y1510" i="1"/>
  <c r="AB1510" i="1"/>
  <c r="AC1510" i="1" s="1"/>
  <c r="AD1510" i="1" s="1"/>
  <c r="Y1518" i="1"/>
  <c r="AB1518" i="1"/>
  <c r="AC1518" i="1" s="1"/>
  <c r="AD1518" i="1" s="1"/>
  <c r="Y1538" i="1"/>
  <c r="AB1538" i="1"/>
  <c r="AC1538" i="1" s="1"/>
  <c r="AD1538" i="1" s="1"/>
  <c r="Y1635" i="1"/>
  <c r="AB1635" i="1"/>
  <c r="AC1635" i="1" s="1"/>
  <c r="AD1635" i="1" s="1"/>
  <c r="Y1645" i="1"/>
  <c r="AB1645" i="1"/>
  <c r="AC1645" i="1" s="1"/>
  <c r="AD1645" i="1" s="1"/>
  <c r="Y1484" i="1"/>
  <c r="AB1484" i="1"/>
  <c r="AC1484" i="1" s="1"/>
  <c r="AD1484" i="1" s="1"/>
  <c r="Y1520" i="1"/>
  <c r="AB1520" i="1"/>
  <c r="AC1520" i="1" s="1"/>
  <c r="AD1520" i="1" s="1"/>
  <c r="Y1601" i="1"/>
  <c r="AB1601" i="1"/>
  <c r="AC1601" i="1" s="1"/>
  <c r="AD1601" i="1" s="1"/>
  <c r="Y1526" i="1"/>
  <c r="AB1526" i="1"/>
  <c r="AC1526" i="1" s="1"/>
  <c r="AD1526" i="1" s="1"/>
  <c r="Y1647" i="1"/>
  <c r="AB1647" i="1"/>
  <c r="AC1647" i="1" s="1"/>
  <c r="AD1647" i="1" s="1"/>
  <c r="Y1535" i="1"/>
  <c r="AB1535" i="1"/>
  <c r="AC1535" i="1" s="1"/>
  <c r="AD1535" i="1" s="1"/>
  <c r="Y1625" i="1"/>
  <c r="AB1625" i="1"/>
  <c r="AC1625" i="1" s="1"/>
  <c r="AD1625" i="1" s="1"/>
  <c r="Y1631" i="1"/>
  <c r="AB1631" i="1"/>
  <c r="AC1631" i="1" s="1"/>
  <c r="AD1631" i="1" s="1"/>
  <c r="Y1496" i="1"/>
  <c r="AB1496" i="1"/>
  <c r="AC1496" i="1" s="1"/>
  <c r="AD1496" i="1" s="1"/>
  <c r="Y1562" i="1"/>
  <c r="AB1562" i="1"/>
  <c r="AC1562" i="1" s="1"/>
  <c r="AD1562" i="1" s="1"/>
  <c r="Y1618" i="1"/>
  <c r="AB1618" i="1"/>
  <c r="AC1618" i="1" s="1"/>
  <c r="AD1618" i="1" s="1"/>
  <c r="Y1644" i="1"/>
  <c r="AB1644" i="1"/>
  <c r="AC1644" i="1" s="1"/>
  <c r="AD1644" i="1" s="1"/>
  <c r="Y1614" i="1"/>
  <c r="AB1614" i="1"/>
  <c r="AC1614" i="1" s="1"/>
  <c r="AD1614" i="1" s="1"/>
  <c r="Y1492" i="1"/>
  <c r="AB1492" i="1"/>
  <c r="AC1492" i="1" s="1"/>
  <c r="AD1492" i="1" s="1"/>
  <c r="Y1567" i="1"/>
  <c r="AB1567" i="1"/>
  <c r="AC1567" i="1" s="1"/>
  <c r="AD1567" i="1" s="1"/>
  <c r="Y1634" i="1"/>
  <c r="AB1634" i="1"/>
  <c r="AC1634" i="1" s="1"/>
  <c r="AD1634" i="1" s="1"/>
  <c r="Y1511" i="1"/>
  <c r="AB1511" i="1"/>
  <c r="AC1511" i="1" s="1"/>
  <c r="AD1511" i="1" s="1"/>
  <c r="Y1646" i="1"/>
  <c r="AB1646" i="1"/>
  <c r="AC1646" i="1" s="1"/>
  <c r="AD1646" i="1" s="1"/>
  <c r="Y1640" i="1"/>
  <c r="AB1640" i="1"/>
  <c r="AC1640" i="1" s="1"/>
  <c r="AD1640" i="1" s="1"/>
  <c r="Y1505" i="1"/>
  <c r="AB1505" i="1"/>
  <c r="AC1505" i="1" s="1"/>
  <c r="AD1505" i="1" s="1"/>
  <c r="Y1574" i="1"/>
  <c r="AB1574" i="1"/>
  <c r="AC1574" i="1" s="1"/>
  <c r="AD1574" i="1" s="1"/>
  <c r="Y1626" i="1"/>
  <c r="AB1626" i="1"/>
  <c r="AC1626" i="1" s="1"/>
  <c r="AD1626" i="1" s="1"/>
  <c r="Y1589" i="1"/>
  <c r="AB1589" i="1"/>
  <c r="AC1589" i="1" s="1"/>
  <c r="AD1589" i="1" s="1"/>
  <c r="Y1582" i="1"/>
  <c r="AB1582" i="1"/>
  <c r="AC1582" i="1" s="1"/>
  <c r="AD1582" i="1" s="1"/>
  <c r="Y1509" i="1"/>
  <c r="AB1509" i="1"/>
  <c r="AC1509" i="1" s="1"/>
  <c r="AD1509" i="1" s="1"/>
  <c r="Y1525" i="1"/>
  <c r="AB1525" i="1"/>
  <c r="AC1525" i="1" s="1"/>
  <c r="AD1525" i="1" s="1"/>
  <c r="Y1517" i="1"/>
  <c r="AB1517" i="1"/>
  <c r="AC1517" i="1" s="1"/>
  <c r="AD1517" i="1" s="1"/>
  <c r="Y1563" i="1"/>
  <c r="AB1563" i="1"/>
  <c r="AC1563" i="1" s="1"/>
  <c r="Y1495" i="1"/>
  <c r="AB1495" i="1"/>
  <c r="AC1495" i="1" s="1"/>
  <c r="AD1495" i="1" s="1"/>
  <c r="Y1494" i="1"/>
  <c r="AB1494" i="1"/>
  <c r="AC1494" i="1" s="1"/>
  <c r="AD1494" i="1" s="1"/>
  <c r="Y1483" i="1"/>
  <c r="AB1483" i="1"/>
  <c r="AC1483" i="1" s="1"/>
  <c r="AD1483" i="1" s="1"/>
  <c r="Y1561" i="1"/>
  <c r="AB1561" i="1"/>
  <c r="AC1561" i="1" s="1"/>
  <c r="AD1561" i="1" s="1"/>
  <c r="Y1612" i="1"/>
  <c r="AB1612" i="1"/>
  <c r="AC1612" i="1" s="1"/>
  <c r="AD1612" i="1" s="1"/>
  <c r="Y1597" i="1"/>
  <c r="AB1597" i="1"/>
  <c r="AC1597" i="1" s="1"/>
  <c r="AD1597" i="1" s="1"/>
  <c r="Y1590" i="1"/>
  <c r="AB1590" i="1"/>
  <c r="AC1590" i="1" s="1"/>
  <c r="AD1590" i="1" s="1"/>
  <c r="AB1486" i="1"/>
  <c r="AC1486" i="1" s="1"/>
  <c r="AD1486" i="1" s="1"/>
  <c r="Y1486" i="1"/>
  <c r="Y1572" i="1"/>
  <c r="AB1572" i="1"/>
  <c r="AC1572" i="1" s="1"/>
  <c r="AD1572" i="1" s="1"/>
  <c r="Y1580" i="1"/>
  <c r="AB1580" i="1"/>
  <c r="AC1580" i="1" s="1"/>
  <c r="AD1580" i="1" s="1"/>
  <c r="Y1544" i="1"/>
  <c r="AB1544" i="1"/>
  <c r="AC1544" i="1" s="1"/>
  <c r="AD1544" i="1" s="1"/>
  <c r="Y1516" i="1"/>
  <c r="AB1516" i="1"/>
  <c r="AC1516" i="1" s="1"/>
  <c r="AD1516" i="1" s="1"/>
  <c r="Y1568" i="1"/>
  <c r="AB1568" i="1"/>
  <c r="AC1568" i="1" s="1"/>
  <c r="AD1568" i="1" s="1"/>
  <c r="Y1503" i="1"/>
  <c r="AB1503" i="1"/>
  <c r="AC1503" i="1" s="1"/>
  <c r="AD1503" i="1" s="1"/>
  <c r="Y1554" i="1"/>
  <c r="AB1554" i="1"/>
  <c r="AC1554" i="1" s="1"/>
  <c r="AD1554" i="1" s="1"/>
  <c r="Y1532" i="1"/>
  <c r="AB1532" i="1"/>
  <c r="AC1532" i="1" s="1"/>
  <c r="AD1532" i="1" s="1"/>
  <c r="Y1604" i="1"/>
  <c r="AB1604" i="1"/>
  <c r="AC1604" i="1" s="1"/>
  <c r="AD1604" i="1" s="1"/>
  <c r="Y1613" i="1"/>
  <c r="AB1613" i="1"/>
  <c r="AC1613" i="1" s="1"/>
  <c r="AD1613" i="1" s="1"/>
  <c r="Y1598" i="1"/>
  <c r="AB1598" i="1"/>
  <c r="AC1598" i="1" s="1"/>
  <c r="AD1598" i="1" s="1"/>
  <c r="Y1479" i="1"/>
  <c r="AB1479" i="1"/>
  <c r="AC1479" i="1" s="1"/>
  <c r="AD1479" i="1" s="1"/>
  <c r="Y1523" i="1"/>
  <c r="AB1523" i="1"/>
  <c r="AC1523" i="1" s="1"/>
  <c r="AD1523" i="1" s="1"/>
  <c r="Y1522" i="1"/>
  <c r="AB1522" i="1"/>
  <c r="AC1522" i="1" s="1"/>
  <c r="AD1522" i="1" s="1"/>
  <c r="Y1537" i="1"/>
  <c r="AB1537" i="1"/>
  <c r="AC1537" i="1" s="1"/>
  <c r="AD1537" i="1" s="1"/>
  <c r="Y1487" i="1"/>
  <c r="AB1487" i="1"/>
  <c r="AC1487" i="1" s="1"/>
  <c r="AD1487" i="1" s="1"/>
  <c r="Y1559" i="1"/>
  <c r="AB1559" i="1"/>
  <c r="AC1559" i="1" s="1"/>
  <c r="AD1559" i="1" s="1"/>
  <c r="Y1648" i="1"/>
  <c r="AB1648" i="1"/>
  <c r="AC1648" i="1" s="1"/>
  <c r="AD1648" i="1" s="1"/>
  <c r="Y1545" i="1"/>
  <c r="AB1545" i="1"/>
  <c r="AC1545" i="1" s="1"/>
  <c r="AD1545" i="1" s="1"/>
  <c r="Y1498" i="1"/>
  <c r="AB1498" i="1"/>
  <c r="AC1498" i="1" s="1"/>
  <c r="AD1498" i="1" s="1"/>
  <c r="Y1549" i="1"/>
  <c r="AB1549" i="1"/>
  <c r="AC1549" i="1" s="1"/>
  <c r="AD1549" i="1" s="1"/>
  <c r="Y1540" i="1"/>
  <c r="AB1540" i="1"/>
  <c r="AC1540" i="1" s="1"/>
  <c r="AD1540" i="1" s="1"/>
  <c r="Y1621" i="1"/>
  <c r="AB1621" i="1"/>
  <c r="AC1621" i="1" s="1"/>
  <c r="AD1621" i="1" s="1"/>
  <c r="Y1622" i="1"/>
  <c r="AB1622" i="1"/>
  <c r="AC1622" i="1" s="1"/>
  <c r="AD1622" i="1" s="1"/>
  <c r="Y1639" i="1"/>
  <c r="AB1639" i="1"/>
  <c r="AC1639" i="1" s="1"/>
  <c r="AD1639" i="1" s="1"/>
  <c r="Y1482" i="1"/>
  <c r="AB1482" i="1"/>
  <c r="AC1482" i="1" s="1"/>
  <c r="AD1482" i="1" s="1"/>
  <c r="Y1547" i="1"/>
  <c r="AB1547" i="1"/>
  <c r="AC1547" i="1" s="1"/>
  <c r="AD1547" i="1" s="1"/>
  <c r="Y1624" i="1"/>
  <c r="AB1624" i="1"/>
  <c r="AC1624" i="1" s="1"/>
  <c r="AD1624" i="1" s="1"/>
  <c r="Y1541" i="1"/>
  <c r="AB1541" i="1"/>
  <c r="AC1541" i="1" s="1"/>
  <c r="Y1528" i="1"/>
  <c r="AB1528" i="1"/>
  <c r="AC1528" i="1" s="1"/>
  <c r="AD1528" i="1" s="1"/>
  <c r="Y1599" i="1"/>
  <c r="AB1599" i="1"/>
  <c r="AC1599" i="1" s="1"/>
  <c r="AD1599" i="1" s="1"/>
  <c r="Y1575" i="1"/>
  <c r="AB1575" i="1"/>
  <c r="AC1575" i="1" s="1"/>
  <c r="AD1575" i="1" s="1"/>
  <c r="Y1543" i="1"/>
  <c r="AB1543" i="1"/>
  <c r="AC1543" i="1" s="1"/>
  <c r="AD1543" i="1" s="1"/>
  <c r="Y1506" i="1"/>
  <c r="AB1506" i="1"/>
  <c r="AC1506" i="1" s="1"/>
  <c r="AD1506" i="1" s="1"/>
  <c r="Y1557" i="1"/>
  <c r="AB1557" i="1"/>
  <c r="AC1557" i="1" s="1"/>
  <c r="AD1557" i="1" s="1"/>
  <c r="Y1524" i="1"/>
  <c r="AB1524" i="1"/>
  <c r="AC1524" i="1" s="1"/>
  <c r="AD1524" i="1" s="1"/>
  <c r="Y1629" i="1"/>
  <c r="AB1629" i="1"/>
  <c r="AC1629" i="1" s="1"/>
  <c r="AD1629" i="1" s="1"/>
  <c r="Y1630" i="1"/>
  <c r="AB1630" i="1"/>
  <c r="AC1630" i="1" s="1"/>
  <c r="AD1630" i="1" s="1"/>
  <c r="Y1552" i="1"/>
  <c r="AB1552" i="1"/>
  <c r="AC1552" i="1" s="1"/>
  <c r="AD1552" i="1" s="1"/>
  <c r="Y1507" i="1"/>
  <c r="AB1507" i="1"/>
  <c r="AC1507" i="1" s="1"/>
  <c r="AD1507" i="1" s="1"/>
  <c r="Y1555" i="1"/>
  <c r="AB1555" i="1"/>
  <c r="AC1555" i="1" s="1"/>
  <c r="AD1555" i="1" s="1"/>
  <c r="Y1649" i="1"/>
  <c r="AB1649" i="1"/>
  <c r="AC1649" i="1" s="1"/>
  <c r="AD1649" i="1" s="1"/>
  <c r="Y1609" i="1"/>
  <c r="AB1609" i="1"/>
  <c r="AC1609" i="1" s="1"/>
  <c r="AD1609" i="1" s="1"/>
  <c r="Y1548" i="1"/>
  <c r="AB1548" i="1"/>
  <c r="AC1548" i="1" s="1"/>
  <c r="AD1548" i="1" s="1"/>
  <c r="Y1632" i="1"/>
  <c r="AB1632" i="1"/>
  <c r="AC1632" i="1" s="1"/>
  <c r="AD1632" i="1" s="1"/>
  <c r="Y1504" i="1"/>
  <c r="AB1504" i="1"/>
  <c r="AC1504" i="1" s="1"/>
  <c r="AD1504" i="1" s="1"/>
  <c r="Y1502" i="1"/>
  <c r="AB1502" i="1"/>
  <c r="AC1502" i="1" s="1"/>
  <c r="AD1502" i="1" s="1"/>
  <c r="Y1546" i="1"/>
  <c r="AB1546" i="1"/>
  <c r="AC1546" i="1" s="1"/>
  <c r="AD1546" i="1" s="1"/>
  <c r="Y1501" i="1"/>
  <c r="AB1501" i="1"/>
  <c r="AC1501" i="1" s="1"/>
  <c r="AD1501" i="1" s="1"/>
  <c r="Y1536" i="1"/>
  <c r="AB1536" i="1"/>
  <c r="AC1536" i="1" s="1"/>
  <c r="AD1536" i="1" s="1"/>
  <c r="Y1573" i="1"/>
  <c r="AB1573" i="1"/>
  <c r="AC1573" i="1" s="1"/>
  <c r="AD1573" i="1" s="1"/>
  <c r="Y1637" i="1"/>
  <c r="AB1637" i="1"/>
  <c r="AC1637" i="1" s="1"/>
  <c r="AD1637" i="1" s="1"/>
  <c r="Y1638" i="1"/>
  <c r="AB1638" i="1"/>
  <c r="AC1638" i="1" s="1"/>
  <c r="AD1638" i="1" s="1"/>
  <c r="Y1542" i="1"/>
  <c r="AB1542" i="1"/>
  <c r="AC1542" i="1" s="1"/>
  <c r="AD1542" i="1" s="1"/>
  <c r="Y1478" i="1"/>
  <c r="AB1478" i="1"/>
  <c r="AC1478" i="1" s="1"/>
  <c r="AD1478" i="1" s="1"/>
  <c r="Y1515" i="1"/>
  <c r="AB1515" i="1"/>
  <c r="AC1515" i="1" s="1"/>
  <c r="AD1515" i="1" s="1"/>
  <c r="Y1610" i="1"/>
  <c r="AB1610" i="1"/>
  <c r="AC1610" i="1" s="1"/>
  <c r="AD1610" i="1" s="1"/>
  <c r="Y1611" i="1"/>
  <c r="AB1611" i="1"/>
  <c r="AC1611" i="1" s="1"/>
  <c r="AD1611" i="1" s="1"/>
  <c r="AC244" i="1"/>
  <c r="AD244" i="1" s="1"/>
  <c r="AC312" i="1"/>
  <c r="AD312" i="1" s="1"/>
  <c r="AD1541" i="1" l="1"/>
  <c r="AD1563" i="1"/>
  <c r="AD1488" i="1"/>
  <c r="AD1579" i="1"/>
  <c r="AD1477" i="1"/>
  <c r="AD1493" i="1"/>
  <c r="AC2651" i="1"/>
  <c r="AB2651" i="1"/>
  <c r="AD274" i="1"/>
  <c r="AC2662" i="1" l="1"/>
  <c r="AC2664" i="1" s="1"/>
  <c r="AC2665" i="1" s="1"/>
  <c r="AD2651" i="1"/>
</calcChain>
</file>

<file path=xl/sharedStrings.xml><?xml version="1.0" encoding="utf-8"?>
<sst xmlns="http://schemas.openxmlformats.org/spreadsheetml/2006/main" count="11949" uniqueCount="650">
  <si>
    <t>As Of</t>
  </si>
  <si>
    <t>Tag No.</t>
  </si>
  <si>
    <t>HOC</t>
  </si>
  <si>
    <t>OHC</t>
  </si>
  <si>
    <t>Section of Work</t>
  </si>
  <si>
    <t>Scaffold Type</t>
  </si>
  <si>
    <t>Length</t>
  </si>
  <si>
    <t>Width</t>
  </si>
  <si>
    <t>Height</t>
  </si>
  <si>
    <t xml:space="preserve">Handrail </t>
  </si>
  <si>
    <t>Measure H</t>
  </si>
  <si>
    <t>Board  Lift</t>
  </si>
  <si>
    <t>Quantity</t>
  </si>
  <si>
    <t>Unit of Measure</t>
  </si>
  <si>
    <t>Hire Status</t>
  </si>
  <si>
    <t>HOC Date</t>
  </si>
  <si>
    <t>OHC Date</t>
  </si>
  <si>
    <t>Percent Dismantle</t>
  </si>
  <si>
    <t>Weeks On Hire</t>
  </si>
  <si>
    <t>E&amp;D Rate per unit</t>
  </si>
  <si>
    <t>Hire Rate per wk</t>
  </si>
  <si>
    <t>Labour Cost</t>
  </si>
  <si>
    <t>Weekly hire charge</t>
  </si>
  <si>
    <t>Erect Cost</t>
  </si>
  <si>
    <t>Dismantle Cost</t>
  </si>
  <si>
    <t>Hire Cost</t>
  </si>
  <si>
    <t>Total Cost</t>
  </si>
  <si>
    <t>m2-LxH</t>
  </si>
  <si>
    <t>Birdcage</t>
  </si>
  <si>
    <t>m3</t>
  </si>
  <si>
    <t>rm</t>
  </si>
  <si>
    <t>lm</t>
  </si>
  <si>
    <t>m2-LxW</t>
  </si>
  <si>
    <t>Buttress</t>
  </si>
  <si>
    <t>Netting</t>
  </si>
  <si>
    <t>Scaffolding types</t>
  </si>
  <si>
    <t>Independent 1.2m wide</t>
  </si>
  <si>
    <t>Mobile tower</t>
  </si>
  <si>
    <t>Heavy duty tower</t>
  </si>
  <si>
    <t>Boarded lift</t>
  </si>
  <si>
    <t>Cantilever &lt;.5</t>
  </si>
  <si>
    <t>Cantilever &gt;.5</t>
  </si>
  <si>
    <t>Edge protection</t>
  </si>
  <si>
    <t>Unit</t>
  </si>
  <si>
    <t>Rate</t>
  </si>
  <si>
    <t>hire</t>
  </si>
  <si>
    <t>Floor Level</t>
  </si>
  <si>
    <t>B01</t>
  </si>
  <si>
    <t>Static tower</t>
  </si>
  <si>
    <t>Hotel</t>
  </si>
  <si>
    <t>Resident</t>
  </si>
  <si>
    <t>Locatioon</t>
  </si>
  <si>
    <t>Independent 1.8m wide</t>
  </si>
  <si>
    <t>Plant Room</t>
  </si>
  <si>
    <t>Sign Sheets</t>
  </si>
  <si>
    <t>L07</t>
  </si>
  <si>
    <t>Road Side</t>
  </si>
  <si>
    <t>L27</t>
  </si>
  <si>
    <t>Staircase 02</t>
  </si>
  <si>
    <t>L13</t>
  </si>
  <si>
    <t>Total</t>
  </si>
  <si>
    <t>L05</t>
  </si>
  <si>
    <t>L01</t>
  </si>
  <si>
    <t>Water Meter Room</t>
  </si>
  <si>
    <t>Plumbing Sanitary Room</t>
  </si>
  <si>
    <t>Near Staircase 04</t>
  </si>
  <si>
    <t>DAMAC Side</t>
  </si>
  <si>
    <t>Near Staircase 06</t>
  </si>
  <si>
    <t>Kitchen Area (between corridor)</t>
  </si>
  <si>
    <t>L26</t>
  </si>
  <si>
    <t>Staircase 04 (upto L29)</t>
  </si>
  <si>
    <t>L22</t>
  </si>
  <si>
    <t>Lift Lobby</t>
  </si>
  <si>
    <t>Staircase 04</t>
  </si>
  <si>
    <t>L29</t>
  </si>
  <si>
    <t>Pool Area</t>
  </si>
  <si>
    <t>Ramp Area</t>
  </si>
  <si>
    <t>Staircase 01</t>
  </si>
  <si>
    <t>Bed Room Area</t>
  </si>
  <si>
    <t>GF</t>
  </si>
  <si>
    <t>Ball Room</t>
  </si>
  <si>
    <t>Staircase 05 (up to GF)</t>
  </si>
  <si>
    <t>L30</t>
  </si>
  <si>
    <t>Garbage Chute</t>
  </si>
  <si>
    <t>B02</t>
  </si>
  <si>
    <t>Staircase 02 (upto B01)</t>
  </si>
  <si>
    <t>KCE store</t>
  </si>
  <si>
    <t>Gall Room</t>
  </si>
  <si>
    <t>Staircase 04 (upto L02)</t>
  </si>
  <si>
    <t>Corridor</t>
  </si>
  <si>
    <t>Pump Room</t>
  </si>
  <si>
    <t>Boiler Room</t>
  </si>
  <si>
    <t>Staircase 02 (upto L03)</t>
  </si>
  <si>
    <t>L31</t>
  </si>
  <si>
    <t>MEP Plant Room</t>
  </si>
  <si>
    <t>Staircase 04 (upto GF)</t>
  </si>
  <si>
    <t>Fire Lobby</t>
  </si>
  <si>
    <t>L02</t>
  </si>
  <si>
    <t>Lobby Area</t>
  </si>
  <si>
    <t>Hotel (Back side)</t>
  </si>
  <si>
    <t>L04</t>
  </si>
  <si>
    <t>Kitchen Area</t>
  </si>
  <si>
    <t>L23</t>
  </si>
  <si>
    <t>Staircase 04 (upto L24)</t>
  </si>
  <si>
    <t>L18</t>
  </si>
  <si>
    <t>Cannal Side</t>
  </si>
  <si>
    <t>L20</t>
  </si>
  <si>
    <t>L24</t>
  </si>
  <si>
    <t>Staircase 04 (upto 26)</t>
  </si>
  <si>
    <t>Balcony</t>
  </si>
  <si>
    <t>BOU Room</t>
  </si>
  <si>
    <t>L17</t>
  </si>
  <si>
    <t>Main Toilet Area</t>
  </si>
  <si>
    <t>Hall Area</t>
  </si>
  <si>
    <t>L28</t>
  </si>
  <si>
    <t>L21</t>
  </si>
  <si>
    <t>Access Tower to Roof</t>
  </si>
  <si>
    <t>L25</t>
  </si>
  <si>
    <t>Wash Room (front)</t>
  </si>
  <si>
    <t>Lobby</t>
  </si>
  <si>
    <t>Ramp 2 (north side)</t>
  </si>
  <si>
    <t>Near Canteen</t>
  </si>
  <si>
    <t>Staircase 03</t>
  </si>
  <si>
    <t>Loading Lift Area</t>
  </si>
  <si>
    <t>Staircase 09</t>
  </si>
  <si>
    <t>Near Staircase 02</t>
  </si>
  <si>
    <t>Ramp 2</t>
  </si>
  <si>
    <t>Ramp 02</t>
  </si>
  <si>
    <t>Mech Plant Room</t>
  </si>
  <si>
    <t>Tank Room</t>
  </si>
  <si>
    <t>Balcony (Road Side)</t>
  </si>
  <si>
    <t>Balcony (Cannal Side)</t>
  </si>
  <si>
    <t>L03</t>
  </si>
  <si>
    <t>Staircase 08</t>
  </si>
  <si>
    <t>Staircase 06</t>
  </si>
  <si>
    <t>Ramp 01</t>
  </si>
  <si>
    <t>Balcony (Hotel Side)</t>
  </si>
  <si>
    <t>Duplex Room</t>
  </si>
  <si>
    <t>Electrical Room</t>
  </si>
  <si>
    <t>KCE Office</t>
  </si>
  <si>
    <t>CEF Room 02</t>
  </si>
  <si>
    <t>Staircase 10</t>
  </si>
  <si>
    <t>CEF Room 05</t>
  </si>
  <si>
    <t>Near CHS Yard</t>
  </si>
  <si>
    <t>Roof</t>
  </si>
  <si>
    <t>AUH Room</t>
  </si>
  <si>
    <t>Generator Room</t>
  </si>
  <si>
    <t>Enterance Area</t>
  </si>
  <si>
    <t>Fresh air plat</t>
  </si>
  <si>
    <t>Staircase 7</t>
  </si>
  <si>
    <t>Staircase 8</t>
  </si>
  <si>
    <t>L15</t>
  </si>
  <si>
    <t>Lift Lobby (staircase 2)</t>
  </si>
  <si>
    <t>Main Telecom</t>
  </si>
  <si>
    <t>Staircase 6</t>
  </si>
  <si>
    <t>Electrical Room (outside)</t>
  </si>
  <si>
    <t>Telephone Room (outside)</t>
  </si>
  <si>
    <t>Staircase  4</t>
  </si>
  <si>
    <t>Hotel Side</t>
  </si>
  <si>
    <t>Staircase 3</t>
  </si>
  <si>
    <t>L09</t>
  </si>
  <si>
    <t>Office Side</t>
  </si>
  <si>
    <t>Corridor (near canteen)</t>
  </si>
  <si>
    <t>Fan Room</t>
  </si>
  <si>
    <t>L10</t>
  </si>
  <si>
    <t>Between Towers</t>
  </si>
  <si>
    <t>Public Toilet Area</t>
  </si>
  <si>
    <t>Male Public Toilet (Behind)</t>
  </si>
  <si>
    <t>Housekeeping Lobby</t>
  </si>
  <si>
    <t>Ball Room (near lift lobby)</t>
  </si>
  <si>
    <t>Pantry</t>
  </si>
  <si>
    <t>Storage Support Room</t>
  </si>
  <si>
    <t>Ramp 1</t>
  </si>
  <si>
    <t>Meeting Room (outside)</t>
  </si>
  <si>
    <t>Licenced Unit 03 (Cannal Side)</t>
  </si>
  <si>
    <t>Pump Room for W.F. (outside)</t>
  </si>
  <si>
    <t>Resting Area (Near)</t>
  </si>
  <si>
    <t>Resting Area (Back side)</t>
  </si>
  <si>
    <t>Bed Suite Duplex</t>
  </si>
  <si>
    <t>Near KCE Store</t>
  </si>
  <si>
    <t>Near Housekeeping Lobby</t>
  </si>
  <si>
    <t>Fan Pump Room (near generator)</t>
  </si>
  <si>
    <t>KCE Store (Backside)</t>
  </si>
  <si>
    <t>FF Lobby (front side)</t>
  </si>
  <si>
    <t>1196A</t>
  </si>
  <si>
    <t>Director of Food &amp; Baverage</t>
  </si>
  <si>
    <t>Reservations Manager</t>
  </si>
  <si>
    <t>Ball Room (meeting hall)</t>
  </si>
  <si>
    <t>Staircase 03 (Behind)</t>
  </si>
  <si>
    <t>Staircase 08 (upto L30)</t>
  </si>
  <si>
    <t>Licenced Unit 05 (outside)</t>
  </si>
  <si>
    <t>Road Side (near labour toilets)</t>
  </si>
  <si>
    <t>Near Ramp 02</t>
  </si>
  <si>
    <t>Near Ramp 01</t>
  </si>
  <si>
    <t>Event Directors office</t>
  </si>
  <si>
    <t>MEP Store</t>
  </si>
  <si>
    <t>Near Generator Room</t>
  </si>
  <si>
    <t>Near Omniyat Office</t>
  </si>
  <si>
    <t>Near  Ramp 02</t>
  </si>
  <si>
    <t>Inside the office</t>
  </si>
  <si>
    <t>Office Top</t>
  </si>
  <si>
    <t>Staircase 03 (upto L15)</t>
  </si>
  <si>
    <t>Road Side (upto L05)</t>
  </si>
  <si>
    <t>Generator Room/ Oil Tank Room</t>
  </si>
  <si>
    <t>Near Dewa Parking</t>
  </si>
  <si>
    <t>Machenical Room</t>
  </si>
  <si>
    <t>Staircase 07</t>
  </si>
  <si>
    <t>F &amp; B Lobby</t>
  </si>
  <si>
    <t>FTR Room</t>
  </si>
  <si>
    <t>Mech Room</t>
  </si>
  <si>
    <t>Ball Room (north side)</t>
  </si>
  <si>
    <t>Balcony (Road side)</t>
  </si>
  <si>
    <t>GSM Room</t>
  </si>
  <si>
    <t>Near Grease Trap</t>
  </si>
  <si>
    <t>Near Dressing Area</t>
  </si>
  <si>
    <t>Staircase (upto L32)</t>
  </si>
  <si>
    <t>Near Ramp</t>
  </si>
  <si>
    <t>Ball Room (Curve Wall)</t>
  </si>
  <si>
    <t>Staircase 03 (front side)</t>
  </si>
  <si>
    <t>L06</t>
  </si>
  <si>
    <t>Staircase 03 (upto L10)</t>
  </si>
  <si>
    <t>Staircase 06 (upto L06)</t>
  </si>
  <si>
    <t>Near Lift Lobby</t>
  </si>
  <si>
    <t>Resting Area (941 extend)</t>
  </si>
  <si>
    <t>L14</t>
  </si>
  <si>
    <t>Staircase 07 (Back Side)</t>
  </si>
  <si>
    <t>Living Area</t>
  </si>
  <si>
    <t>Ball Room (Cannal Side)</t>
  </si>
  <si>
    <t>Near Resting Area</t>
  </si>
  <si>
    <t xml:space="preserve">Level-3  Residence Studio Room </t>
  </si>
  <si>
    <t>INDEPENDENT</t>
  </si>
  <si>
    <t>Level 3 Residence</t>
  </si>
  <si>
    <t>Level -3 Hotel</t>
  </si>
  <si>
    <t>Level -5 Residance Pump Room</t>
  </si>
  <si>
    <t>Gorund Floor Ball Room Hotel Tower</t>
  </si>
  <si>
    <t>Level -5 Hotel Tower</t>
  </si>
  <si>
    <t>Level-5 Hotel Tower</t>
  </si>
  <si>
    <t>Level 5 Hotel Stair Case Area</t>
  </si>
  <si>
    <t xml:space="preserve">Level 5 Hotel  </t>
  </si>
  <si>
    <t>Basement -1 Residence</t>
  </si>
  <si>
    <t>Basement 1 Hotel</t>
  </si>
  <si>
    <t>Basement 1 Residence Pump Room</t>
  </si>
  <si>
    <t xml:space="preserve">Basement -1 Hotel </t>
  </si>
  <si>
    <t>Basment 2 Hotel Ramp Area</t>
  </si>
  <si>
    <t>Basment 1ramp Hotel</t>
  </si>
  <si>
    <t>Level  8 To 28 Hotel Tower</t>
  </si>
  <si>
    <t>Edge Prorection</t>
  </si>
  <si>
    <t>Basment 1 Hotel</t>
  </si>
  <si>
    <t>Basment1 Ramp Area Residence</t>
  </si>
  <si>
    <t>Basment 1 pump room Residence</t>
  </si>
  <si>
    <t>Basement 1 Ramp Residence</t>
  </si>
  <si>
    <t>Ground Floor Residance</t>
  </si>
  <si>
    <t>Level 8 To Ground</t>
  </si>
  <si>
    <t>Level 5 Hotel</t>
  </si>
  <si>
    <t>Level 5 - Hotel</t>
  </si>
  <si>
    <t>Ground Floor Gate 1 Residence</t>
  </si>
  <si>
    <t>Level 28 Hotel</t>
  </si>
  <si>
    <t>Level 3 Residance</t>
  </si>
  <si>
    <t xml:space="preserve">Basement 1 Hotel </t>
  </si>
  <si>
    <t>Level 3 Hotel Lift  Front</t>
  </si>
  <si>
    <t xml:space="preserve">Level 4 Hotel </t>
  </si>
  <si>
    <t>Ground Floor Hotel</t>
  </si>
  <si>
    <t>Level 27 Hotel</t>
  </si>
  <si>
    <t>Level 29 Hotel</t>
  </si>
  <si>
    <t>Level 30 Residence</t>
  </si>
  <si>
    <t>Level 3 Hotel</t>
  </si>
  <si>
    <t>Level 4 Residence</t>
  </si>
  <si>
    <t>Level 2 Hotel</t>
  </si>
  <si>
    <t>Level 2 Residence</t>
  </si>
  <si>
    <t>Ground Floor Ball Room Hotel</t>
  </si>
  <si>
    <t>Basement 1 Residence</t>
  </si>
  <si>
    <t>Level 23 Residence</t>
  </si>
  <si>
    <t>Level 1 Hotel</t>
  </si>
  <si>
    <t>Level 5 Residence</t>
  </si>
  <si>
    <t>Level 30 Residaence</t>
  </si>
  <si>
    <t>G F Residence</t>
  </si>
  <si>
    <t>Leevl 3 Residence</t>
  </si>
  <si>
    <t>Level 26 Residence</t>
  </si>
  <si>
    <t>Level 25 Residence</t>
  </si>
  <si>
    <t>Ground Level Residence</t>
  </si>
  <si>
    <t>Basement 1 KCE Store Residence</t>
  </si>
  <si>
    <t>A02</t>
  </si>
  <si>
    <t>a03</t>
  </si>
  <si>
    <t>A08</t>
  </si>
  <si>
    <t>A09</t>
  </si>
  <si>
    <t>Level 4 Hotel</t>
  </si>
  <si>
    <t>A11</t>
  </si>
  <si>
    <t>Level 31 Residence</t>
  </si>
  <si>
    <t>A12</t>
  </si>
  <si>
    <t>A 13</t>
  </si>
  <si>
    <t>A14</t>
  </si>
  <si>
    <t>Level 24 Residence</t>
  </si>
  <si>
    <t>ground Floor Pump Room Residence</t>
  </si>
  <si>
    <t>Ground Floor Mep Store Residence</t>
  </si>
  <si>
    <t>A16</t>
  </si>
  <si>
    <t>Ground Floor Wash Room Residence</t>
  </si>
  <si>
    <t>A17</t>
  </si>
  <si>
    <t>Level 6 to 25 Residence</t>
  </si>
  <si>
    <t>Level 26 to Roof</t>
  </si>
  <si>
    <t xml:space="preserve">Level 3 Hotel </t>
  </si>
  <si>
    <t>Board Lift</t>
  </si>
  <si>
    <t>Ground Floor Gate 2 Residence</t>
  </si>
  <si>
    <t>Tower</t>
  </si>
  <si>
    <t>Besement lift lobby Residence</t>
  </si>
  <si>
    <t>Besement 1 Hotel</t>
  </si>
  <si>
    <t>Level 27 Residence</t>
  </si>
  <si>
    <t>Level 5 Residance</t>
  </si>
  <si>
    <t>Level 24 Residance</t>
  </si>
  <si>
    <t>Level 10 Residence</t>
  </si>
  <si>
    <t>Level 30 Residance</t>
  </si>
  <si>
    <t>Bsement 1 Hotel</t>
  </si>
  <si>
    <t>Grround Level Hotel</t>
  </si>
  <si>
    <t>Level 26 Residance</t>
  </si>
  <si>
    <t xml:space="preserve">Level -5 Residance </t>
  </si>
  <si>
    <t>Level 5 Pump Room Residance</t>
  </si>
  <si>
    <t>Level 4 Residance</t>
  </si>
  <si>
    <t>Basment 1 Residence</t>
  </si>
  <si>
    <t>Level 4 residence</t>
  </si>
  <si>
    <t>Level 23 Residance</t>
  </si>
  <si>
    <t>Zone 3 Level 5 Hotel</t>
  </si>
  <si>
    <t>Level 5 Zone 4 Hotel</t>
  </si>
  <si>
    <t>Roof Level Residence</t>
  </si>
  <si>
    <t>A242</t>
  </si>
  <si>
    <t xml:space="preserve">Ground Floor Residence  </t>
  </si>
  <si>
    <t>PARTIAL DISMANTEL</t>
  </si>
  <si>
    <t>G F Residance office front lobby</t>
  </si>
  <si>
    <t>Ground Floor Residence</t>
  </si>
  <si>
    <t xml:space="preserve">Ground Floor  Hotel </t>
  </si>
  <si>
    <t>Level 22 Residence</t>
  </si>
  <si>
    <t xml:space="preserve">G F Residance </t>
  </si>
  <si>
    <t>Level 18 Hotel</t>
  </si>
  <si>
    <t>Level 27 to 23 Hotel</t>
  </si>
  <si>
    <t>Level 28 Residence</t>
  </si>
  <si>
    <t>Level 29 Residance</t>
  </si>
  <si>
    <t xml:space="preserve"> Level 5 Hotel Zone 3,4 and 5</t>
  </si>
  <si>
    <t xml:space="preserve"> Level 5 Hotel Zone 3,4 and 6</t>
  </si>
  <si>
    <t>Zone 6 Level 5 Hotel</t>
  </si>
  <si>
    <t>Level 5 Hotel Zone 5 Road Side</t>
  </si>
  <si>
    <t xml:space="preserve">Level 26 Hotel </t>
  </si>
  <si>
    <t>A219</t>
  </si>
  <si>
    <t>A262</t>
  </si>
  <si>
    <t>Level 18 To 22 Hotel</t>
  </si>
  <si>
    <t>Level 24 Hotel</t>
  </si>
  <si>
    <t>Ground Floor Office Area Residence</t>
  </si>
  <si>
    <t>Level 17 Hotel</t>
  </si>
  <si>
    <t xml:space="preserve">Level 28  Residence </t>
  </si>
  <si>
    <t>Baseent 1 Residence</t>
  </si>
  <si>
    <t>Level 24 to 31 Residance</t>
  </si>
  <si>
    <t>Level 30 Receidence</t>
  </si>
  <si>
    <t xml:space="preserve">Level 18 Hotel </t>
  </si>
  <si>
    <t>A217</t>
  </si>
  <si>
    <t>Level 23Residence</t>
  </si>
  <si>
    <t>Ground Floor Residence Stair Case</t>
  </si>
  <si>
    <t>Cantiliver</t>
  </si>
  <si>
    <t>Mobile Tower</t>
  </si>
  <si>
    <t>Ground Floor Office  Residence</t>
  </si>
  <si>
    <t>Level 27 Residance</t>
  </si>
  <si>
    <t>Level 28 Residance</t>
  </si>
  <si>
    <t>Ground Floor Ramp Residence</t>
  </si>
  <si>
    <t>Roof Level Hotel</t>
  </si>
  <si>
    <t xml:space="preserve">Level 17 Hotel </t>
  </si>
  <si>
    <t xml:space="preserve">Level 2 Hotel </t>
  </si>
  <si>
    <t>Level 29 to 31 Residance</t>
  </si>
  <si>
    <t>Basement 1 Near MEP Hotel</t>
  </si>
  <si>
    <t xml:space="preserve">Basment 2 Hotel </t>
  </si>
  <si>
    <t>Level 20 Hotel</t>
  </si>
  <si>
    <t>Level 15 Hotel</t>
  </si>
  <si>
    <t>Level 16 to 18 Residance</t>
  </si>
  <si>
    <t>Level 2 Residance</t>
  </si>
  <si>
    <t>Level 10 Residance</t>
  </si>
  <si>
    <t>GF Hotel Staircase</t>
  </si>
  <si>
    <t>Level 23 Hotel</t>
  </si>
  <si>
    <t>HD Chainpully</t>
  </si>
  <si>
    <t>a136</t>
  </si>
  <si>
    <t>Level 29 Hotel Glass Work</t>
  </si>
  <si>
    <t>Level 26 Hotel</t>
  </si>
  <si>
    <t>Level 13 Hotel</t>
  </si>
  <si>
    <t>Level 7 Hotel</t>
  </si>
  <si>
    <t>Level 21 Residance</t>
  </si>
  <si>
    <t>Level 22 Residance</t>
  </si>
  <si>
    <t>Ground Floor</t>
  </si>
  <si>
    <t>Level 6,7,10,23 Residence</t>
  </si>
  <si>
    <t>Level 26 &amp; 27 Hotel</t>
  </si>
  <si>
    <t>Load Bearing</t>
  </si>
  <si>
    <t>unit</t>
  </si>
  <si>
    <t>A492</t>
  </si>
  <si>
    <t>Level 25 to 26  Hotel</t>
  </si>
  <si>
    <t>Level 30 Hotel</t>
  </si>
  <si>
    <t>Ground Floor Corridoor Residence</t>
  </si>
  <si>
    <t>Basement 1 Residance</t>
  </si>
  <si>
    <t>Ground Floor Ramp Hotel</t>
  </si>
  <si>
    <t>Level 4 to 5 Residance</t>
  </si>
  <si>
    <t>Level 16 Hotel</t>
  </si>
  <si>
    <t>Level 9 Residence</t>
  </si>
  <si>
    <t>Basment 1 Lift Hotel</t>
  </si>
  <si>
    <t>569A</t>
  </si>
  <si>
    <t xml:space="preserve">Level 15 Hotel </t>
  </si>
  <si>
    <t xml:space="preserve">Level 28 Hotel </t>
  </si>
  <si>
    <t>Level 29 Residence</t>
  </si>
  <si>
    <t>Independent</t>
  </si>
  <si>
    <t>Level 26 To 28 Residence</t>
  </si>
  <si>
    <t xml:space="preserve">G F  Residence </t>
  </si>
  <si>
    <t>A625</t>
  </si>
  <si>
    <t xml:space="preserve">Level 29 Hotel </t>
  </si>
  <si>
    <t>Level 29 Hoel</t>
  </si>
  <si>
    <t>Level 22 Hotel</t>
  </si>
  <si>
    <t>Level 13,16,18 Hotel</t>
  </si>
  <si>
    <t>Level 23 to 28 Hotel</t>
  </si>
  <si>
    <t>Level 10,11,12,13,14,15,16,17, Hotel</t>
  </si>
  <si>
    <t>Basement 2 Residence</t>
  </si>
  <si>
    <t>Level 27 To 28 Hotel</t>
  </si>
  <si>
    <t>Level 19,20,21 Hotel</t>
  </si>
  <si>
    <t>Level 5 To 6 Hotel</t>
  </si>
  <si>
    <t>Level 5/6 Hotel</t>
  </si>
  <si>
    <t>Basement  Residence</t>
  </si>
  <si>
    <t>Level 17 Residence</t>
  </si>
  <si>
    <t>Zone 1 , 2 Level 5 Hotel</t>
  </si>
  <si>
    <t>721 A</t>
  </si>
  <si>
    <t>Level 5 Zone 1 , 2 Hotel</t>
  </si>
  <si>
    <t xml:space="preserve">721 A </t>
  </si>
  <si>
    <t>722 A</t>
  </si>
  <si>
    <t>Level 5 Zone 6 Hotel</t>
  </si>
  <si>
    <t>Zone 12 Level 4 Residence</t>
  </si>
  <si>
    <t>723A</t>
  </si>
  <si>
    <t>Level 4 Zone 12 Residence</t>
  </si>
  <si>
    <t>723 A</t>
  </si>
  <si>
    <t>Level 4 Zone 9 Residence</t>
  </si>
  <si>
    <t>Zone 7 Level 4 Residence</t>
  </si>
  <si>
    <t>724A</t>
  </si>
  <si>
    <t>Level 4 Zone 7 Residence</t>
  </si>
  <si>
    <t>Zone 9 Level 4 Residence</t>
  </si>
  <si>
    <t>725 A</t>
  </si>
  <si>
    <t>752A</t>
  </si>
  <si>
    <t>Level 6 Residence</t>
  </si>
  <si>
    <t>Level 25 To 28 Residence</t>
  </si>
  <si>
    <t>level 5 Hotel</t>
  </si>
  <si>
    <t>Level 7 Residence</t>
  </si>
  <si>
    <t>Level 19,20,21,22 Hotel</t>
  </si>
  <si>
    <t>Level 7,8,9 Hotel</t>
  </si>
  <si>
    <t>Level 14 Residence</t>
  </si>
  <si>
    <t>Level 16,17,18 Residence</t>
  </si>
  <si>
    <t>Level 7/13 Hotel</t>
  </si>
  <si>
    <t xml:space="preserve">Level 16 Hotel </t>
  </si>
  <si>
    <t>752B</t>
  </si>
  <si>
    <t>Basement 2 Hotel</t>
  </si>
  <si>
    <t>Level 10 Hotel</t>
  </si>
  <si>
    <t xml:space="preserve">Level 30 Residence </t>
  </si>
  <si>
    <t>Level 24/25 Hotel</t>
  </si>
  <si>
    <t>Level 10 to 17 Hotel</t>
  </si>
  <si>
    <t>Level 13 Residence</t>
  </si>
  <si>
    <t>Level 30Residence</t>
  </si>
  <si>
    <t>Level 24 25 Residence</t>
  </si>
  <si>
    <t>Level 26 27 28 29 Residence</t>
  </si>
  <si>
    <t>Besement 1 Residence</t>
  </si>
  <si>
    <t>Level 2 to 4 Residence</t>
  </si>
  <si>
    <t xml:space="preserve">Level 24 Residence </t>
  </si>
  <si>
    <t>Level 25 Hotel</t>
  </si>
  <si>
    <t xml:space="preserve">Level 24 Hotel </t>
  </si>
  <si>
    <t>Level 2 hotel</t>
  </si>
  <si>
    <t>Level 19 to 20 Residence</t>
  </si>
  <si>
    <t>Level 26  Residence</t>
  </si>
  <si>
    <t>Level 6 to 7 Hotel</t>
  </si>
  <si>
    <t xml:space="preserve">Level 22 Hotel </t>
  </si>
  <si>
    <t>Level 7 &amp; 8 hotel</t>
  </si>
  <si>
    <t>Level 23 to 25 Residence</t>
  </si>
  <si>
    <t>Cantiliver  spl</t>
  </si>
  <si>
    <t>Basement 2 To Ground Floor Residence</t>
  </si>
  <si>
    <t>Level 15/16 Hotel</t>
  </si>
  <si>
    <t>Level 13/14 Hotel</t>
  </si>
  <si>
    <t>Level 12 Residence</t>
  </si>
  <si>
    <t>Level 7 to 23 Hotel</t>
  </si>
  <si>
    <t>Level 04 Residence</t>
  </si>
  <si>
    <t>Level 15 To 16 Hotel</t>
  </si>
  <si>
    <t>992 A</t>
  </si>
  <si>
    <t>Basement 1Hotel</t>
  </si>
  <si>
    <t>Level 17/16 Hotel</t>
  </si>
  <si>
    <t>Level 13/10 Hotel</t>
  </si>
  <si>
    <t>Level 23 , 26 , 27 Residence</t>
  </si>
  <si>
    <t xml:space="preserve">Level  2 Hotel </t>
  </si>
  <si>
    <t>Level 18 To 19 Hotel</t>
  </si>
  <si>
    <t>Ground to Lev 6 Zone 10-11 Residence</t>
  </si>
  <si>
    <t>Level 16 To 18 Hotel</t>
  </si>
  <si>
    <t>k</t>
  </si>
  <si>
    <t>L08</t>
  </si>
  <si>
    <t>L11</t>
  </si>
  <si>
    <t>L12</t>
  </si>
  <si>
    <t>L16</t>
  </si>
  <si>
    <t>L19</t>
  </si>
  <si>
    <t>ETS Control Room</t>
  </si>
  <si>
    <t>House Keeping Lobby</t>
  </si>
  <si>
    <t>Manager office</t>
  </si>
  <si>
    <t>Staircase 07 (upto L07)</t>
  </si>
  <si>
    <t>Staircase 04 (front)</t>
  </si>
  <si>
    <t>Chainpully Beam</t>
  </si>
  <si>
    <t>Zone 01</t>
  </si>
  <si>
    <t>Staircase 07 (upto B01)</t>
  </si>
  <si>
    <t>Gate No 02</t>
  </si>
  <si>
    <t>Main Enterance</t>
  </si>
  <si>
    <t>Near Security Office</t>
  </si>
  <si>
    <t>Store Room</t>
  </si>
  <si>
    <t>Staircase 04 (Upto L05)</t>
  </si>
  <si>
    <t>Previous Claim</t>
  </si>
  <si>
    <t>Cumulative Claim</t>
  </si>
  <si>
    <t>CSF Room</t>
  </si>
  <si>
    <t>CHW Pump</t>
  </si>
  <si>
    <t>Refrigerated Reuse Store</t>
  </si>
  <si>
    <t>Client Office</t>
  </si>
  <si>
    <t>Staircase 03 (upto L29)</t>
  </si>
  <si>
    <t>Near Store</t>
  </si>
  <si>
    <t>Air Plenum Room</t>
  </si>
  <si>
    <t>Waste Area</t>
  </si>
  <si>
    <t>Studio Area</t>
  </si>
  <si>
    <t>Level 17-23 Residence</t>
  </si>
  <si>
    <t xml:space="preserve">Level 4-6  </t>
  </si>
  <si>
    <t>GRC Installation</t>
  </si>
  <si>
    <t>Landing Platform</t>
  </si>
  <si>
    <t>New</t>
  </si>
  <si>
    <t>Old</t>
  </si>
  <si>
    <t>Security Equipment Room</t>
  </si>
  <si>
    <t>Main Server Room</t>
  </si>
  <si>
    <t>Near Greaser Trap</t>
  </si>
  <si>
    <t>Water Filteration Room</t>
  </si>
  <si>
    <t>Staircase 03 (upto L27)</t>
  </si>
  <si>
    <t>L</t>
  </si>
  <si>
    <t>Uniform Distribution</t>
  </si>
  <si>
    <t>F-Toilet</t>
  </si>
  <si>
    <t>Entrance Ramp</t>
  </si>
  <si>
    <t>Rest Area</t>
  </si>
  <si>
    <t>4,8</t>
  </si>
  <si>
    <t>2,5</t>
  </si>
  <si>
    <t>Resident Stair 3</t>
  </si>
  <si>
    <t>Facade</t>
  </si>
  <si>
    <t>Ramp 01 Ventilation Room</t>
  </si>
  <si>
    <t>Near Plant Room</t>
  </si>
  <si>
    <t>Near Ramp 03</t>
  </si>
  <si>
    <t>1,3</t>
  </si>
  <si>
    <t>Ramp 01 Access Tower</t>
  </si>
  <si>
    <t>Stair 04</t>
  </si>
  <si>
    <t>Ramp</t>
  </si>
  <si>
    <t>Kitchen</t>
  </si>
  <si>
    <t>Deluxe Room</t>
  </si>
  <si>
    <t>Near Stair 07 Road Side</t>
  </si>
  <si>
    <t>Open Area</t>
  </si>
  <si>
    <t>Near Ramp Road Side</t>
  </si>
  <si>
    <t>Hall Loby</t>
  </si>
  <si>
    <t>Near Stair 03</t>
  </si>
  <si>
    <t>Store</t>
  </si>
  <si>
    <t>Hall Lobby</t>
  </si>
  <si>
    <t>Balcony Area</t>
  </si>
  <si>
    <t>Behind the Bond Store</t>
  </si>
  <si>
    <t>Near Toilet</t>
  </si>
  <si>
    <t>Staircase 08 (Upto L20)</t>
  </si>
  <si>
    <t>Staircase 09 (Upto L27)</t>
  </si>
  <si>
    <t>Corridor Area</t>
  </si>
  <si>
    <t>EA Plenum Room</t>
  </si>
  <si>
    <t>1598A</t>
  </si>
  <si>
    <t>Near Dorchester Office</t>
  </si>
  <si>
    <t>Heavy duty Birdcage</t>
  </si>
  <si>
    <t>Fresh Air Plenum</t>
  </si>
  <si>
    <t>Near Ramp Area</t>
  </si>
  <si>
    <t>Treament 3</t>
  </si>
  <si>
    <t>Near Staircase 03</t>
  </si>
  <si>
    <t>Near Staircase 09</t>
  </si>
  <si>
    <t>Near CEF Room</t>
  </si>
  <si>
    <t>Staircase 07 (Upto L20)</t>
  </si>
  <si>
    <t>Near Staircase 08</t>
  </si>
  <si>
    <t>Staircase 09 (Upto L28)</t>
  </si>
  <si>
    <t>Near Client Office</t>
  </si>
  <si>
    <t>Near MEP Store</t>
  </si>
  <si>
    <t>Near Grease Trap Room</t>
  </si>
  <si>
    <t>Grid 6-7/C-D</t>
  </si>
  <si>
    <t>Water Filtration Room</t>
  </si>
  <si>
    <t>Recycle Waste</t>
  </si>
  <si>
    <t>Greaser Trap Room</t>
  </si>
  <si>
    <t>Garden</t>
  </si>
  <si>
    <t>Near Pump Room</t>
  </si>
  <si>
    <t>Near Staircase 10</t>
  </si>
  <si>
    <t>Residence</t>
  </si>
  <si>
    <t>Near Boiler Room</t>
  </si>
  <si>
    <t>In front of Gym</t>
  </si>
  <si>
    <t>Inside the Water Master Store</t>
  </si>
  <si>
    <t>Staircase 07 (upto L30)</t>
  </si>
  <si>
    <t>CEF Room</t>
  </si>
  <si>
    <t>Cannel Side</t>
  </si>
  <si>
    <t>Resting Area</t>
  </si>
  <si>
    <t>Gym Room</t>
  </si>
  <si>
    <t>Near Greser Trap Room</t>
  </si>
  <si>
    <t>Garden Area</t>
  </si>
  <si>
    <t>Water Filter Room</t>
  </si>
  <si>
    <t>Cleaning Room</t>
  </si>
  <si>
    <t>xxxx</t>
  </si>
  <si>
    <t>Near Waste Room</t>
  </si>
  <si>
    <t>Garbage Room</t>
  </si>
  <si>
    <t>Near Water Filtration Room</t>
  </si>
  <si>
    <t>ETS Room</t>
  </si>
  <si>
    <t>Staircase 04 (Upto L08)</t>
  </si>
  <si>
    <t>Near EA Plenum Room</t>
  </si>
  <si>
    <t>Near Road</t>
  </si>
  <si>
    <t>1772A</t>
  </si>
  <si>
    <t>1763A</t>
  </si>
  <si>
    <t>Staircase 04 (Upto L09)</t>
  </si>
  <si>
    <t>Refuse Room</t>
  </si>
  <si>
    <t>No</t>
  </si>
  <si>
    <t>Total Hrs</t>
  </si>
  <si>
    <t>January</t>
  </si>
  <si>
    <t>Entrance Area</t>
  </si>
  <si>
    <t>Security Room</t>
  </si>
  <si>
    <t>Staircase 04 (upto L11)</t>
  </si>
  <si>
    <t>Uniform Distribution Room</t>
  </si>
  <si>
    <t>Outside the Ball Room</t>
  </si>
  <si>
    <t>Staircase 06 (upto L12)</t>
  </si>
  <si>
    <t>Freezer Room</t>
  </si>
  <si>
    <t>Near Service Lift</t>
  </si>
  <si>
    <t>1833A</t>
  </si>
  <si>
    <t>Staircase 06 (upto L21)</t>
  </si>
  <si>
    <t>February</t>
  </si>
  <si>
    <t>Near Staircase 05</t>
  </si>
  <si>
    <t>Water Tank</t>
  </si>
  <si>
    <t>Road Side (Upto L05)</t>
  </si>
  <si>
    <t>Plenum</t>
  </si>
  <si>
    <t>1917A</t>
  </si>
  <si>
    <t>Retail Lobby</t>
  </si>
  <si>
    <t>Staircase 06 (Upto L24)</t>
  </si>
  <si>
    <t>Lift No 26</t>
  </si>
  <si>
    <t>CEF Shaft</t>
  </si>
  <si>
    <t>Near Waste Route</t>
  </si>
  <si>
    <t>Near Retail Unit 01</t>
  </si>
  <si>
    <t>Lift 12</t>
  </si>
  <si>
    <t>Irrigation Pump Room</t>
  </si>
  <si>
    <t>Changing Area</t>
  </si>
  <si>
    <t>Shaft Area</t>
  </si>
  <si>
    <t>Column paint</t>
  </si>
  <si>
    <t>March</t>
  </si>
  <si>
    <t>ET Room</t>
  </si>
  <si>
    <t>Staircase 04 (Upto L29)</t>
  </si>
  <si>
    <t>Telephone Room</t>
  </si>
  <si>
    <t>ETA Room</t>
  </si>
  <si>
    <t>Staircase 04 (Upto L22)</t>
  </si>
  <si>
    <t>Near Lift Looby</t>
  </si>
  <si>
    <t>Near Hotel Entrance</t>
  </si>
  <si>
    <t>Retail Area</t>
  </si>
  <si>
    <t>Staff Dining Area</t>
  </si>
  <si>
    <t>Recycle Waste Room</t>
  </si>
  <si>
    <t>Retail Unit</t>
  </si>
  <si>
    <t>Staircase 04 (Upto L31)</t>
  </si>
  <si>
    <t>Hot Kitchen Area</t>
  </si>
  <si>
    <t>AHU Room</t>
  </si>
  <si>
    <t>Fire Tank Area</t>
  </si>
  <si>
    <t>Main Entrance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</si>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</sst>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5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36">
    <xf numFmtId="0" fontId="0" fillId="0" borderId="0">
      <alignment vertical="top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/>
    <xf numFmtId="0" fontId="2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43" fontId="14" fillId="0" borderId="0" applyFont="0" applyFill="0" applyBorder="0" applyAlignment="0" applyProtection="0"/>
  </cellStyleXfs>
  <cellXfs count="105">
    <xf numFmtId="0" fontId="0" fillId="0" borderId="0" xfId="0">
      <alignment vertical="top"/>
    </xf>
    <xf numFmtId="0" fontId="3" fillId="0" borderId="0" xfId="5" applyFont="1"/>
    <xf numFmtId="14" fontId="4" fillId="0" borderId="0" xfId="5" applyNumberFormat="1" applyFont="1"/>
    <xf numFmtId="164" fontId="3" fillId="0" borderId="0" xfId="5" applyNumberFormat="1" applyFont="1"/>
    <xf numFmtId="4" fontId="3" fillId="0" borderId="0" xfId="5" applyNumberFormat="1" applyFont="1"/>
    <xf numFmtId="0" fontId="3" fillId="0" borderId="0" xfId="5" applyFont="1" applyAlignment="1">
      <alignment wrapText="1"/>
    </xf>
    <xf numFmtId="0" fontId="5" fillId="0" borderId="1" xfId="5" applyFont="1" applyBorder="1" applyAlignment="1">
      <alignment horizontal="left"/>
    </xf>
    <xf numFmtId="0" fontId="4" fillId="0" borderId="1" xfId="5" applyFont="1" applyBorder="1" applyAlignment="1">
      <alignment horizontal="left"/>
    </xf>
    <xf numFmtId="0" fontId="4" fillId="0" borderId="1" xfId="5" applyFont="1" applyBorder="1" applyAlignment="1">
      <alignment horizontal="left" wrapText="1"/>
    </xf>
    <xf numFmtId="0" fontId="4" fillId="0" borderId="2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164" fontId="4" fillId="6" borderId="2" xfId="1" applyNumberFormat="1" applyFont="1" applyFill="1" applyBorder="1" applyAlignment="1">
      <alignment horizontal="center" vertical="center" wrapText="1"/>
    </xf>
    <xf numFmtId="4" fontId="4" fillId="7" borderId="2" xfId="3" applyNumberFormat="1" applyFont="1" applyFill="1" applyBorder="1" applyAlignment="1">
      <alignment horizontal="center" vertical="center" wrapText="1"/>
    </xf>
    <xf numFmtId="0" fontId="4" fillId="7" borderId="2" xfId="3" applyFont="1" applyFill="1" applyBorder="1" applyAlignment="1">
      <alignment horizontal="center" vertical="center" wrapText="1"/>
    </xf>
    <xf numFmtId="0" fontId="4" fillId="0" borderId="0" xfId="5" applyFont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6" fillId="0" borderId="3" xfId="7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14" fontId="3" fillId="0" borderId="3" xfId="1" applyNumberFormat="1" applyFont="1" applyFill="1" applyBorder="1" applyAlignment="1">
      <alignment horizontal="center" vertical="center"/>
    </xf>
    <xf numFmtId="9" fontId="3" fillId="0" borderId="3" xfId="1" applyNumberFormat="1" applyFont="1" applyFill="1" applyBorder="1" applyAlignment="1">
      <alignment horizontal="center" vertical="center"/>
    </xf>
    <xf numFmtId="164" fontId="3" fillId="0" borderId="3" xfId="8" applyNumberFormat="1" applyFont="1" applyFill="1" applyBorder="1" applyAlignment="1">
      <alignment horizontal="center" vertical="center"/>
    </xf>
    <xf numFmtId="4" fontId="3" fillId="0" borderId="3" xfId="9" applyNumberFormat="1" applyFont="1" applyFill="1" applyBorder="1" applyAlignment="1">
      <alignment horizontal="center" vertical="center"/>
    </xf>
    <xf numFmtId="4" fontId="3" fillId="0" borderId="3" xfId="3" applyNumberFormat="1" applyFont="1" applyFill="1" applyBorder="1" applyAlignment="1">
      <alignment horizontal="center" vertical="center"/>
    </xf>
    <xf numFmtId="0" fontId="7" fillId="0" borderId="0" xfId="5" applyFont="1"/>
    <xf numFmtId="14" fontId="4" fillId="6" borderId="2" xfId="1" applyNumberFormat="1" applyFont="1" applyFill="1" applyBorder="1" applyAlignment="1">
      <alignment horizontal="center" vertical="center" wrapText="1"/>
    </xf>
    <xf numFmtId="14" fontId="3" fillId="0" borderId="0" xfId="5" applyNumberFormat="1" applyFont="1"/>
    <xf numFmtId="4" fontId="4" fillId="0" borderId="3" xfId="3" applyNumberFormat="1" applyFont="1" applyFill="1" applyBorder="1" applyAlignment="1">
      <alignment horizontal="center" vertical="center"/>
    </xf>
    <xf numFmtId="4" fontId="7" fillId="0" borderId="3" xfId="9" applyNumberFormat="1" applyFont="1" applyFill="1" applyBorder="1" applyAlignment="1">
      <alignment horizontal="center" vertical="center"/>
    </xf>
    <xf numFmtId="4" fontId="7" fillId="0" borderId="0" xfId="5" applyNumberFormat="1" applyFont="1"/>
    <xf numFmtId="4" fontId="5" fillId="7" borderId="2" xfId="3" applyNumberFormat="1" applyFont="1" applyFill="1" applyBorder="1" applyAlignment="1">
      <alignment horizontal="center" vertical="center" wrapText="1"/>
    </xf>
    <xf numFmtId="0" fontId="4" fillId="0" borderId="0" xfId="6" applyFont="1" applyAlignment="1">
      <alignment horizontal="left"/>
    </xf>
    <xf numFmtId="14" fontId="4" fillId="0" borderId="0" xfId="5" applyNumberFormat="1" applyFont="1" applyAlignment="1">
      <alignment horizontal="left"/>
    </xf>
    <xf numFmtId="0" fontId="4" fillId="0" borderId="0" xfId="6" applyFont="1" applyAlignment="1">
      <alignment horizontal="right" indent="1"/>
    </xf>
    <xf numFmtId="0" fontId="4" fillId="0" borderId="0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6" fillId="0" borderId="3" xfId="19" applyFont="1" applyFill="1" applyBorder="1" applyAlignment="1">
      <alignment horizontal="center" vertical="center" wrapText="1"/>
    </xf>
    <xf numFmtId="0" fontId="6" fillId="0" borderId="3" xfId="19" applyFont="1" applyFill="1" applyBorder="1" applyAlignment="1">
      <alignment horizontal="center" vertical="center"/>
    </xf>
    <xf numFmtId="0" fontId="3" fillId="0" borderId="3" xfId="19" applyFont="1" applyFill="1" applyBorder="1" applyAlignment="1">
      <alignment horizontal="center" vertical="center"/>
    </xf>
    <xf numFmtId="0" fontId="6" fillId="0" borderId="3" xfId="20" applyFont="1" applyFill="1" applyBorder="1" applyAlignment="1">
      <alignment horizontal="center" vertical="center"/>
    </xf>
    <xf numFmtId="0" fontId="6" fillId="0" borderId="3" xfId="21" applyFont="1" applyFill="1" applyBorder="1" applyAlignment="1">
      <alignment horizontal="center" vertical="center"/>
    </xf>
    <xf numFmtId="14" fontId="3" fillId="0" borderId="3" xfId="21" applyNumberFormat="1" applyFont="1" applyFill="1" applyBorder="1" applyAlignment="1">
      <alignment horizontal="center" vertical="center"/>
    </xf>
    <xf numFmtId="9" fontId="3" fillId="0" borderId="3" xfId="21" applyNumberFormat="1" applyFont="1" applyFill="1" applyBorder="1" applyAlignment="1">
      <alignment horizontal="center" vertical="center"/>
    </xf>
    <xf numFmtId="164" fontId="3" fillId="0" borderId="3" xfId="22" applyNumberFormat="1" applyFont="1" applyFill="1" applyBorder="1" applyAlignment="1">
      <alignment horizontal="center" vertical="center"/>
    </xf>
    <xf numFmtId="4" fontId="7" fillId="0" borderId="3" xfId="23" applyNumberFormat="1" applyFont="1" applyFill="1" applyBorder="1" applyAlignment="1">
      <alignment horizontal="center" vertical="center"/>
    </xf>
    <xf numFmtId="4" fontId="3" fillId="0" borderId="3" xfId="23" applyNumberFormat="1" applyFont="1" applyFill="1" applyBorder="1" applyAlignment="1">
      <alignment horizontal="center" vertical="center"/>
    </xf>
    <xf numFmtId="0" fontId="7" fillId="0" borderId="3" xfId="19" applyFont="1" applyFill="1" applyBorder="1" applyAlignment="1">
      <alignment horizontal="center" vertical="center"/>
    </xf>
    <xf numFmtId="4" fontId="7" fillId="0" borderId="3" xfId="28" applyNumberFormat="1" applyFont="1" applyFill="1" applyBorder="1" applyAlignment="1">
      <alignment horizontal="center" vertical="center"/>
    </xf>
    <xf numFmtId="0" fontId="6" fillId="0" borderId="3" xfId="29" applyFont="1" applyFill="1" applyBorder="1" applyAlignment="1">
      <alignment horizontal="center" vertical="center" wrapText="1"/>
    </xf>
    <xf numFmtId="0" fontId="6" fillId="0" borderId="3" xfId="29" applyFont="1" applyFill="1" applyBorder="1" applyAlignment="1">
      <alignment horizontal="center" vertical="center"/>
    </xf>
    <xf numFmtId="0" fontId="3" fillId="0" borderId="3" xfId="29" applyFont="1" applyFill="1" applyBorder="1" applyAlignment="1">
      <alignment horizontal="center" vertical="center"/>
    </xf>
    <xf numFmtId="14" fontId="3" fillId="0" borderId="3" xfId="30" applyNumberFormat="1" applyFont="1" applyFill="1" applyBorder="1" applyAlignment="1">
      <alignment horizontal="center" vertical="center"/>
    </xf>
    <xf numFmtId="0" fontId="7" fillId="0" borderId="3" xfId="29" applyFont="1" applyFill="1" applyBorder="1" applyAlignment="1">
      <alignment horizontal="center" vertical="center"/>
    </xf>
    <xf numFmtId="164" fontId="3" fillId="0" borderId="3" xfId="30" applyNumberFormat="1" applyFont="1" applyFill="1" applyBorder="1" applyAlignment="1">
      <alignment horizontal="center" vertical="center"/>
    </xf>
    <xf numFmtId="14" fontId="3" fillId="0" borderId="3" xfId="31" applyNumberFormat="1" applyFont="1" applyFill="1" applyBorder="1" applyAlignment="1">
      <alignment horizontal="center" vertical="center"/>
    </xf>
    <xf numFmtId="0" fontId="12" fillId="0" borderId="3" xfId="29" applyFont="1" applyFill="1" applyBorder="1" applyAlignment="1">
      <alignment horizontal="center" vertical="center" wrapText="1"/>
    </xf>
    <xf numFmtId="0" fontId="3" fillId="0" borderId="7" xfId="19" applyFont="1" applyFill="1" applyBorder="1" applyAlignment="1">
      <alignment horizontal="center" vertical="center"/>
    </xf>
    <xf numFmtId="1" fontId="3" fillId="0" borderId="3" xfId="19" applyNumberFormat="1" applyFont="1" applyFill="1" applyBorder="1" applyAlignment="1">
      <alignment horizontal="center" vertical="center"/>
    </xf>
    <xf numFmtId="0" fontId="6" fillId="0" borderId="3" xfId="33" applyFont="1" applyFill="1" applyBorder="1" applyAlignment="1">
      <alignment horizontal="center" vertical="center" wrapText="1"/>
    </xf>
    <xf numFmtId="0" fontId="6" fillId="0" borderId="3" xfId="33" applyFont="1" applyFill="1" applyBorder="1" applyAlignment="1">
      <alignment horizontal="center" vertical="center"/>
    </xf>
    <xf numFmtId="0" fontId="7" fillId="0" borderId="3" xfId="33" applyFont="1" applyFill="1" applyBorder="1" applyAlignment="1">
      <alignment horizontal="center" vertical="center"/>
    </xf>
    <xf numFmtId="0" fontId="3" fillId="0" borderId="3" xfId="33" applyFont="1" applyFill="1" applyBorder="1" applyAlignment="1">
      <alignment horizontal="center" vertical="center"/>
    </xf>
    <xf numFmtId="4" fontId="3" fillId="0" borderId="3" xfId="34" applyNumberFormat="1" applyFont="1" applyFill="1" applyBorder="1" applyAlignment="1">
      <alignment horizontal="center" vertical="center"/>
    </xf>
    <xf numFmtId="4" fontId="7" fillId="0" borderId="3" xfId="34" applyNumberFormat="1" applyFont="1" applyFill="1" applyBorder="1" applyAlignment="1">
      <alignment horizontal="center" vertical="center"/>
    </xf>
    <xf numFmtId="14" fontId="7" fillId="0" borderId="3" xfId="31" applyNumberFormat="1" applyFont="1" applyFill="1" applyBorder="1" applyAlignment="1">
      <alignment horizontal="center" vertical="center"/>
    </xf>
    <xf numFmtId="0" fontId="3" fillId="0" borderId="0" xfId="25" applyFont="1"/>
    <xf numFmtId="0" fontId="10" fillId="0" borderId="3" xfId="26" applyFont="1" applyBorder="1" applyAlignment="1">
      <alignment horizontal="center" vertical="center" wrapText="1"/>
    </xf>
    <xf numFmtId="0" fontId="11" fillId="0" borderId="3" xfId="32" applyFont="1" applyBorder="1" applyAlignment="1">
      <alignment horizontal="center" vertical="center" wrapText="1"/>
    </xf>
    <xf numFmtId="0" fontId="13" fillId="0" borderId="3" xfId="32" applyFont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 wrapText="1"/>
    </xf>
    <xf numFmtId="14" fontId="4" fillId="0" borderId="0" xfId="1" applyNumberFormat="1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" fontId="5" fillId="0" borderId="0" xfId="3" applyNumberFormat="1" applyFont="1" applyFill="1" applyBorder="1" applyAlignment="1">
      <alignment horizontal="center" vertical="center" wrapText="1"/>
    </xf>
    <xf numFmtId="4" fontId="4" fillId="0" borderId="0" xfId="3" applyNumberFormat="1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14" fontId="7" fillId="0" borderId="3" xfId="1" applyNumberFormat="1" applyFont="1" applyFill="1" applyBorder="1" applyAlignment="1">
      <alignment horizontal="center" vertical="center"/>
    </xf>
    <xf numFmtId="9" fontId="7" fillId="0" borderId="3" xfId="1" applyNumberFormat="1" applyFont="1" applyFill="1" applyBorder="1" applyAlignment="1">
      <alignment horizontal="center" vertical="center"/>
    </xf>
    <xf numFmtId="164" fontId="7" fillId="0" borderId="3" xfId="8" applyNumberFormat="1" applyFont="1" applyFill="1" applyBorder="1" applyAlignment="1">
      <alignment horizontal="center" vertical="center"/>
    </xf>
    <xf numFmtId="4" fontId="7" fillId="0" borderId="3" xfId="3" applyNumberFormat="1" applyFont="1" applyFill="1" applyBorder="1" applyAlignment="1">
      <alignment horizontal="center" vertical="center"/>
    </xf>
    <xf numFmtId="14" fontId="3" fillId="8" borderId="3" xfId="31" applyNumberFormat="1" applyFont="1" applyFill="1" applyBorder="1" applyAlignment="1">
      <alignment horizontal="center" vertical="center"/>
    </xf>
    <xf numFmtId="14" fontId="3" fillId="8" borderId="3" xfId="21" applyNumberFormat="1" applyFont="1" applyFill="1" applyBorder="1" applyAlignment="1">
      <alignment horizontal="center" vertical="center"/>
    </xf>
    <xf numFmtId="16" fontId="3" fillId="0" borderId="0" xfId="5" applyNumberFormat="1" applyFont="1"/>
    <xf numFmtId="14" fontId="3" fillId="6" borderId="7" xfId="21" applyNumberFormat="1" applyFont="1" applyFill="1" applyBorder="1" applyAlignment="1">
      <alignment horizontal="center" vertical="center"/>
    </xf>
    <xf numFmtId="0" fontId="7" fillId="0" borderId="3" xfId="2" applyNumberFormat="1" applyFont="1" applyFill="1" applyBorder="1" applyAlignment="1">
      <alignment horizontal="center" vertical="center"/>
    </xf>
    <xf numFmtId="0" fontId="7" fillId="9" borderId="3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14" fontId="3" fillId="0" borderId="0" xfId="1" applyNumberFormat="1" applyFont="1" applyFill="1" applyBorder="1" applyAlignment="1">
      <alignment horizontal="center" vertical="center"/>
    </xf>
    <xf numFmtId="43" fontId="3" fillId="0" borderId="0" xfId="35" applyFont="1"/>
    <xf numFmtId="43" fontId="4" fillId="0" borderId="0" xfId="35" applyFont="1" applyAlignment="1">
      <alignment horizontal="center" vertical="center" wrapText="1"/>
    </xf>
    <xf numFmtId="0" fontId="9" fillId="0" borderId="4" xfId="2" applyFont="1" applyFill="1" applyBorder="1" applyAlignment="1">
      <alignment horizontal="left" vertical="center" wrapText="1" indent="1"/>
    </xf>
    <xf numFmtId="0" fontId="9" fillId="0" borderId="5" xfId="2" applyFont="1" applyFill="1" applyBorder="1" applyAlignment="1">
      <alignment horizontal="left" vertical="center" wrapText="1" indent="1"/>
    </xf>
    <xf numFmtId="0" fontId="9" fillId="0" borderId="6" xfId="2" applyFont="1" applyFill="1" applyBorder="1" applyAlignment="1">
      <alignment horizontal="left" vertical="center" wrapText="1" inden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43" fontId="0" fillId="0" borderId="0" xfId="35" applyFont="1" applyAlignment="1">
      <alignment vertical="top"/>
    </xf>
    <xf numFmtId="0" fontId="9" fillId="0" borderId="4" xfId="2" applyFont="1" applyFill="1" applyBorder="1" applyAlignment="1">
      <alignment horizontal="left" vertical="center" wrapText="1" indent="1"/>
    </xf>
    <xf numFmtId="0" fontId="9" fillId="0" borderId="5" xfId="2" applyFont="1" applyFill="1" applyBorder="1" applyAlignment="1">
      <alignment horizontal="left" vertical="center" wrapText="1" indent="1"/>
    </xf>
    <xf numFmtId="0" fontId="9" fillId="0" borderId="6" xfId="2" applyFont="1" applyFill="1" applyBorder="1" applyAlignment="1">
      <alignment horizontal="left" vertical="center" wrapText="1" indent="1"/>
    </xf>
  </cellXfs>
  <cellStyles count="36">
    <cellStyle name="20% - Accent4" xfId="2" builtinId="42"/>
    <cellStyle name="20% - Accent4 2" xfId="7" xr:uid="{0F595E3C-9313-4617-8274-7318DD9FE926}"/>
    <cellStyle name="20% - Accent4 2 2" xfId="10" xr:uid="{148D38CC-1CFC-4AE6-A5F5-E2C3B1017C26}"/>
    <cellStyle name="20% - Accent4 2 2 2 3" xfId="14" xr:uid="{59C01B2F-1322-42D3-86B6-AC7C1FE384E3}"/>
    <cellStyle name="20% - Accent4 2 2 2 3 2" xfId="33" xr:uid="{420381A5-0290-4A05-9FCF-5BAFCA5E67F7}"/>
    <cellStyle name="20% - Accent4 2 2 6" xfId="29" xr:uid="{2B4510FA-DC89-484B-A879-AD5D4F0F451E}"/>
    <cellStyle name="20% - Accent4 2 8" xfId="20" xr:uid="{BA13E723-8A1A-4980-A345-94A0230BFB20}"/>
    <cellStyle name="20% - Accent4 9" xfId="19" xr:uid="{1F9DEDEA-00D6-4BDB-BB46-1C710E30A016}"/>
    <cellStyle name="40% - Accent3" xfId="1" builtinId="39"/>
    <cellStyle name="40% - Accent3 2" xfId="8" xr:uid="{48B99B42-D262-4C9B-8FC9-5087941E404C}"/>
    <cellStyle name="40% - Accent3 2 2" xfId="11" xr:uid="{EFF9D4FB-3DC8-42F0-9A39-A1B896B35EE3}"/>
    <cellStyle name="40% - Accent3 2 2 2 3" xfId="15" xr:uid="{9340CC51-F7D3-4993-B0C6-A6F38E48CC22}"/>
    <cellStyle name="40% - Accent3 2 2 2 3 2" xfId="31" xr:uid="{EF33172B-3CA8-4E07-BDBA-40328C2986FA}"/>
    <cellStyle name="40% - Accent3 2 2 6" xfId="30" xr:uid="{00BF1E36-C0AB-463C-B237-77FB1C61E684}"/>
    <cellStyle name="40% - Accent3 2 8" xfId="22" xr:uid="{9605D8C9-696D-4DE5-A171-6E2825F8D797}"/>
    <cellStyle name="40% - Accent3 9" xfId="21" xr:uid="{2C1829C9-D885-4C84-BD6B-D38A4B4894F2}"/>
    <cellStyle name="40% - Accent5" xfId="3" builtinId="47"/>
    <cellStyle name="40% - Accent5 2" xfId="9" xr:uid="{3A695405-3FFB-44CC-9948-03351EA02BCC}"/>
    <cellStyle name="40% - Accent5 2 2" xfId="12" xr:uid="{51B1D44E-688E-40DD-A627-7675606F960A}"/>
    <cellStyle name="40% - Accent5 2 2 2 3" xfId="16" xr:uid="{D8623422-E3D0-4406-9807-1810C62DED05}"/>
    <cellStyle name="40% - Accent5 2 2 2 3 2" xfId="34" xr:uid="{6CAD6B4E-282D-4AED-BD96-4CB4C6620503}"/>
    <cellStyle name="40% - Accent5 2 2 6" xfId="28" xr:uid="{6211DFB5-237F-4C9D-86A8-2DAE9A82579C}"/>
    <cellStyle name="40% - Accent5 2 8" xfId="23" xr:uid="{CE04DA25-E343-4CD0-A75B-F661FF308C27}"/>
    <cellStyle name="40% - Accent6 2 2" xfId="13" xr:uid="{BD9AEFD0-CBA3-449B-ADE6-F7100F109BEC}"/>
    <cellStyle name="40% - Accent6 2 2 6" xfId="27" xr:uid="{75683FB8-FC41-4DBB-A0BE-CF0936A00F72}"/>
    <cellStyle name="40% - Accent6 9" xfId="24" xr:uid="{78EAD075-4065-4925-97E4-1BE52434B8E3}"/>
    <cellStyle name="Comma" xfId="35" builtinId="3"/>
    <cellStyle name="Normal" xfId="0" builtinId="0"/>
    <cellStyle name="Normal 3" xfId="5" xr:uid="{4D2DD0D9-969A-4270-9A4A-88A832034D09}"/>
    <cellStyle name="Normal 3 2 2" xfId="6" xr:uid="{685E3620-E933-420F-8A83-F8F3E093897E}"/>
    <cellStyle name="Normal 3 9" xfId="25" xr:uid="{7B3E18B5-754E-4725-9A93-584BBD7C9124}"/>
    <cellStyle name="Normal 6" xfId="4" xr:uid="{22B47C73-4EF6-4CC1-BAE3-48F1EFA7DA81}"/>
    <cellStyle name="Normal 8" xfId="17" xr:uid="{8DF3FE85-3E73-46E3-A774-2A49F8F6971F}"/>
    <cellStyle name="Normal 8 2" xfId="18" xr:uid="{E71172A6-61B8-45D9-9E71-EACCF301C6CA}"/>
    <cellStyle name="Normal 8 2 6" xfId="32" xr:uid="{73CFCC5F-AF41-4DD3-ADEE-7FA89013CB93}"/>
    <cellStyle name="Normal 8 8" xfId="26" xr:uid="{17C747A8-923F-4521-A02B-CEF190D9FE56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9531-E304-4361-ABB5-D2116E7D18C1}">
  <sheetPr codeName="Sheet1">
    <pageSetUpPr fitToPage="1"/>
  </sheetPr>
  <dimension ref="A1:AF2669"/>
  <sheetViews>
    <sheetView tabSelected="1" view="pageBreakPreview" zoomScale="70" zoomScaleNormal="70" zoomScaleSheetLayoutView="70" workbookViewId="0">
      <pane ySplit="2" topLeftCell="A2606" activePane="bottomLeft" state="frozenSplit"/>
      <selection pane="bottomLeft" activeCell="G2612" sqref="G2612"/>
    </sheetView>
  </sheetViews>
  <sheetFormatPr defaultColWidth="9.08984375" defaultRowHeight="30" customHeight="1" outlineLevelCol="1" x14ac:dyDescent="0.35"/>
  <cols>
    <col min="1" max="1" width="0.54296875" style="5" customWidth="1"/>
    <col min="2" max="2" width="17.453125" style="5" customWidth="1"/>
    <col min="3" max="3" width="16.08984375" style="1" bestFit="1" customWidth="1"/>
    <col min="4" max="4" width="9" style="27" customWidth="1"/>
    <col min="5" max="5" width="13" style="1" bestFit="1" customWidth="1"/>
    <col min="6" max="6" width="11.90625" style="1" customWidth="1"/>
    <col min="7" max="7" width="43.08984375" style="5" customWidth="1"/>
    <col min="8" max="8" width="23.90625" style="1" customWidth="1"/>
    <col min="9" max="9" width="16.36328125" style="1" customWidth="1" outlineLevel="1"/>
    <col min="10" max="10" width="14.54296875" style="1" customWidth="1" outlineLevel="1"/>
    <col min="11" max="11" width="15.453125" style="1" customWidth="1" outlineLevel="1"/>
    <col min="12" max="12" width="14.54296875" style="1" customWidth="1" outlineLevel="1"/>
    <col min="13" max="13" width="15.453125" style="1" customWidth="1" outlineLevel="1"/>
    <col min="14" max="14" width="19.90625" style="1" customWidth="1" outlineLevel="1"/>
    <col min="15" max="15" width="16.36328125" style="1" customWidth="1" outlineLevel="1"/>
    <col min="16" max="16" width="26.90625" style="1" customWidth="1" outlineLevel="1"/>
    <col min="17" max="17" width="21" style="1" customWidth="1" outlineLevel="1"/>
    <col min="18" max="18" width="18.54296875" style="29" customWidth="1" outlineLevel="1"/>
    <col min="19" max="19" width="18.54296875" style="1" customWidth="1" outlineLevel="1"/>
    <col min="20" max="20" width="21.08984375" style="1" customWidth="1" outlineLevel="1"/>
    <col min="21" max="21" width="20.36328125" style="3" customWidth="1" outlineLevel="1"/>
    <col min="22" max="22" width="22.08984375" style="32" customWidth="1" outlineLevel="1"/>
    <col min="23" max="23" width="21.08984375" style="4" customWidth="1" outlineLevel="1"/>
    <col min="24" max="24" width="22.54296875" style="4" customWidth="1" outlineLevel="1"/>
    <col min="25" max="25" width="31" style="4" customWidth="1" outlineLevel="1"/>
    <col min="26" max="26" width="18.54296875" style="1" bestFit="1" customWidth="1" outlineLevel="1"/>
    <col min="27" max="27" width="26.08984375" style="1" customWidth="1" outlineLevel="1"/>
    <col min="28" max="28" width="18.90625" style="1" customWidth="1" outlineLevel="1"/>
    <col min="29" max="29" width="19.90625" style="1" customWidth="1" outlineLevel="1"/>
    <col min="30" max="30" width="13.36328125" style="93" bestFit="1" customWidth="1"/>
    <col min="31" max="31" width="11.36328125" style="1" bestFit="1" customWidth="1"/>
    <col min="32" max="32" width="10.6328125" style="1" bestFit="1" customWidth="1"/>
    <col min="33" max="16384" width="9.08984375" style="1"/>
  </cols>
  <sheetData>
    <row r="1" spans="1:30" ht="15.5" x14ac:dyDescent="0.35">
      <c r="A1" s="34"/>
      <c r="B1" s="36" t="s">
        <v>0</v>
      </c>
      <c r="C1" s="35">
        <f ca="1">TODAY()</f>
        <v>45040</v>
      </c>
      <c r="D1" s="6"/>
      <c r="E1" s="7"/>
      <c r="F1" s="7"/>
      <c r="G1" s="8"/>
      <c r="R1" s="2"/>
      <c r="S1" s="2"/>
    </row>
    <row r="2" spans="1:30" s="15" customFormat="1" ht="44.25" customHeight="1" x14ac:dyDescent="0.25">
      <c r="A2" s="9" t="s">
        <v>54</v>
      </c>
      <c r="B2" s="9" t="s">
        <v>46</v>
      </c>
      <c r="C2" s="9" t="s">
        <v>1</v>
      </c>
      <c r="D2" s="10" t="s">
        <v>2</v>
      </c>
      <c r="E2" s="9" t="s">
        <v>3</v>
      </c>
      <c r="F2" s="9" t="s">
        <v>51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11" t="s">
        <v>14</v>
      </c>
      <c r="R2" s="28" t="s">
        <v>15</v>
      </c>
      <c r="S2" s="11" t="s">
        <v>16</v>
      </c>
      <c r="T2" s="11" t="s">
        <v>17</v>
      </c>
      <c r="U2" s="12" t="s">
        <v>18</v>
      </c>
      <c r="V2" s="33" t="s">
        <v>19</v>
      </c>
      <c r="W2" s="13" t="s">
        <v>20</v>
      </c>
      <c r="X2" s="13" t="s">
        <v>21</v>
      </c>
      <c r="Y2" s="13" t="s">
        <v>22</v>
      </c>
      <c r="Z2" s="14" t="s">
        <v>23</v>
      </c>
      <c r="AA2" s="14" t="s">
        <v>24</v>
      </c>
      <c r="AB2" s="14" t="s">
        <v>25</v>
      </c>
      <c r="AC2" s="14" t="s">
        <v>26</v>
      </c>
      <c r="AD2" s="94"/>
    </row>
    <row r="3" spans="1:30" s="68" customFormat="1" ht="30" customHeight="1" x14ac:dyDescent="0.35">
      <c r="A3" s="39"/>
      <c r="B3" s="39" t="s">
        <v>132</v>
      </c>
      <c r="C3" s="40"/>
      <c r="D3" s="41">
        <v>12079</v>
      </c>
      <c r="E3" s="41">
        <v>7580</v>
      </c>
      <c r="F3" s="41" t="s">
        <v>50</v>
      </c>
      <c r="G3" s="39" t="s">
        <v>229</v>
      </c>
      <c r="H3" s="39" t="s">
        <v>230</v>
      </c>
      <c r="I3" s="41">
        <v>1.8</v>
      </c>
      <c r="J3" s="41">
        <v>1.3</v>
      </c>
      <c r="K3" s="41">
        <v>3</v>
      </c>
      <c r="L3" s="41">
        <v>1</v>
      </c>
      <c r="M3" s="41">
        <f t="shared" ref="M3:M25" si="0">K3-L3</f>
        <v>2</v>
      </c>
      <c r="N3" s="41"/>
      <c r="O3" s="41">
        <f>IF(P3="m3",I3*J3*M3,IF(P3="m2-LxH",I3*M3,IF(P3="m2-LxW",I3*J3*N3,IF(P3="rm",M3,IF(P3="lm",I3,IF(P3="unit",#REF!,))))))</f>
        <v>3.6</v>
      </c>
      <c r="P3" s="42" t="s">
        <v>27</v>
      </c>
      <c r="Q3" s="43" t="str">
        <f t="shared" ref="Q3:Q38" si="1">IF(S3&lt;&gt;0,"off hired",IF(R3&lt;&gt;0,"on hire","-"))</f>
        <v>off hired</v>
      </c>
      <c r="R3" s="44">
        <v>44700</v>
      </c>
      <c r="S3" s="44">
        <v>44735</v>
      </c>
      <c r="T3" s="45">
        <f t="shared" ref="T3:T66" si="2">IF(S3&lt;&gt;0,1,0)</f>
        <v>1</v>
      </c>
      <c r="U3" s="46">
        <f t="shared" ref="U3:U34" si="3">IF(Q3="on hire",$C$1-R3+1,IF(Q3="off hired",S3-R3+1,0))/7</f>
        <v>5.1428571428571432</v>
      </c>
      <c r="V3" s="47">
        <v>14</v>
      </c>
      <c r="W3" s="47"/>
      <c r="X3" s="48">
        <f t="shared" ref="X3:X66" si="4">V3*O3</f>
        <v>50.4</v>
      </c>
      <c r="Y3" s="48">
        <f t="shared" ref="Y3:Y66" si="5">W3*O3</f>
        <v>0</v>
      </c>
      <c r="Z3" s="48">
        <f t="shared" ref="Z3:Z66" si="6">0.7*O3*V3</f>
        <v>35.28</v>
      </c>
      <c r="AA3" s="48">
        <f t="shared" ref="AA3:AA66" si="7">IF(Q3="off hired",0.3*O3*V3*T3,0)</f>
        <v>15.120000000000001</v>
      </c>
      <c r="AB3" s="48">
        <f t="shared" ref="AB3:AB66" si="8">U3*O3*W3</f>
        <v>0</v>
      </c>
      <c r="AC3" s="48">
        <f t="shared" ref="AC3:AC66" si="9">Z3+AA3+AB3</f>
        <v>50.400000000000006</v>
      </c>
      <c r="AD3" s="93">
        <f>_xlfn.IFNA(AC3,0)</f>
        <v>50.400000000000006</v>
      </c>
    </row>
    <row r="4" spans="1:30" s="68" customFormat="1" ht="30" customHeight="1" x14ac:dyDescent="0.35">
      <c r="A4" s="39"/>
      <c r="B4" s="39" t="s">
        <v>132</v>
      </c>
      <c r="C4" s="40"/>
      <c r="D4" s="41">
        <v>12079</v>
      </c>
      <c r="E4" s="41">
        <v>7580</v>
      </c>
      <c r="F4" s="41" t="s">
        <v>50</v>
      </c>
      <c r="G4" s="39" t="s">
        <v>229</v>
      </c>
      <c r="H4" s="39" t="s">
        <v>230</v>
      </c>
      <c r="I4" s="41">
        <v>1.8</v>
      </c>
      <c r="J4" s="41">
        <v>1.3</v>
      </c>
      <c r="K4" s="41">
        <v>3</v>
      </c>
      <c r="L4" s="41">
        <v>1</v>
      </c>
      <c r="M4" s="41">
        <f t="shared" si="0"/>
        <v>2</v>
      </c>
      <c r="N4" s="41"/>
      <c r="O4" s="41">
        <f>IF(P4="m3",I4*J4*M4,IF(P4="m2-LxH",I4*M4,IF(P4="m2-LxW",I4*J4*N4,IF(P4="rm",M4,IF(P4="lm",I4,IF(P4="unit",#REF!,))))))</f>
        <v>3.6</v>
      </c>
      <c r="P4" s="42" t="s">
        <v>27</v>
      </c>
      <c r="Q4" s="43" t="str">
        <f t="shared" si="1"/>
        <v>off hired</v>
      </c>
      <c r="R4" s="44">
        <v>44700</v>
      </c>
      <c r="S4" s="44">
        <v>44735</v>
      </c>
      <c r="T4" s="45">
        <f t="shared" si="2"/>
        <v>1</v>
      </c>
      <c r="U4" s="46">
        <f t="shared" si="3"/>
        <v>5.1428571428571432</v>
      </c>
      <c r="V4" s="47">
        <v>14</v>
      </c>
      <c r="W4" s="47"/>
      <c r="X4" s="48">
        <f t="shared" si="4"/>
        <v>50.4</v>
      </c>
      <c r="Y4" s="48">
        <f t="shared" si="5"/>
        <v>0</v>
      </c>
      <c r="Z4" s="48">
        <f t="shared" si="6"/>
        <v>35.28</v>
      </c>
      <c r="AA4" s="48">
        <f t="shared" si="7"/>
        <v>15.120000000000001</v>
      </c>
      <c r="AB4" s="48">
        <f t="shared" si="8"/>
        <v>0</v>
      </c>
      <c r="AC4" s="48">
        <f t="shared" si="9"/>
        <v>50.400000000000006</v>
      </c>
      <c r="AD4" s="93">
        <f t="shared" ref="AD4:AD67" si="10">_xlfn.IFNA(AC4,0)</f>
        <v>50.400000000000006</v>
      </c>
    </row>
    <row r="5" spans="1:30" s="68" customFormat="1" ht="30" customHeight="1" x14ac:dyDescent="0.35">
      <c r="A5" s="39"/>
      <c r="B5" s="39" t="s">
        <v>132</v>
      </c>
      <c r="C5" s="40"/>
      <c r="D5" s="41">
        <v>12079</v>
      </c>
      <c r="E5" s="41">
        <v>7580</v>
      </c>
      <c r="F5" s="41" t="s">
        <v>50</v>
      </c>
      <c r="G5" s="39" t="s">
        <v>229</v>
      </c>
      <c r="H5" s="39" t="s">
        <v>230</v>
      </c>
      <c r="I5" s="41">
        <v>1.8</v>
      </c>
      <c r="J5" s="41">
        <v>1.3</v>
      </c>
      <c r="K5" s="41">
        <v>3</v>
      </c>
      <c r="L5" s="41">
        <v>1</v>
      </c>
      <c r="M5" s="41">
        <f t="shared" si="0"/>
        <v>2</v>
      </c>
      <c r="N5" s="41"/>
      <c r="O5" s="41">
        <f>IF(P5="m3",I5*J5*M5,IF(P5="m2-LxH",I5*M5,IF(P5="m2-LxW",I5*J5*N5,IF(P5="rm",M5,IF(P5="lm",I5,IF(P5="unit",#REF!,))))))</f>
        <v>3.6</v>
      </c>
      <c r="P5" s="42" t="s">
        <v>27</v>
      </c>
      <c r="Q5" s="43" t="str">
        <f t="shared" si="1"/>
        <v>off hired</v>
      </c>
      <c r="R5" s="44">
        <v>44700</v>
      </c>
      <c r="S5" s="44">
        <v>44735</v>
      </c>
      <c r="T5" s="45">
        <f t="shared" si="2"/>
        <v>1</v>
      </c>
      <c r="U5" s="46">
        <f t="shared" si="3"/>
        <v>5.1428571428571432</v>
      </c>
      <c r="V5" s="47">
        <v>14</v>
      </c>
      <c r="W5" s="47"/>
      <c r="X5" s="48">
        <f t="shared" si="4"/>
        <v>50.4</v>
      </c>
      <c r="Y5" s="48">
        <f t="shared" si="5"/>
        <v>0</v>
      </c>
      <c r="Z5" s="48">
        <f t="shared" si="6"/>
        <v>35.28</v>
      </c>
      <c r="AA5" s="48">
        <f t="shared" si="7"/>
        <v>15.120000000000001</v>
      </c>
      <c r="AB5" s="48">
        <f t="shared" si="8"/>
        <v>0</v>
      </c>
      <c r="AC5" s="48">
        <f t="shared" si="9"/>
        <v>50.400000000000006</v>
      </c>
      <c r="AD5" s="93">
        <f t="shared" si="10"/>
        <v>50.400000000000006</v>
      </c>
    </row>
    <row r="6" spans="1:30" s="68" customFormat="1" ht="30" customHeight="1" x14ac:dyDescent="0.35">
      <c r="A6" s="39"/>
      <c r="B6" s="39" t="s">
        <v>132</v>
      </c>
      <c r="C6" s="40"/>
      <c r="D6" s="41">
        <v>12079</v>
      </c>
      <c r="E6" s="41">
        <v>7580</v>
      </c>
      <c r="F6" s="41" t="s">
        <v>50</v>
      </c>
      <c r="G6" s="39" t="s">
        <v>229</v>
      </c>
      <c r="H6" s="39" t="s">
        <v>230</v>
      </c>
      <c r="I6" s="41">
        <v>1.8</v>
      </c>
      <c r="J6" s="41">
        <v>1.3</v>
      </c>
      <c r="K6" s="41">
        <v>3</v>
      </c>
      <c r="L6" s="41">
        <v>1</v>
      </c>
      <c r="M6" s="41">
        <f t="shared" si="0"/>
        <v>2</v>
      </c>
      <c r="N6" s="41"/>
      <c r="O6" s="41">
        <f>IF(P6="m3",I6*J6*M6,IF(P6="m2-LxH",I6*M6,IF(P6="m2-LxW",I6*J6*N6,IF(P6="rm",M6,IF(P6="lm",I6,IF(P6="unit",#REF!,))))))</f>
        <v>3.6</v>
      </c>
      <c r="P6" s="42" t="s">
        <v>27</v>
      </c>
      <c r="Q6" s="43" t="str">
        <f t="shared" si="1"/>
        <v>off hired</v>
      </c>
      <c r="R6" s="44">
        <v>44700</v>
      </c>
      <c r="S6" s="44">
        <v>44735</v>
      </c>
      <c r="T6" s="45">
        <f t="shared" si="2"/>
        <v>1</v>
      </c>
      <c r="U6" s="46">
        <f t="shared" si="3"/>
        <v>5.1428571428571432</v>
      </c>
      <c r="V6" s="47">
        <v>14</v>
      </c>
      <c r="W6" s="47"/>
      <c r="X6" s="48">
        <f t="shared" si="4"/>
        <v>50.4</v>
      </c>
      <c r="Y6" s="48">
        <f t="shared" si="5"/>
        <v>0</v>
      </c>
      <c r="Z6" s="48">
        <f t="shared" si="6"/>
        <v>35.28</v>
      </c>
      <c r="AA6" s="48">
        <f t="shared" si="7"/>
        <v>15.120000000000001</v>
      </c>
      <c r="AB6" s="48">
        <f t="shared" si="8"/>
        <v>0</v>
      </c>
      <c r="AC6" s="48">
        <f t="shared" si="9"/>
        <v>50.400000000000006</v>
      </c>
      <c r="AD6" s="93">
        <f t="shared" si="10"/>
        <v>50.400000000000006</v>
      </c>
    </row>
    <row r="7" spans="1:30" s="68" customFormat="1" ht="30" customHeight="1" x14ac:dyDescent="0.35">
      <c r="A7" s="39"/>
      <c r="B7" s="39" t="s">
        <v>132</v>
      </c>
      <c r="C7" s="40"/>
      <c r="D7" s="41">
        <v>12079</v>
      </c>
      <c r="E7" s="41">
        <v>7580</v>
      </c>
      <c r="F7" s="41" t="s">
        <v>50</v>
      </c>
      <c r="G7" s="39" t="s">
        <v>229</v>
      </c>
      <c r="H7" s="39" t="s">
        <v>230</v>
      </c>
      <c r="I7" s="41">
        <v>1.8</v>
      </c>
      <c r="J7" s="41">
        <v>1.3</v>
      </c>
      <c r="K7" s="41">
        <v>3</v>
      </c>
      <c r="L7" s="41">
        <v>1</v>
      </c>
      <c r="M7" s="41">
        <f t="shared" si="0"/>
        <v>2</v>
      </c>
      <c r="N7" s="41"/>
      <c r="O7" s="41">
        <f>IF(P7="m3",I7*J7*M7,IF(P7="m2-LxH",I7*M7,IF(P7="m2-LxW",I7*J7*N7,IF(P7="rm",M7,IF(P7="lm",I7,IF(P7="unit",#REF!,))))))</f>
        <v>3.6</v>
      </c>
      <c r="P7" s="42" t="s">
        <v>27</v>
      </c>
      <c r="Q7" s="43" t="str">
        <f t="shared" si="1"/>
        <v>off hired</v>
      </c>
      <c r="R7" s="44">
        <v>44700</v>
      </c>
      <c r="S7" s="44">
        <v>44735</v>
      </c>
      <c r="T7" s="45">
        <f t="shared" si="2"/>
        <v>1</v>
      </c>
      <c r="U7" s="46">
        <f t="shared" si="3"/>
        <v>5.1428571428571432</v>
      </c>
      <c r="V7" s="47">
        <v>14</v>
      </c>
      <c r="W7" s="47"/>
      <c r="X7" s="48">
        <f t="shared" si="4"/>
        <v>50.4</v>
      </c>
      <c r="Y7" s="48">
        <f t="shared" si="5"/>
        <v>0</v>
      </c>
      <c r="Z7" s="48">
        <f t="shared" si="6"/>
        <v>35.28</v>
      </c>
      <c r="AA7" s="48">
        <f t="shared" si="7"/>
        <v>15.120000000000001</v>
      </c>
      <c r="AB7" s="48">
        <f t="shared" si="8"/>
        <v>0</v>
      </c>
      <c r="AC7" s="48">
        <f t="shared" si="9"/>
        <v>50.400000000000006</v>
      </c>
      <c r="AD7" s="93">
        <f t="shared" si="10"/>
        <v>50.400000000000006</v>
      </c>
    </row>
    <row r="8" spans="1:30" s="68" customFormat="1" ht="30" customHeight="1" x14ac:dyDescent="0.35">
      <c r="A8" s="39"/>
      <c r="B8" s="39" t="s">
        <v>132</v>
      </c>
      <c r="C8" s="40"/>
      <c r="D8" s="41">
        <v>12080</v>
      </c>
      <c r="E8" s="41">
        <v>7597</v>
      </c>
      <c r="F8" s="41" t="s">
        <v>50</v>
      </c>
      <c r="G8" s="39" t="s">
        <v>231</v>
      </c>
      <c r="H8" s="39" t="s">
        <v>230</v>
      </c>
      <c r="I8" s="41">
        <v>2.5</v>
      </c>
      <c r="J8" s="41">
        <v>1.3</v>
      </c>
      <c r="K8" s="41">
        <f>3</f>
        <v>3</v>
      </c>
      <c r="L8" s="41">
        <v>1</v>
      </c>
      <c r="M8" s="41">
        <f t="shared" si="0"/>
        <v>2</v>
      </c>
      <c r="N8" s="41"/>
      <c r="O8" s="41">
        <f>IF(P8="m3",I8*J8*M8,IF(P8="m2-LxH",I8*M8,IF(P8="m2-LxW",I8*J8*N8,IF(P8="rm",M8,IF(P8="lm",I8,IF(P8="unit",#REF!,))))))</f>
        <v>5</v>
      </c>
      <c r="P8" s="42" t="s">
        <v>27</v>
      </c>
      <c r="Q8" s="43" t="str">
        <f t="shared" si="1"/>
        <v>off hired</v>
      </c>
      <c r="R8" s="44">
        <v>44699</v>
      </c>
      <c r="S8" s="44">
        <v>44748</v>
      </c>
      <c r="T8" s="45">
        <f t="shared" si="2"/>
        <v>1</v>
      </c>
      <c r="U8" s="46">
        <f t="shared" si="3"/>
        <v>7.1428571428571432</v>
      </c>
      <c r="V8" s="47">
        <v>14</v>
      </c>
      <c r="W8" s="47"/>
      <c r="X8" s="48">
        <f t="shared" si="4"/>
        <v>70</v>
      </c>
      <c r="Y8" s="48">
        <f t="shared" si="5"/>
        <v>0</v>
      </c>
      <c r="Z8" s="48">
        <f t="shared" si="6"/>
        <v>49</v>
      </c>
      <c r="AA8" s="48">
        <f t="shared" si="7"/>
        <v>21</v>
      </c>
      <c r="AB8" s="48">
        <f t="shared" si="8"/>
        <v>0</v>
      </c>
      <c r="AC8" s="48">
        <f t="shared" si="9"/>
        <v>70</v>
      </c>
      <c r="AD8" s="93">
        <f t="shared" si="10"/>
        <v>70</v>
      </c>
    </row>
    <row r="9" spans="1:30" s="68" customFormat="1" ht="30" customHeight="1" x14ac:dyDescent="0.35">
      <c r="A9" s="39"/>
      <c r="B9" s="39" t="s">
        <v>132</v>
      </c>
      <c r="C9" s="40"/>
      <c r="D9" s="41">
        <v>12080</v>
      </c>
      <c r="E9" s="41">
        <v>7597</v>
      </c>
      <c r="F9" s="41" t="s">
        <v>50</v>
      </c>
      <c r="G9" s="39" t="s">
        <v>231</v>
      </c>
      <c r="H9" s="39" t="s">
        <v>230</v>
      </c>
      <c r="I9" s="41">
        <v>2.5</v>
      </c>
      <c r="J9" s="41">
        <v>1.3</v>
      </c>
      <c r="K9" s="41">
        <f>3-1</f>
        <v>2</v>
      </c>
      <c r="L9" s="41">
        <v>1</v>
      </c>
      <c r="M9" s="41">
        <f t="shared" si="0"/>
        <v>1</v>
      </c>
      <c r="N9" s="41"/>
      <c r="O9" s="41">
        <f>IF(P9="m3",I9*J9*M9,IF(P9="m2-LxH",I9*M9,IF(P9="m2-LxW",I9*J9*N9,IF(P9="rm",M9,IF(P9="lm",I9,IF(P9="unit",#REF!,))))))</f>
        <v>2.5</v>
      </c>
      <c r="P9" s="42" t="s">
        <v>27</v>
      </c>
      <c r="Q9" s="43" t="str">
        <f t="shared" si="1"/>
        <v>off hired</v>
      </c>
      <c r="R9" s="44">
        <v>44699</v>
      </c>
      <c r="S9" s="44">
        <v>44748</v>
      </c>
      <c r="T9" s="45">
        <f t="shared" si="2"/>
        <v>1</v>
      </c>
      <c r="U9" s="46">
        <f t="shared" si="3"/>
        <v>7.1428571428571432</v>
      </c>
      <c r="V9" s="47">
        <v>14</v>
      </c>
      <c r="W9" s="47"/>
      <c r="X9" s="48">
        <f t="shared" si="4"/>
        <v>35</v>
      </c>
      <c r="Y9" s="48">
        <f t="shared" si="5"/>
        <v>0</v>
      </c>
      <c r="Z9" s="48">
        <f t="shared" si="6"/>
        <v>24.5</v>
      </c>
      <c r="AA9" s="48">
        <f t="shared" si="7"/>
        <v>10.5</v>
      </c>
      <c r="AB9" s="48">
        <f t="shared" si="8"/>
        <v>0</v>
      </c>
      <c r="AC9" s="48">
        <f t="shared" si="9"/>
        <v>35</v>
      </c>
      <c r="AD9" s="93">
        <f t="shared" si="10"/>
        <v>35</v>
      </c>
    </row>
    <row r="10" spans="1:30" s="68" customFormat="1" ht="30" customHeight="1" x14ac:dyDescent="0.35">
      <c r="A10" s="39"/>
      <c r="B10" s="39" t="s">
        <v>132</v>
      </c>
      <c r="C10" s="40"/>
      <c r="D10" s="41">
        <v>12081</v>
      </c>
      <c r="E10" s="41">
        <v>7597</v>
      </c>
      <c r="F10" s="41" t="s">
        <v>49</v>
      </c>
      <c r="G10" s="39" t="s">
        <v>232</v>
      </c>
      <c r="H10" s="39" t="s">
        <v>230</v>
      </c>
      <c r="I10" s="41">
        <v>1.3</v>
      </c>
      <c r="J10" s="41">
        <v>1.3</v>
      </c>
      <c r="K10" s="41">
        <v>3</v>
      </c>
      <c r="L10" s="41">
        <v>1</v>
      </c>
      <c r="M10" s="41">
        <f t="shared" si="0"/>
        <v>2</v>
      </c>
      <c r="N10" s="41"/>
      <c r="O10" s="41">
        <f>IF(P10="m3",I10*J10*M10,IF(P10="m2-LxH",I10*M10,IF(P10="m2-LxW",I10*J10*N10,IF(P10="rm",M10,IF(P10="lm",I10,IF(P10="unit",#REF!,))))))</f>
        <v>2.6</v>
      </c>
      <c r="P10" s="42" t="s">
        <v>27</v>
      </c>
      <c r="Q10" s="43" t="str">
        <f t="shared" si="1"/>
        <v>off hired</v>
      </c>
      <c r="R10" s="44">
        <v>44700</v>
      </c>
      <c r="S10" s="44">
        <v>44748</v>
      </c>
      <c r="T10" s="45">
        <f t="shared" si="2"/>
        <v>1</v>
      </c>
      <c r="U10" s="46">
        <f t="shared" si="3"/>
        <v>7</v>
      </c>
      <c r="V10" s="47">
        <v>14</v>
      </c>
      <c r="W10" s="47"/>
      <c r="X10" s="48">
        <f t="shared" si="4"/>
        <v>36.4</v>
      </c>
      <c r="Y10" s="48">
        <f t="shared" si="5"/>
        <v>0</v>
      </c>
      <c r="Z10" s="48">
        <f t="shared" si="6"/>
        <v>25.479999999999997</v>
      </c>
      <c r="AA10" s="48">
        <f t="shared" si="7"/>
        <v>10.92</v>
      </c>
      <c r="AB10" s="48">
        <f t="shared" si="8"/>
        <v>0</v>
      </c>
      <c r="AC10" s="48">
        <f t="shared" si="9"/>
        <v>36.4</v>
      </c>
      <c r="AD10" s="93">
        <f t="shared" si="10"/>
        <v>36.4</v>
      </c>
    </row>
    <row r="11" spans="1:30" s="68" customFormat="1" ht="30" customHeight="1" x14ac:dyDescent="0.35">
      <c r="A11" s="39"/>
      <c r="B11" s="39" t="s">
        <v>132</v>
      </c>
      <c r="C11" s="40"/>
      <c r="D11" s="41">
        <v>12081</v>
      </c>
      <c r="E11" s="41">
        <v>7597</v>
      </c>
      <c r="F11" s="41" t="s">
        <v>49</v>
      </c>
      <c r="G11" s="39" t="s">
        <v>232</v>
      </c>
      <c r="H11" s="39" t="s">
        <v>230</v>
      </c>
      <c r="I11" s="41">
        <v>1.3</v>
      </c>
      <c r="J11" s="41">
        <v>1.3</v>
      </c>
      <c r="K11" s="41">
        <v>3</v>
      </c>
      <c r="L11" s="41">
        <v>1</v>
      </c>
      <c r="M11" s="41">
        <f t="shared" si="0"/>
        <v>2</v>
      </c>
      <c r="N11" s="41"/>
      <c r="O11" s="41">
        <f>IF(P11="m3",I11*J11*M11,IF(P11="m2-LxH",I11*M11,IF(P11="m2-LxW",I11*J11*N11,IF(P11="rm",M11,IF(P11="lm",I11,IF(P11="unit",#REF!,))))))</f>
        <v>2.6</v>
      </c>
      <c r="P11" s="42" t="s">
        <v>27</v>
      </c>
      <c r="Q11" s="43" t="str">
        <f t="shared" si="1"/>
        <v>off hired</v>
      </c>
      <c r="R11" s="44">
        <v>44700</v>
      </c>
      <c r="S11" s="44">
        <v>44748</v>
      </c>
      <c r="T11" s="45">
        <f t="shared" si="2"/>
        <v>1</v>
      </c>
      <c r="U11" s="46">
        <f t="shared" si="3"/>
        <v>7</v>
      </c>
      <c r="V11" s="47">
        <v>14</v>
      </c>
      <c r="W11" s="47"/>
      <c r="X11" s="48">
        <f t="shared" si="4"/>
        <v>36.4</v>
      </c>
      <c r="Y11" s="48">
        <f t="shared" si="5"/>
        <v>0</v>
      </c>
      <c r="Z11" s="48">
        <f t="shared" si="6"/>
        <v>25.479999999999997</v>
      </c>
      <c r="AA11" s="48">
        <f t="shared" si="7"/>
        <v>10.92</v>
      </c>
      <c r="AB11" s="48">
        <f t="shared" si="8"/>
        <v>0</v>
      </c>
      <c r="AC11" s="48">
        <f t="shared" si="9"/>
        <v>36.4</v>
      </c>
      <c r="AD11" s="93">
        <f t="shared" si="10"/>
        <v>36.4</v>
      </c>
    </row>
    <row r="12" spans="1:30" s="68" customFormat="1" ht="30" customHeight="1" x14ac:dyDescent="0.35">
      <c r="A12" s="39"/>
      <c r="B12" s="39" t="s">
        <v>61</v>
      </c>
      <c r="C12" s="40"/>
      <c r="D12" s="41">
        <v>12082</v>
      </c>
      <c r="E12" s="41">
        <v>7821</v>
      </c>
      <c r="F12" s="41" t="s">
        <v>50</v>
      </c>
      <c r="G12" s="39" t="s">
        <v>233</v>
      </c>
      <c r="H12" s="39" t="s">
        <v>230</v>
      </c>
      <c r="I12" s="41">
        <v>14</v>
      </c>
      <c r="J12" s="41">
        <v>1.3</v>
      </c>
      <c r="K12" s="41">
        <v>5</v>
      </c>
      <c r="L12" s="41">
        <v>1</v>
      </c>
      <c r="M12" s="41">
        <f t="shared" si="0"/>
        <v>4</v>
      </c>
      <c r="N12" s="41"/>
      <c r="O12" s="41">
        <f>IF(P12="m3",I12*J12*M12,IF(P12="m2-LxH",I12*M12,IF(P12="m2-LxW",I12*J12*N12,IF(P12="rm",M12,IF(P12="lm",I12,IF(P12="unit",#REF!,))))))</f>
        <v>56</v>
      </c>
      <c r="P12" s="42" t="s">
        <v>27</v>
      </c>
      <c r="Q12" s="43" t="str">
        <f t="shared" si="1"/>
        <v>off hired</v>
      </c>
      <c r="R12" s="44">
        <v>44700</v>
      </c>
      <c r="S12" s="44">
        <v>44783</v>
      </c>
      <c r="T12" s="45">
        <f t="shared" si="2"/>
        <v>1</v>
      </c>
      <c r="U12" s="46">
        <f t="shared" si="3"/>
        <v>12</v>
      </c>
      <c r="V12" s="47">
        <v>14</v>
      </c>
      <c r="W12" s="47"/>
      <c r="X12" s="48">
        <f t="shared" si="4"/>
        <v>784</v>
      </c>
      <c r="Y12" s="48">
        <f t="shared" si="5"/>
        <v>0</v>
      </c>
      <c r="Z12" s="48">
        <f t="shared" si="6"/>
        <v>548.79999999999995</v>
      </c>
      <c r="AA12" s="48">
        <f t="shared" si="7"/>
        <v>235.20000000000002</v>
      </c>
      <c r="AB12" s="48">
        <f t="shared" si="8"/>
        <v>0</v>
      </c>
      <c r="AC12" s="48">
        <f t="shared" si="9"/>
        <v>784</v>
      </c>
      <c r="AD12" s="93">
        <f t="shared" si="10"/>
        <v>784</v>
      </c>
    </row>
    <row r="13" spans="1:30" s="68" customFormat="1" ht="30" customHeight="1" x14ac:dyDescent="0.35">
      <c r="A13" s="39"/>
      <c r="B13" s="39" t="s">
        <v>79</v>
      </c>
      <c r="C13" s="40"/>
      <c r="D13" s="41">
        <v>12083</v>
      </c>
      <c r="E13" s="41">
        <v>7561</v>
      </c>
      <c r="F13" s="41" t="s">
        <v>49</v>
      </c>
      <c r="G13" s="39" t="s">
        <v>234</v>
      </c>
      <c r="H13" s="39" t="s">
        <v>230</v>
      </c>
      <c r="I13" s="69">
        <v>5</v>
      </c>
      <c r="J13" s="69">
        <v>1.3</v>
      </c>
      <c r="K13" s="69">
        <v>3</v>
      </c>
      <c r="L13" s="69">
        <v>1</v>
      </c>
      <c r="M13" s="41">
        <f t="shared" si="0"/>
        <v>2</v>
      </c>
      <c r="N13" s="41"/>
      <c r="O13" s="41">
        <f>IF(P13="m3",I13*J13*M13,IF(P13="m2-LxH",I13*M13,IF(P13="m2-LxW",I13*J13*N13,IF(P13="rm",M13,IF(P13="lm",I13,IF(P13="unit",#REF!,))))))</f>
        <v>10</v>
      </c>
      <c r="P13" s="42" t="s">
        <v>27</v>
      </c>
      <c r="Q13" s="43" t="str">
        <f t="shared" si="1"/>
        <v>off hired</v>
      </c>
      <c r="R13" s="44">
        <v>44699</v>
      </c>
      <c r="S13" s="44">
        <v>44717</v>
      </c>
      <c r="T13" s="45">
        <f t="shared" si="2"/>
        <v>1</v>
      </c>
      <c r="U13" s="46">
        <f t="shared" si="3"/>
        <v>2.7142857142857144</v>
      </c>
      <c r="V13" s="47">
        <v>14</v>
      </c>
      <c r="W13" s="47"/>
      <c r="X13" s="48">
        <f t="shared" si="4"/>
        <v>140</v>
      </c>
      <c r="Y13" s="48">
        <f t="shared" si="5"/>
        <v>0</v>
      </c>
      <c r="Z13" s="48">
        <f t="shared" si="6"/>
        <v>98</v>
      </c>
      <c r="AA13" s="48">
        <f t="shared" si="7"/>
        <v>42</v>
      </c>
      <c r="AB13" s="48">
        <f t="shared" si="8"/>
        <v>0</v>
      </c>
      <c r="AC13" s="48">
        <f t="shared" si="9"/>
        <v>140</v>
      </c>
      <c r="AD13" s="93">
        <f t="shared" si="10"/>
        <v>140</v>
      </c>
    </row>
    <row r="14" spans="1:30" s="68" customFormat="1" ht="30" customHeight="1" x14ac:dyDescent="0.35">
      <c r="A14" s="39"/>
      <c r="B14" s="39" t="s">
        <v>79</v>
      </c>
      <c r="C14" s="40"/>
      <c r="D14" s="41">
        <v>12085</v>
      </c>
      <c r="E14" s="41">
        <v>7561</v>
      </c>
      <c r="F14" s="41" t="s">
        <v>49</v>
      </c>
      <c r="G14" s="39" t="s">
        <v>234</v>
      </c>
      <c r="H14" s="39" t="s">
        <v>230</v>
      </c>
      <c r="I14" s="41">
        <v>1.3</v>
      </c>
      <c r="J14" s="41">
        <v>1.3</v>
      </c>
      <c r="K14" s="41">
        <v>3</v>
      </c>
      <c r="L14" s="41">
        <v>1</v>
      </c>
      <c r="M14" s="41">
        <f t="shared" si="0"/>
        <v>2</v>
      </c>
      <c r="N14" s="41"/>
      <c r="O14" s="41">
        <f>IF(P14="m3",I14*J14*M14,IF(P14="m2-LxH",I14*M14,IF(P14="m2-LxW",I14*J14*N14,IF(P14="rm",M14,IF(P14="lm",I14,IF(P14="unit",#REF!,))))))</f>
        <v>2.6</v>
      </c>
      <c r="P14" s="42" t="s">
        <v>27</v>
      </c>
      <c r="Q14" s="43" t="str">
        <f t="shared" si="1"/>
        <v>off hired</v>
      </c>
      <c r="R14" s="44">
        <v>44699</v>
      </c>
      <c r="S14" s="44">
        <v>44717</v>
      </c>
      <c r="T14" s="45">
        <f t="shared" si="2"/>
        <v>1</v>
      </c>
      <c r="U14" s="46">
        <f t="shared" si="3"/>
        <v>2.7142857142857144</v>
      </c>
      <c r="V14" s="47">
        <v>14</v>
      </c>
      <c r="W14" s="47"/>
      <c r="X14" s="48">
        <f t="shared" si="4"/>
        <v>36.4</v>
      </c>
      <c r="Y14" s="48">
        <f t="shared" si="5"/>
        <v>0</v>
      </c>
      <c r="Z14" s="48">
        <f t="shared" si="6"/>
        <v>25.479999999999997</v>
      </c>
      <c r="AA14" s="48">
        <f t="shared" si="7"/>
        <v>10.92</v>
      </c>
      <c r="AB14" s="48">
        <f t="shared" si="8"/>
        <v>0</v>
      </c>
      <c r="AC14" s="48">
        <f t="shared" si="9"/>
        <v>36.4</v>
      </c>
      <c r="AD14" s="93">
        <f t="shared" si="10"/>
        <v>36.4</v>
      </c>
    </row>
    <row r="15" spans="1:30" s="68" customFormat="1" ht="30" customHeight="1" x14ac:dyDescent="0.35">
      <c r="A15" s="39"/>
      <c r="B15" s="39" t="s">
        <v>61</v>
      </c>
      <c r="C15" s="40"/>
      <c r="D15" s="41">
        <v>12089</v>
      </c>
      <c r="E15" s="41">
        <v>6720</v>
      </c>
      <c r="F15" s="41" t="s">
        <v>49</v>
      </c>
      <c r="G15" s="39" t="s">
        <v>235</v>
      </c>
      <c r="H15" s="39" t="s">
        <v>230</v>
      </c>
      <c r="I15" s="41">
        <v>5</v>
      </c>
      <c r="J15" s="41">
        <v>1.3</v>
      </c>
      <c r="K15" s="41">
        <v>4</v>
      </c>
      <c r="L15" s="41">
        <v>1</v>
      </c>
      <c r="M15" s="41">
        <f t="shared" si="0"/>
        <v>3</v>
      </c>
      <c r="N15" s="41"/>
      <c r="O15" s="41">
        <f>IF(P15="m3",I15*J15*M15,IF(P15="m2-LxH",I15*M15,IF(P15="m2-LxW",I15*J15*N15,IF(P15="rm",M15,IF(P15="lm",I15,IF(P15="unit",#REF!,))))))</f>
        <v>15</v>
      </c>
      <c r="P15" s="42" t="s">
        <v>27</v>
      </c>
      <c r="Q15" s="43" t="str">
        <f t="shared" si="1"/>
        <v>off hired</v>
      </c>
      <c r="R15" s="44">
        <v>44704</v>
      </c>
      <c r="S15" s="44">
        <v>44830</v>
      </c>
      <c r="T15" s="45">
        <f t="shared" si="2"/>
        <v>1</v>
      </c>
      <c r="U15" s="46">
        <f t="shared" si="3"/>
        <v>18.142857142857142</v>
      </c>
      <c r="V15" s="47">
        <v>14</v>
      </c>
      <c r="W15" s="47"/>
      <c r="X15" s="48">
        <f t="shared" si="4"/>
        <v>210</v>
      </c>
      <c r="Y15" s="48">
        <f t="shared" si="5"/>
        <v>0</v>
      </c>
      <c r="Z15" s="48">
        <f t="shared" si="6"/>
        <v>147</v>
      </c>
      <c r="AA15" s="48">
        <f t="shared" si="7"/>
        <v>63</v>
      </c>
      <c r="AB15" s="48">
        <f t="shared" si="8"/>
        <v>0</v>
      </c>
      <c r="AC15" s="48">
        <f t="shared" si="9"/>
        <v>210</v>
      </c>
      <c r="AD15" s="93">
        <f t="shared" si="10"/>
        <v>210</v>
      </c>
    </row>
    <row r="16" spans="1:30" s="68" customFormat="1" ht="30" customHeight="1" x14ac:dyDescent="0.35">
      <c r="A16" s="39"/>
      <c r="B16" s="39" t="s">
        <v>61</v>
      </c>
      <c r="C16" s="40"/>
      <c r="D16" s="41">
        <v>12090</v>
      </c>
      <c r="E16" s="41">
        <v>7824</v>
      </c>
      <c r="F16" s="41" t="s">
        <v>49</v>
      </c>
      <c r="G16" s="39" t="s">
        <v>236</v>
      </c>
      <c r="H16" s="39" t="s">
        <v>230</v>
      </c>
      <c r="I16" s="41">
        <v>7.5</v>
      </c>
      <c r="J16" s="41">
        <v>1.3</v>
      </c>
      <c r="K16" s="41">
        <v>4</v>
      </c>
      <c r="L16" s="41">
        <v>1</v>
      </c>
      <c r="M16" s="41">
        <f t="shared" si="0"/>
        <v>3</v>
      </c>
      <c r="N16" s="41"/>
      <c r="O16" s="41">
        <f>IF(P16="m3",I16*J16*M16,IF(P16="m2-LxH",I16*M16,IF(P16="m2-LxW",I16*J16*N16,IF(P16="rm",M16,IF(P16="lm",I16,IF(P16="unit",#REF!,))))))</f>
        <v>22.5</v>
      </c>
      <c r="P16" s="42" t="s">
        <v>27</v>
      </c>
      <c r="Q16" s="43" t="str">
        <f t="shared" si="1"/>
        <v>off hired</v>
      </c>
      <c r="R16" s="44">
        <v>44704</v>
      </c>
      <c r="S16" s="44">
        <v>44789</v>
      </c>
      <c r="T16" s="45">
        <f t="shared" si="2"/>
        <v>1</v>
      </c>
      <c r="U16" s="46">
        <f t="shared" si="3"/>
        <v>12.285714285714286</v>
      </c>
      <c r="V16" s="47">
        <v>14</v>
      </c>
      <c r="W16" s="47"/>
      <c r="X16" s="48">
        <f t="shared" si="4"/>
        <v>315</v>
      </c>
      <c r="Y16" s="48">
        <f t="shared" si="5"/>
        <v>0</v>
      </c>
      <c r="Z16" s="48">
        <f t="shared" si="6"/>
        <v>220.49999999999997</v>
      </c>
      <c r="AA16" s="48">
        <f t="shared" si="7"/>
        <v>94.5</v>
      </c>
      <c r="AB16" s="48">
        <f t="shared" si="8"/>
        <v>0</v>
      </c>
      <c r="AC16" s="48">
        <f t="shared" si="9"/>
        <v>315</v>
      </c>
      <c r="AD16" s="93">
        <f t="shared" si="10"/>
        <v>315</v>
      </c>
    </row>
    <row r="17" spans="1:30" s="68" customFormat="1" ht="30" customHeight="1" x14ac:dyDescent="0.35">
      <c r="A17" s="39"/>
      <c r="B17" s="39" t="s">
        <v>61</v>
      </c>
      <c r="C17" s="40"/>
      <c r="D17" s="41">
        <v>12091</v>
      </c>
      <c r="E17" s="41">
        <v>7597</v>
      </c>
      <c r="F17" s="41" t="s">
        <v>49</v>
      </c>
      <c r="G17" s="39" t="s">
        <v>237</v>
      </c>
      <c r="H17" s="39" t="s">
        <v>230</v>
      </c>
      <c r="I17" s="41">
        <v>1.3</v>
      </c>
      <c r="J17" s="41">
        <v>1.3</v>
      </c>
      <c r="K17" s="41">
        <v>4</v>
      </c>
      <c r="L17" s="41">
        <v>1</v>
      </c>
      <c r="M17" s="41">
        <f t="shared" si="0"/>
        <v>3</v>
      </c>
      <c r="N17" s="41"/>
      <c r="O17" s="41">
        <f>IF(P17="m3",I17*J17*M17,IF(P17="m2-LxH",I17*M17,IF(P17="m2-LxW",I17*J17*N17,IF(P17="rm",M17,IF(P17="lm",I17,IF(P17="unit",#REF!,))))))</f>
        <v>3.9000000000000004</v>
      </c>
      <c r="P17" s="42" t="s">
        <v>27</v>
      </c>
      <c r="Q17" s="43" t="str">
        <f t="shared" si="1"/>
        <v>off hired</v>
      </c>
      <c r="R17" s="44">
        <v>44703</v>
      </c>
      <c r="S17" s="44">
        <v>44748</v>
      </c>
      <c r="T17" s="45">
        <f t="shared" si="2"/>
        <v>1</v>
      </c>
      <c r="U17" s="46">
        <f t="shared" si="3"/>
        <v>6.5714285714285712</v>
      </c>
      <c r="V17" s="47">
        <v>14</v>
      </c>
      <c r="W17" s="47"/>
      <c r="X17" s="48">
        <f t="shared" si="4"/>
        <v>54.600000000000009</v>
      </c>
      <c r="Y17" s="48">
        <f t="shared" si="5"/>
        <v>0</v>
      </c>
      <c r="Z17" s="48">
        <f t="shared" si="6"/>
        <v>38.22</v>
      </c>
      <c r="AA17" s="48">
        <f t="shared" si="7"/>
        <v>16.380000000000003</v>
      </c>
      <c r="AB17" s="48">
        <f t="shared" si="8"/>
        <v>0</v>
      </c>
      <c r="AC17" s="48">
        <f t="shared" si="9"/>
        <v>54.6</v>
      </c>
      <c r="AD17" s="93">
        <f t="shared" si="10"/>
        <v>54.6</v>
      </c>
    </row>
    <row r="18" spans="1:30" s="68" customFormat="1" ht="30" customHeight="1" x14ac:dyDescent="0.35">
      <c r="A18" s="39"/>
      <c r="B18" s="39" t="s">
        <v>61</v>
      </c>
      <c r="C18" s="40"/>
      <c r="D18" s="41">
        <v>12092</v>
      </c>
      <c r="E18" s="41">
        <v>7811</v>
      </c>
      <c r="F18" s="41" t="s">
        <v>49</v>
      </c>
      <c r="G18" s="39" t="s">
        <v>238</v>
      </c>
      <c r="H18" s="39" t="s">
        <v>230</v>
      </c>
      <c r="I18" s="41">
        <v>5</v>
      </c>
      <c r="J18" s="41">
        <v>1.8</v>
      </c>
      <c r="K18" s="41">
        <v>6</v>
      </c>
      <c r="L18" s="41">
        <v>1</v>
      </c>
      <c r="M18" s="41">
        <f t="shared" si="0"/>
        <v>5</v>
      </c>
      <c r="N18" s="41"/>
      <c r="O18" s="41">
        <f>IF(P18="m3",I18*J18*M18,IF(P18="m2-LxH",I18*M18,IF(P18="m2-LxW",I18*J18*N18,IF(P18="rm",M18,IF(P18="lm",I18,IF(P18="unit",#REF!,))))))</f>
        <v>25</v>
      </c>
      <c r="P18" s="42" t="s">
        <v>27</v>
      </c>
      <c r="Q18" s="43" t="str">
        <f t="shared" si="1"/>
        <v>off hired</v>
      </c>
      <c r="R18" s="44">
        <v>44703</v>
      </c>
      <c r="S18" s="44">
        <v>44779</v>
      </c>
      <c r="T18" s="45">
        <f t="shared" si="2"/>
        <v>1</v>
      </c>
      <c r="U18" s="46">
        <f t="shared" si="3"/>
        <v>11</v>
      </c>
      <c r="V18" s="47">
        <v>18</v>
      </c>
      <c r="W18" s="47"/>
      <c r="X18" s="48">
        <f t="shared" si="4"/>
        <v>450</v>
      </c>
      <c r="Y18" s="48">
        <f t="shared" si="5"/>
        <v>0</v>
      </c>
      <c r="Z18" s="48">
        <f t="shared" si="6"/>
        <v>315</v>
      </c>
      <c r="AA18" s="48">
        <f t="shared" si="7"/>
        <v>135</v>
      </c>
      <c r="AB18" s="48">
        <f t="shared" si="8"/>
        <v>0</v>
      </c>
      <c r="AC18" s="48">
        <f t="shared" si="9"/>
        <v>450</v>
      </c>
      <c r="AD18" s="93">
        <f t="shared" si="10"/>
        <v>450</v>
      </c>
    </row>
    <row r="19" spans="1:30" s="68" customFormat="1" ht="30" customHeight="1" x14ac:dyDescent="0.35">
      <c r="A19" s="39"/>
      <c r="B19" s="39" t="s">
        <v>47</v>
      </c>
      <c r="C19" s="40"/>
      <c r="D19" s="49">
        <v>12093</v>
      </c>
      <c r="E19" s="49">
        <v>7569</v>
      </c>
      <c r="F19" s="49" t="s">
        <v>50</v>
      </c>
      <c r="G19" s="39" t="s">
        <v>239</v>
      </c>
      <c r="H19" s="39" t="s">
        <v>230</v>
      </c>
      <c r="I19" s="41">
        <v>5</v>
      </c>
      <c r="J19" s="41">
        <v>1.3</v>
      </c>
      <c r="K19" s="41">
        <v>6</v>
      </c>
      <c r="L19" s="41">
        <v>1</v>
      </c>
      <c r="M19" s="41">
        <f t="shared" si="0"/>
        <v>5</v>
      </c>
      <c r="N19" s="41"/>
      <c r="O19" s="41">
        <f>IF(P19="m3",I19*J19*M19,IF(P19="m2-LxH",I19*M19,IF(P19="m2-LxW",I19*J19*N19,IF(P19="rm",M19,IF(P19="lm",I19,IF(P19="unit",#REF!,))))))</f>
        <v>25</v>
      </c>
      <c r="P19" s="42" t="s">
        <v>27</v>
      </c>
      <c r="Q19" s="43" t="str">
        <f t="shared" si="1"/>
        <v>off hired</v>
      </c>
      <c r="R19" s="44">
        <v>44703</v>
      </c>
      <c r="S19" s="44">
        <v>44718</v>
      </c>
      <c r="T19" s="45">
        <f t="shared" si="2"/>
        <v>1</v>
      </c>
      <c r="U19" s="46">
        <f t="shared" si="3"/>
        <v>2.2857142857142856</v>
      </c>
      <c r="V19" s="47">
        <v>14</v>
      </c>
      <c r="W19" s="47"/>
      <c r="X19" s="48">
        <f t="shared" si="4"/>
        <v>350</v>
      </c>
      <c r="Y19" s="48">
        <f t="shared" si="5"/>
        <v>0</v>
      </c>
      <c r="Z19" s="48">
        <f t="shared" si="6"/>
        <v>245</v>
      </c>
      <c r="AA19" s="48">
        <f t="shared" si="7"/>
        <v>105</v>
      </c>
      <c r="AB19" s="48">
        <f t="shared" si="8"/>
        <v>0</v>
      </c>
      <c r="AC19" s="48">
        <f t="shared" si="9"/>
        <v>350</v>
      </c>
      <c r="AD19" s="93">
        <f t="shared" si="10"/>
        <v>350</v>
      </c>
    </row>
    <row r="20" spans="1:30" s="68" customFormat="1" ht="30" customHeight="1" x14ac:dyDescent="0.35">
      <c r="A20" s="39"/>
      <c r="B20" s="39" t="s">
        <v>47</v>
      </c>
      <c r="C20" s="40"/>
      <c r="D20" s="49">
        <v>12094</v>
      </c>
      <c r="E20" s="49">
        <v>7569</v>
      </c>
      <c r="F20" s="41" t="s">
        <v>49</v>
      </c>
      <c r="G20" s="39" t="s">
        <v>240</v>
      </c>
      <c r="H20" s="39" t="s">
        <v>230</v>
      </c>
      <c r="I20" s="41">
        <v>4</v>
      </c>
      <c r="J20" s="41">
        <v>1.3</v>
      </c>
      <c r="K20" s="41">
        <v>4</v>
      </c>
      <c r="L20" s="41">
        <v>1</v>
      </c>
      <c r="M20" s="41">
        <f t="shared" si="0"/>
        <v>3</v>
      </c>
      <c r="N20" s="41"/>
      <c r="O20" s="41">
        <f>IF(P20="m3",I20*J20*M20,IF(P20="m2-LxH",I20*M20,IF(P20="m2-LxW",I20*J20*N20,IF(P20="rm",M20,IF(P20="lm",I20,IF(P20="unit",#REF!,))))))</f>
        <v>12</v>
      </c>
      <c r="P20" s="42" t="s">
        <v>27</v>
      </c>
      <c r="Q20" s="43" t="str">
        <f t="shared" si="1"/>
        <v>off hired</v>
      </c>
      <c r="R20" s="44">
        <v>44704</v>
      </c>
      <c r="S20" s="44">
        <v>44718</v>
      </c>
      <c r="T20" s="45">
        <f t="shared" si="2"/>
        <v>1</v>
      </c>
      <c r="U20" s="46">
        <f t="shared" si="3"/>
        <v>2.1428571428571428</v>
      </c>
      <c r="V20" s="47">
        <v>14</v>
      </c>
      <c r="W20" s="47"/>
      <c r="X20" s="48">
        <f t="shared" si="4"/>
        <v>168</v>
      </c>
      <c r="Y20" s="48">
        <f t="shared" si="5"/>
        <v>0</v>
      </c>
      <c r="Z20" s="48">
        <f t="shared" si="6"/>
        <v>117.59999999999998</v>
      </c>
      <c r="AA20" s="48">
        <f t="shared" si="7"/>
        <v>50.399999999999991</v>
      </c>
      <c r="AB20" s="48">
        <f t="shared" si="8"/>
        <v>0</v>
      </c>
      <c r="AC20" s="48">
        <f t="shared" si="9"/>
        <v>167.99999999999997</v>
      </c>
      <c r="AD20" s="93">
        <f t="shared" si="10"/>
        <v>167.99999999999997</v>
      </c>
    </row>
    <row r="21" spans="1:30" s="68" customFormat="1" ht="30" customHeight="1" x14ac:dyDescent="0.35">
      <c r="A21" s="39"/>
      <c r="B21" s="39" t="s">
        <v>47</v>
      </c>
      <c r="C21" s="40"/>
      <c r="D21" s="49">
        <v>12095</v>
      </c>
      <c r="E21" s="49">
        <v>7598</v>
      </c>
      <c r="F21" s="49" t="s">
        <v>50</v>
      </c>
      <c r="G21" s="39" t="s">
        <v>241</v>
      </c>
      <c r="H21" s="39" t="s">
        <v>230</v>
      </c>
      <c r="I21" s="41">
        <v>2.5</v>
      </c>
      <c r="J21" s="41">
        <v>1.3</v>
      </c>
      <c r="K21" s="41">
        <v>6</v>
      </c>
      <c r="L21" s="41">
        <v>1</v>
      </c>
      <c r="M21" s="41">
        <f t="shared" si="0"/>
        <v>5</v>
      </c>
      <c r="N21" s="41"/>
      <c r="O21" s="41">
        <f>IF(P21="m3",I21*J21*M21,IF(P21="m2-LxH",I21*M21,IF(P21="m2-LxW",I21*J21*N21,IF(P21="rm",M21,IF(P21="lm",I21,IF(P21="unit",#REF!,))))))</f>
        <v>12.5</v>
      </c>
      <c r="P21" s="42" t="s">
        <v>27</v>
      </c>
      <c r="Q21" s="43" t="str">
        <f t="shared" si="1"/>
        <v>off hired</v>
      </c>
      <c r="R21" s="44">
        <v>44701</v>
      </c>
      <c r="S21" s="44">
        <v>44746</v>
      </c>
      <c r="T21" s="45">
        <f t="shared" si="2"/>
        <v>1</v>
      </c>
      <c r="U21" s="46">
        <f t="shared" si="3"/>
        <v>6.5714285714285712</v>
      </c>
      <c r="V21" s="47">
        <v>14</v>
      </c>
      <c r="W21" s="47"/>
      <c r="X21" s="48">
        <f t="shared" si="4"/>
        <v>175</v>
      </c>
      <c r="Y21" s="48">
        <f t="shared" si="5"/>
        <v>0</v>
      </c>
      <c r="Z21" s="48">
        <f t="shared" si="6"/>
        <v>122.5</v>
      </c>
      <c r="AA21" s="48">
        <f t="shared" si="7"/>
        <v>52.5</v>
      </c>
      <c r="AB21" s="48">
        <f t="shared" si="8"/>
        <v>0</v>
      </c>
      <c r="AC21" s="48">
        <f t="shared" si="9"/>
        <v>175</v>
      </c>
      <c r="AD21" s="93">
        <f t="shared" si="10"/>
        <v>175</v>
      </c>
    </row>
    <row r="22" spans="1:30" s="68" customFormat="1" ht="30" customHeight="1" x14ac:dyDescent="0.35">
      <c r="A22" s="39"/>
      <c r="B22" s="39" t="s">
        <v>47</v>
      </c>
      <c r="C22" s="40"/>
      <c r="D22" s="49">
        <v>12096</v>
      </c>
      <c r="E22" s="49">
        <v>7553</v>
      </c>
      <c r="F22" s="41" t="s">
        <v>50</v>
      </c>
      <c r="G22" s="39" t="s">
        <v>242</v>
      </c>
      <c r="H22" s="39" t="s">
        <v>230</v>
      </c>
      <c r="I22" s="41">
        <v>2.5</v>
      </c>
      <c r="J22" s="41">
        <v>1.3</v>
      </c>
      <c r="K22" s="41">
        <v>3</v>
      </c>
      <c r="L22" s="41">
        <v>1</v>
      </c>
      <c r="M22" s="41">
        <f t="shared" si="0"/>
        <v>2</v>
      </c>
      <c r="N22" s="41"/>
      <c r="O22" s="41">
        <f>IF(P22="m3",I22*J22*M22,IF(P22="m2-LxH",I22*M22,IF(P22="m2-LxW",I22*J22*N22,IF(P22="rm",M22,IF(P22="lm",I22,IF(P22="unit",#REF!,))))))</f>
        <v>5</v>
      </c>
      <c r="P22" s="42" t="s">
        <v>27</v>
      </c>
      <c r="Q22" s="43" t="str">
        <f t="shared" si="1"/>
        <v>off hired</v>
      </c>
      <c r="R22" s="44">
        <v>44704</v>
      </c>
      <c r="S22" s="44">
        <v>44712</v>
      </c>
      <c r="T22" s="45">
        <f t="shared" si="2"/>
        <v>1</v>
      </c>
      <c r="U22" s="46">
        <f t="shared" si="3"/>
        <v>1.2857142857142858</v>
      </c>
      <c r="V22" s="47">
        <v>14</v>
      </c>
      <c r="W22" s="47"/>
      <c r="X22" s="48">
        <f t="shared" si="4"/>
        <v>70</v>
      </c>
      <c r="Y22" s="48">
        <f t="shared" si="5"/>
        <v>0</v>
      </c>
      <c r="Z22" s="48">
        <f t="shared" si="6"/>
        <v>49</v>
      </c>
      <c r="AA22" s="48">
        <f t="shared" si="7"/>
        <v>21</v>
      </c>
      <c r="AB22" s="48">
        <f t="shared" si="8"/>
        <v>0</v>
      </c>
      <c r="AC22" s="48">
        <f t="shared" si="9"/>
        <v>70</v>
      </c>
      <c r="AD22" s="93">
        <f t="shared" si="10"/>
        <v>70</v>
      </c>
    </row>
    <row r="23" spans="1:30" s="68" customFormat="1" ht="30" customHeight="1" x14ac:dyDescent="0.35">
      <c r="A23" s="39"/>
      <c r="B23" s="39" t="s">
        <v>84</v>
      </c>
      <c r="C23" s="40"/>
      <c r="D23" s="49">
        <v>12097</v>
      </c>
      <c r="E23" s="49">
        <v>7569</v>
      </c>
      <c r="F23" s="41" t="s">
        <v>49</v>
      </c>
      <c r="G23" s="39" t="s">
        <v>243</v>
      </c>
      <c r="H23" s="39" t="s">
        <v>230</v>
      </c>
      <c r="I23" s="41">
        <v>5</v>
      </c>
      <c r="J23" s="41">
        <v>1.3</v>
      </c>
      <c r="K23" s="41">
        <v>5</v>
      </c>
      <c r="L23" s="41">
        <v>1</v>
      </c>
      <c r="M23" s="41">
        <f t="shared" si="0"/>
        <v>4</v>
      </c>
      <c r="N23" s="41"/>
      <c r="O23" s="41">
        <f>IF(P23="m3",I23*J23*M23,IF(P23="m2-LxH",I23*M23,IF(P23="m2-LxW",I23*J23*N23,IF(P23="rm",M23,IF(P23="lm",I23,IF(P23="unit",#REF!,))))))</f>
        <v>20</v>
      </c>
      <c r="P23" s="42" t="s">
        <v>27</v>
      </c>
      <c r="Q23" s="43" t="str">
        <f t="shared" si="1"/>
        <v>off hired</v>
      </c>
      <c r="R23" s="44">
        <v>44703</v>
      </c>
      <c r="S23" s="44">
        <v>44718</v>
      </c>
      <c r="T23" s="45">
        <f t="shared" si="2"/>
        <v>1</v>
      </c>
      <c r="U23" s="46">
        <f t="shared" si="3"/>
        <v>2.2857142857142856</v>
      </c>
      <c r="V23" s="47">
        <v>14</v>
      </c>
      <c r="W23" s="47"/>
      <c r="X23" s="48">
        <f t="shared" si="4"/>
        <v>280</v>
      </c>
      <c r="Y23" s="48">
        <f t="shared" si="5"/>
        <v>0</v>
      </c>
      <c r="Z23" s="48">
        <f t="shared" si="6"/>
        <v>196</v>
      </c>
      <c r="AA23" s="48">
        <f t="shared" si="7"/>
        <v>84</v>
      </c>
      <c r="AB23" s="48">
        <f t="shared" si="8"/>
        <v>0</v>
      </c>
      <c r="AC23" s="48">
        <f t="shared" si="9"/>
        <v>280</v>
      </c>
      <c r="AD23" s="93">
        <f t="shared" si="10"/>
        <v>280</v>
      </c>
    </row>
    <row r="24" spans="1:30" s="68" customFormat="1" ht="30" customHeight="1" x14ac:dyDescent="0.35">
      <c r="A24" s="39"/>
      <c r="B24" s="39" t="s">
        <v>47</v>
      </c>
      <c r="C24" s="40"/>
      <c r="D24" s="49">
        <v>12098</v>
      </c>
      <c r="E24" s="49">
        <v>7552</v>
      </c>
      <c r="F24" s="41" t="s">
        <v>49</v>
      </c>
      <c r="G24" s="39" t="s">
        <v>244</v>
      </c>
      <c r="H24" s="39" t="s">
        <v>230</v>
      </c>
      <c r="I24" s="41">
        <v>2.5</v>
      </c>
      <c r="J24" s="41">
        <v>1.3</v>
      </c>
      <c r="K24" s="41">
        <v>6</v>
      </c>
      <c r="L24" s="41">
        <v>1</v>
      </c>
      <c r="M24" s="41">
        <f t="shared" si="0"/>
        <v>5</v>
      </c>
      <c r="N24" s="41"/>
      <c r="O24" s="41">
        <f>IF(P24="m3",I24*J24*M24,IF(P24="m2-LxH",I24*M24,IF(P24="m2-LxW",I24*J24*N24,IF(P24="rm",M24,IF(P24="lm",I24,IF(P24="unit",#REF!,))))))</f>
        <v>12.5</v>
      </c>
      <c r="P24" s="42" t="s">
        <v>27</v>
      </c>
      <c r="Q24" s="43" t="str">
        <f t="shared" si="1"/>
        <v>off hired</v>
      </c>
      <c r="R24" s="44">
        <v>44704</v>
      </c>
      <c r="S24" s="44">
        <v>44709</v>
      </c>
      <c r="T24" s="45">
        <f t="shared" si="2"/>
        <v>1</v>
      </c>
      <c r="U24" s="46">
        <f t="shared" si="3"/>
        <v>0.8571428571428571</v>
      </c>
      <c r="V24" s="47">
        <v>14</v>
      </c>
      <c r="W24" s="47"/>
      <c r="X24" s="48">
        <f t="shared" si="4"/>
        <v>175</v>
      </c>
      <c r="Y24" s="48">
        <f t="shared" si="5"/>
        <v>0</v>
      </c>
      <c r="Z24" s="48">
        <f t="shared" si="6"/>
        <v>122.5</v>
      </c>
      <c r="AA24" s="48">
        <f t="shared" si="7"/>
        <v>52.5</v>
      </c>
      <c r="AB24" s="48">
        <f t="shared" si="8"/>
        <v>0</v>
      </c>
      <c r="AC24" s="48">
        <f t="shared" si="9"/>
        <v>175</v>
      </c>
      <c r="AD24" s="93">
        <f t="shared" si="10"/>
        <v>175</v>
      </c>
    </row>
    <row r="25" spans="1:30" s="68" customFormat="1" ht="30" customHeight="1" x14ac:dyDescent="0.35">
      <c r="A25" s="39"/>
      <c r="B25" s="39" t="s">
        <v>47</v>
      </c>
      <c r="C25" s="40"/>
      <c r="D25" s="49">
        <v>12099</v>
      </c>
      <c r="E25" s="49">
        <v>7551</v>
      </c>
      <c r="F25" s="41" t="s">
        <v>49</v>
      </c>
      <c r="G25" s="39" t="s">
        <v>240</v>
      </c>
      <c r="H25" s="39" t="s">
        <v>230</v>
      </c>
      <c r="I25" s="41">
        <v>1.8</v>
      </c>
      <c r="J25" s="41">
        <v>1.3</v>
      </c>
      <c r="K25" s="41">
        <v>5</v>
      </c>
      <c r="L25" s="41">
        <v>1</v>
      </c>
      <c r="M25" s="41">
        <f t="shared" si="0"/>
        <v>4</v>
      </c>
      <c r="N25" s="41"/>
      <c r="O25" s="41">
        <f>IF(P25="m3",I25*J25*M25,IF(P25="m2-LxH",I25*M25,IF(P25="m2-LxW",I25*J25*N25,IF(P25="rm",M25,IF(P25="lm",I25,IF(P25="unit",#REF!,))))))</f>
        <v>7.2</v>
      </c>
      <c r="P25" s="42" t="s">
        <v>27</v>
      </c>
      <c r="Q25" s="43" t="str">
        <f t="shared" si="1"/>
        <v>off hired</v>
      </c>
      <c r="R25" s="44">
        <v>44704</v>
      </c>
      <c r="S25" s="44">
        <v>44711</v>
      </c>
      <c r="T25" s="45">
        <f t="shared" si="2"/>
        <v>1</v>
      </c>
      <c r="U25" s="46">
        <f t="shared" si="3"/>
        <v>1.1428571428571428</v>
      </c>
      <c r="V25" s="47">
        <v>14</v>
      </c>
      <c r="W25" s="47"/>
      <c r="X25" s="48">
        <f t="shared" si="4"/>
        <v>100.8</v>
      </c>
      <c r="Y25" s="48">
        <f t="shared" si="5"/>
        <v>0</v>
      </c>
      <c r="Z25" s="48">
        <f t="shared" si="6"/>
        <v>70.56</v>
      </c>
      <c r="AA25" s="48">
        <f t="shared" si="7"/>
        <v>30.240000000000002</v>
      </c>
      <c r="AB25" s="48">
        <f t="shared" si="8"/>
        <v>0</v>
      </c>
      <c r="AC25" s="48">
        <f t="shared" si="9"/>
        <v>100.80000000000001</v>
      </c>
      <c r="AD25" s="93">
        <f t="shared" si="10"/>
        <v>100.80000000000001</v>
      </c>
    </row>
    <row r="26" spans="1:30" s="68" customFormat="1" ht="30" customHeight="1" x14ac:dyDescent="0.35">
      <c r="A26" s="39"/>
      <c r="B26" s="39" t="s">
        <v>164</v>
      </c>
      <c r="C26" s="40"/>
      <c r="D26" s="41">
        <v>12100</v>
      </c>
      <c r="E26" s="41"/>
      <c r="F26" s="41" t="s">
        <v>49</v>
      </c>
      <c r="G26" s="39" t="s">
        <v>245</v>
      </c>
      <c r="H26" s="39" t="s">
        <v>246</v>
      </c>
      <c r="I26" s="41">
        <v>150</v>
      </c>
      <c r="J26" s="41"/>
      <c r="K26" s="41"/>
      <c r="L26" s="41"/>
      <c r="M26" s="41"/>
      <c r="N26" s="41"/>
      <c r="O26" s="41">
        <f>IF(P26="m3",I26*J26*M26,IF(P26="m2-LxH",I26*M26,IF(P26="m2-LxW",I26*J26*N26,IF(P26="rm",M26,IF(P26="lm",I26,IF(P26="unit",#REF!,))))))</f>
        <v>150</v>
      </c>
      <c r="P26" s="42" t="s">
        <v>31</v>
      </c>
      <c r="Q26" s="43" t="str">
        <f t="shared" si="1"/>
        <v>on hire</v>
      </c>
      <c r="R26" s="44">
        <v>44701</v>
      </c>
      <c r="S26" s="44"/>
      <c r="T26" s="45">
        <f t="shared" si="2"/>
        <v>0</v>
      </c>
      <c r="U26" s="46">
        <f t="shared" ca="1" si="3"/>
        <v>48.571428571428569</v>
      </c>
      <c r="V26" s="47">
        <v>24</v>
      </c>
      <c r="W26" s="47"/>
      <c r="X26" s="48">
        <f t="shared" si="4"/>
        <v>3600</v>
      </c>
      <c r="Y26" s="48">
        <f t="shared" si="5"/>
        <v>0</v>
      </c>
      <c r="Z26" s="48">
        <f t="shared" si="6"/>
        <v>2520</v>
      </c>
      <c r="AA26" s="48">
        <f t="shared" si="7"/>
        <v>0</v>
      </c>
      <c r="AB26" s="48">
        <f t="shared" ca="1" si="8"/>
        <v>0</v>
      </c>
      <c r="AC26" s="48">
        <f t="shared" ca="1" si="9"/>
        <v>2520</v>
      </c>
      <c r="AD26" s="93">
        <f t="shared" ca="1" si="10"/>
        <v>2520</v>
      </c>
    </row>
    <row r="27" spans="1:30" s="68" customFormat="1" ht="30" customHeight="1" x14ac:dyDescent="0.35">
      <c r="A27" s="39"/>
      <c r="B27" s="39" t="s">
        <v>47</v>
      </c>
      <c r="C27" s="40"/>
      <c r="D27" s="49">
        <v>12101</v>
      </c>
      <c r="E27" s="49">
        <v>7551</v>
      </c>
      <c r="F27" s="41" t="s">
        <v>49</v>
      </c>
      <c r="G27" s="39" t="s">
        <v>247</v>
      </c>
      <c r="H27" s="39" t="s">
        <v>230</v>
      </c>
      <c r="I27" s="41">
        <v>2.5</v>
      </c>
      <c r="J27" s="41">
        <v>1.3</v>
      </c>
      <c r="K27" s="41">
        <v>4</v>
      </c>
      <c r="L27" s="41">
        <v>1</v>
      </c>
      <c r="M27" s="41">
        <f t="shared" ref="M27:M34" si="11">K27-L27</f>
        <v>3</v>
      </c>
      <c r="N27" s="41"/>
      <c r="O27" s="41">
        <f>IF(P27="m3",I27*J27*M27,IF(P27="m2-LxH",I27*M27,IF(P27="m2-LxW",I27*J27*N27,IF(P27="rm",M27,IF(P27="lm",I27,IF(P27="unit",#REF!,))))))</f>
        <v>7.5</v>
      </c>
      <c r="P27" s="42" t="s">
        <v>27</v>
      </c>
      <c r="Q27" s="43" t="str">
        <f t="shared" si="1"/>
        <v>off hired</v>
      </c>
      <c r="R27" s="44">
        <v>44708</v>
      </c>
      <c r="S27" s="44">
        <v>44711</v>
      </c>
      <c r="T27" s="45">
        <f t="shared" si="2"/>
        <v>1</v>
      </c>
      <c r="U27" s="46">
        <f t="shared" si="3"/>
        <v>0.5714285714285714</v>
      </c>
      <c r="V27" s="47">
        <v>14</v>
      </c>
      <c r="W27" s="47"/>
      <c r="X27" s="48">
        <f t="shared" si="4"/>
        <v>105</v>
      </c>
      <c r="Y27" s="48">
        <f t="shared" si="5"/>
        <v>0</v>
      </c>
      <c r="Z27" s="48">
        <f t="shared" si="6"/>
        <v>73.5</v>
      </c>
      <c r="AA27" s="48">
        <f t="shared" si="7"/>
        <v>31.5</v>
      </c>
      <c r="AB27" s="48">
        <f t="shared" si="8"/>
        <v>0</v>
      </c>
      <c r="AC27" s="48">
        <f t="shared" si="9"/>
        <v>105</v>
      </c>
      <c r="AD27" s="93">
        <f t="shared" si="10"/>
        <v>105</v>
      </c>
    </row>
    <row r="28" spans="1:30" s="68" customFormat="1" ht="30" customHeight="1" x14ac:dyDescent="0.35">
      <c r="A28" s="39"/>
      <c r="B28" s="39" t="s">
        <v>47</v>
      </c>
      <c r="C28" s="40"/>
      <c r="D28" s="49">
        <v>12102</v>
      </c>
      <c r="E28" s="49">
        <v>7569</v>
      </c>
      <c r="F28" s="41" t="s">
        <v>50</v>
      </c>
      <c r="G28" s="39" t="s">
        <v>248</v>
      </c>
      <c r="H28" s="39" t="s">
        <v>230</v>
      </c>
      <c r="I28" s="41">
        <v>2.5</v>
      </c>
      <c r="J28" s="41">
        <v>1.3</v>
      </c>
      <c r="K28" s="41">
        <v>4</v>
      </c>
      <c r="L28" s="41">
        <v>1</v>
      </c>
      <c r="M28" s="41">
        <f t="shared" si="11"/>
        <v>3</v>
      </c>
      <c r="N28" s="41"/>
      <c r="O28" s="41">
        <f>IF(P28="m3",I28*J28*M28,IF(P28="m2-LxH",I28*M28,IF(P28="m2-LxW",I28*J28*N28,IF(P28="rm",M28,IF(P28="lm",I28,IF(P28="unit",#REF!,))))))</f>
        <v>7.5</v>
      </c>
      <c r="P28" s="42" t="s">
        <v>27</v>
      </c>
      <c r="Q28" s="43" t="str">
        <f t="shared" si="1"/>
        <v>off hired</v>
      </c>
      <c r="R28" s="44">
        <v>44708</v>
      </c>
      <c r="S28" s="44">
        <v>44718</v>
      </c>
      <c r="T28" s="45">
        <f t="shared" si="2"/>
        <v>1</v>
      </c>
      <c r="U28" s="46">
        <f t="shared" si="3"/>
        <v>1.5714285714285714</v>
      </c>
      <c r="V28" s="47">
        <v>14</v>
      </c>
      <c r="W28" s="47"/>
      <c r="X28" s="48">
        <f t="shared" si="4"/>
        <v>105</v>
      </c>
      <c r="Y28" s="48">
        <f t="shared" si="5"/>
        <v>0</v>
      </c>
      <c r="Z28" s="48">
        <f t="shared" si="6"/>
        <v>73.5</v>
      </c>
      <c r="AA28" s="48">
        <f t="shared" si="7"/>
        <v>31.5</v>
      </c>
      <c r="AB28" s="48">
        <f t="shared" si="8"/>
        <v>0</v>
      </c>
      <c r="AC28" s="48">
        <f t="shared" si="9"/>
        <v>105</v>
      </c>
      <c r="AD28" s="93">
        <f t="shared" si="10"/>
        <v>105</v>
      </c>
    </row>
    <row r="29" spans="1:30" s="68" customFormat="1" ht="30" customHeight="1" x14ac:dyDescent="0.35">
      <c r="A29" s="39"/>
      <c r="B29" s="39" t="s">
        <v>47</v>
      </c>
      <c r="C29" s="40"/>
      <c r="D29" s="49">
        <v>12103</v>
      </c>
      <c r="E29" s="49">
        <v>7572</v>
      </c>
      <c r="F29" s="41" t="s">
        <v>50</v>
      </c>
      <c r="G29" s="39" t="s">
        <v>249</v>
      </c>
      <c r="H29" s="39" t="s">
        <v>28</v>
      </c>
      <c r="I29" s="41">
        <v>13</v>
      </c>
      <c r="J29" s="41">
        <v>5</v>
      </c>
      <c r="K29" s="41">
        <v>6</v>
      </c>
      <c r="L29" s="41">
        <v>1</v>
      </c>
      <c r="M29" s="41">
        <f t="shared" si="11"/>
        <v>5</v>
      </c>
      <c r="N29" s="41"/>
      <c r="O29" s="41">
        <f>IF(P29="m3",I29*J29*M29,IF(P29="m2-LxH",I29*M29,IF(P29="m2-LxW",I29*J29*N29,IF(P29="rm",M29,IF(P29="lm",I29,IF(P29="unit",#REF!,))))))</f>
        <v>325</v>
      </c>
      <c r="P29" s="42" t="s">
        <v>29</v>
      </c>
      <c r="Q29" s="43" t="str">
        <f t="shared" si="1"/>
        <v>off hired</v>
      </c>
      <c r="R29" s="44">
        <v>44708</v>
      </c>
      <c r="S29" s="44">
        <v>44727</v>
      </c>
      <c r="T29" s="45">
        <f t="shared" si="2"/>
        <v>1</v>
      </c>
      <c r="U29" s="46">
        <f t="shared" si="3"/>
        <v>2.8571428571428572</v>
      </c>
      <c r="V29" s="47">
        <v>7.5</v>
      </c>
      <c r="W29" s="47"/>
      <c r="X29" s="48">
        <f t="shared" si="4"/>
        <v>2437.5</v>
      </c>
      <c r="Y29" s="48">
        <f t="shared" si="5"/>
        <v>0</v>
      </c>
      <c r="Z29" s="48">
        <f t="shared" si="6"/>
        <v>1706.2499999999998</v>
      </c>
      <c r="AA29" s="48">
        <f t="shared" si="7"/>
        <v>731.25</v>
      </c>
      <c r="AB29" s="48">
        <f t="shared" si="8"/>
        <v>0</v>
      </c>
      <c r="AC29" s="48">
        <f t="shared" si="9"/>
        <v>2437.5</v>
      </c>
      <c r="AD29" s="93">
        <f t="shared" si="10"/>
        <v>2437.5</v>
      </c>
    </row>
    <row r="30" spans="1:30" s="68" customFormat="1" ht="30" customHeight="1" x14ac:dyDescent="0.35">
      <c r="A30" s="39"/>
      <c r="B30" s="39" t="s">
        <v>47</v>
      </c>
      <c r="C30" s="40"/>
      <c r="D30" s="49">
        <v>12104</v>
      </c>
      <c r="E30" s="49">
        <v>7598</v>
      </c>
      <c r="F30" s="41" t="s">
        <v>50</v>
      </c>
      <c r="G30" s="39" t="s">
        <v>249</v>
      </c>
      <c r="H30" s="39" t="s">
        <v>28</v>
      </c>
      <c r="I30" s="41">
        <v>5</v>
      </c>
      <c r="J30" s="41">
        <v>2.5</v>
      </c>
      <c r="K30" s="41">
        <v>4</v>
      </c>
      <c r="L30" s="41">
        <v>1</v>
      </c>
      <c r="M30" s="41">
        <f t="shared" si="11"/>
        <v>3</v>
      </c>
      <c r="N30" s="41"/>
      <c r="O30" s="41">
        <f>IF(P30="m3",I30*J30*M30,IF(P30="m2-LxH",I30*M30,IF(P30="m2-LxW",I30*J30*N30,IF(P30="rm",M30,IF(P30="lm",I30,IF(P30="unit",#REF!,))))))</f>
        <v>37.5</v>
      </c>
      <c r="P30" s="42" t="s">
        <v>29</v>
      </c>
      <c r="Q30" s="43" t="str">
        <f t="shared" si="1"/>
        <v>off hired</v>
      </c>
      <c r="R30" s="44">
        <v>44708</v>
      </c>
      <c r="S30" s="44">
        <v>44746</v>
      </c>
      <c r="T30" s="45">
        <f t="shared" si="2"/>
        <v>1</v>
      </c>
      <c r="U30" s="46">
        <f t="shared" si="3"/>
        <v>5.5714285714285712</v>
      </c>
      <c r="V30" s="47">
        <v>7.5</v>
      </c>
      <c r="W30" s="47"/>
      <c r="X30" s="48">
        <f t="shared" si="4"/>
        <v>281.25</v>
      </c>
      <c r="Y30" s="48">
        <f t="shared" si="5"/>
        <v>0</v>
      </c>
      <c r="Z30" s="48">
        <f t="shared" si="6"/>
        <v>196.875</v>
      </c>
      <c r="AA30" s="48">
        <f t="shared" si="7"/>
        <v>84.375</v>
      </c>
      <c r="AB30" s="48">
        <f t="shared" si="8"/>
        <v>0</v>
      </c>
      <c r="AC30" s="48">
        <f t="shared" si="9"/>
        <v>281.25</v>
      </c>
      <c r="AD30" s="93">
        <f t="shared" si="10"/>
        <v>281.25</v>
      </c>
    </row>
    <row r="31" spans="1:30" s="68" customFormat="1" ht="30" customHeight="1" x14ac:dyDescent="0.35">
      <c r="A31" s="39"/>
      <c r="B31" s="39" t="s">
        <v>47</v>
      </c>
      <c r="C31" s="40"/>
      <c r="D31" s="49">
        <v>12105</v>
      </c>
      <c r="E31" s="49">
        <v>7551</v>
      </c>
      <c r="F31" s="41" t="s">
        <v>50</v>
      </c>
      <c r="G31" s="39" t="s">
        <v>250</v>
      </c>
      <c r="H31" s="39" t="s">
        <v>230</v>
      </c>
      <c r="I31" s="41">
        <v>2.5</v>
      </c>
      <c r="J31" s="41">
        <v>1.8</v>
      </c>
      <c r="K31" s="41">
        <v>4</v>
      </c>
      <c r="L31" s="41">
        <v>1</v>
      </c>
      <c r="M31" s="41">
        <f t="shared" si="11"/>
        <v>3</v>
      </c>
      <c r="N31" s="41"/>
      <c r="O31" s="41">
        <f>IF(P31="m3",I31*J31*M31,IF(P31="m2-LxH",I31*M31,IF(P31="m2-LxW",I31*J31*N31,IF(P31="rm",M31,IF(P31="lm",I31,IF(P31="unit",#REF!,))))))</f>
        <v>7.5</v>
      </c>
      <c r="P31" s="42" t="s">
        <v>27</v>
      </c>
      <c r="Q31" s="43" t="str">
        <f t="shared" si="1"/>
        <v>off hired</v>
      </c>
      <c r="R31" s="44">
        <v>44708</v>
      </c>
      <c r="S31" s="44">
        <v>44711</v>
      </c>
      <c r="T31" s="45">
        <f t="shared" si="2"/>
        <v>1</v>
      </c>
      <c r="U31" s="46">
        <f t="shared" si="3"/>
        <v>0.5714285714285714</v>
      </c>
      <c r="V31" s="47">
        <v>18</v>
      </c>
      <c r="W31" s="47"/>
      <c r="X31" s="48">
        <f t="shared" si="4"/>
        <v>135</v>
      </c>
      <c r="Y31" s="48">
        <f t="shared" si="5"/>
        <v>0</v>
      </c>
      <c r="Z31" s="48">
        <f t="shared" si="6"/>
        <v>94.5</v>
      </c>
      <c r="AA31" s="48">
        <f t="shared" si="7"/>
        <v>40.5</v>
      </c>
      <c r="AB31" s="48">
        <f t="shared" si="8"/>
        <v>0</v>
      </c>
      <c r="AC31" s="48">
        <f t="shared" si="9"/>
        <v>135</v>
      </c>
      <c r="AD31" s="93">
        <f t="shared" si="10"/>
        <v>135</v>
      </c>
    </row>
    <row r="32" spans="1:30" s="68" customFormat="1" ht="30" customHeight="1" x14ac:dyDescent="0.35">
      <c r="A32" s="39"/>
      <c r="B32" s="39" t="s">
        <v>79</v>
      </c>
      <c r="C32" s="40"/>
      <c r="D32" s="49">
        <v>12106</v>
      </c>
      <c r="E32" s="49">
        <v>7555</v>
      </c>
      <c r="F32" s="41" t="s">
        <v>50</v>
      </c>
      <c r="G32" s="39" t="s">
        <v>251</v>
      </c>
      <c r="H32" s="39" t="s">
        <v>230</v>
      </c>
      <c r="I32" s="41">
        <v>10</v>
      </c>
      <c r="J32" s="41">
        <v>1.3</v>
      </c>
      <c r="K32" s="41">
        <v>3</v>
      </c>
      <c r="L32" s="41">
        <v>1</v>
      </c>
      <c r="M32" s="41">
        <f t="shared" si="11"/>
        <v>2</v>
      </c>
      <c r="N32" s="41"/>
      <c r="O32" s="41">
        <f>IF(P32="m3",I32*J32*M32,IF(P32="m2-LxH",I32*M32,IF(P32="m2-LxW",I32*J32*N32,IF(P32="rm",M32,IF(P32="lm",I32,IF(P32="unit",#REF!,))))))</f>
        <v>20</v>
      </c>
      <c r="P32" s="42" t="s">
        <v>27</v>
      </c>
      <c r="Q32" s="43" t="str">
        <f t="shared" si="1"/>
        <v>off hired</v>
      </c>
      <c r="R32" s="44">
        <v>44706</v>
      </c>
      <c r="S32" s="44">
        <v>44713</v>
      </c>
      <c r="T32" s="45">
        <f t="shared" si="2"/>
        <v>1</v>
      </c>
      <c r="U32" s="46">
        <f t="shared" si="3"/>
        <v>1.1428571428571428</v>
      </c>
      <c r="V32" s="47">
        <v>14</v>
      </c>
      <c r="W32" s="47"/>
      <c r="X32" s="48">
        <f t="shared" si="4"/>
        <v>280</v>
      </c>
      <c r="Y32" s="48">
        <f t="shared" si="5"/>
        <v>0</v>
      </c>
      <c r="Z32" s="48">
        <f t="shared" si="6"/>
        <v>196</v>
      </c>
      <c r="AA32" s="48">
        <f t="shared" si="7"/>
        <v>84</v>
      </c>
      <c r="AB32" s="48">
        <f t="shared" si="8"/>
        <v>0</v>
      </c>
      <c r="AC32" s="48">
        <f t="shared" si="9"/>
        <v>280</v>
      </c>
      <c r="AD32" s="93">
        <f t="shared" si="10"/>
        <v>280</v>
      </c>
    </row>
    <row r="33" spans="1:30" s="68" customFormat="1" ht="30" customHeight="1" x14ac:dyDescent="0.35">
      <c r="A33" s="39"/>
      <c r="B33" s="39" t="s">
        <v>79</v>
      </c>
      <c r="C33" s="40"/>
      <c r="D33" s="49">
        <v>12107</v>
      </c>
      <c r="E33" s="49">
        <v>7555</v>
      </c>
      <c r="F33" s="41" t="s">
        <v>50</v>
      </c>
      <c r="G33" s="39" t="s">
        <v>251</v>
      </c>
      <c r="H33" s="39" t="s">
        <v>230</v>
      </c>
      <c r="I33" s="41">
        <v>8</v>
      </c>
      <c r="J33" s="41">
        <v>1.3</v>
      </c>
      <c r="K33" s="41">
        <v>4</v>
      </c>
      <c r="L33" s="41">
        <v>1</v>
      </c>
      <c r="M33" s="41">
        <f t="shared" si="11"/>
        <v>3</v>
      </c>
      <c r="N33" s="41"/>
      <c r="O33" s="41">
        <f>IF(P33="m3",I33*J33*M33,IF(P33="m2-LxH",I33*M33,IF(P33="m2-LxW",I33*J33*N33,IF(P33="rm",M33,IF(P33="lm",I33,IF(P33="unit",#REF!,))))))</f>
        <v>24</v>
      </c>
      <c r="P33" s="42" t="s">
        <v>27</v>
      </c>
      <c r="Q33" s="43" t="str">
        <f t="shared" si="1"/>
        <v>off hired</v>
      </c>
      <c r="R33" s="44">
        <v>44707</v>
      </c>
      <c r="S33" s="44">
        <v>44713</v>
      </c>
      <c r="T33" s="45">
        <f t="shared" si="2"/>
        <v>1</v>
      </c>
      <c r="U33" s="46">
        <f t="shared" si="3"/>
        <v>1</v>
      </c>
      <c r="V33" s="47">
        <v>14</v>
      </c>
      <c r="W33" s="47"/>
      <c r="X33" s="48">
        <f t="shared" si="4"/>
        <v>336</v>
      </c>
      <c r="Y33" s="48">
        <f t="shared" si="5"/>
        <v>0</v>
      </c>
      <c r="Z33" s="48">
        <f t="shared" si="6"/>
        <v>235.19999999999996</v>
      </c>
      <c r="AA33" s="48">
        <f t="shared" si="7"/>
        <v>100.79999999999998</v>
      </c>
      <c r="AB33" s="48">
        <f t="shared" si="8"/>
        <v>0</v>
      </c>
      <c r="AC33" s="48">
        <f t="shared" si="9"/>
        <v>335.99999999999994</v>
      </c>
      <c r="AD33" s="93">
        <f t="shared" si="10"/>
        <v>335.99999999999994</v>
      </c>
    </row>
    <row r="34" spans="1:30" s="68" customFormat="1" ht="30" customHeight="1" x14ac:dyDescent="0.35">
      <c r="A34" s="39"/>
      <c r="B34" s="39" t="s">
        <v>79</v>
      </c>
      <c r="C34" s="40"/>
      <c r="D34" s="49">
        <v>12108</v>
      </c>
      <c r="E34" s="49">
        <v>7555</v>
      </c>
      <c r="F34" s="41" t="s">
        <v>50</v>
      </c>
      <c r="G34" s="39" t="s">
        <v>251</v>
      </c>
      <c r="H34" s="39" t="s">
        <v>230</v>
      </c>
      <c r="I34" s="41">
        <v>10</v>
      </c>
      <c r="J34" s="41">
        <v>1.3</v>
      </c>
      <c r="K34" s="41">
        <v>4</v>
      </c>
      <c r="L34" s="41">
        <v>1</v>
      </c>
      <c r="M34" s="41">
        <f t="shared" si="11"/>
        <v>3</v>
      </c>
      <c r="N34" s="41"/>
      <c r="O34" s="41">
        <f>IF(P34="m3",I34*J34*M34,IF(P34="m2-LxH",I34*M34,IF(P34="m2-LxW",I34*J34*N34,IF(P34="rm",M34,IF(P34="lm",I34,IF(P34="unit",#REF!,))))))</f>
        <v>30</v>
      </c>
      <c r="P34" s="42" t="s">
        <v>27</v>
      </c>
      <c r="Q34" s="43" t="str">
        <f t="shared" si="1"/>
        <v>off hired</v>
      </c>
      <c r="R34" s="44">
        <v>44707</v>
      </c>
      <c r="S34" s="44">
        <v>44713</v>
      </c>
      <c r="T34" s="45">
        <f t="shared" si="2"/>
        <v>1</v>
      </c>
      <c r="U34" s="46">
        <f t="shared" si="3"/>
        <v>1</v>
      </c>
      <c r="V34" s="47">
        <v>14</v>
      </c>
      <c r="W34" s="47"/>
      <c r="X34" s="48">
        <f t="shared" si="4"/>
        <v>420</v>
      </c>
      <c r="Y34" s="48">
        <f t="shared" si="5"/>
        <v>0</v>
      </c>
      <c r="Z34" s="48">
        <f t="shared" si="6"/>
        <v>294</v>
      </c>
      <c r="AA34" s="48">
        <f t="shared" si="7"/>
        <v>126</v>
      </c>
      <c r="AB34" s="48">
        <f t="shared" si="8"/>
        <v>0</v>
      </c>
      <c r="AC34" s="48">
        <f t="shared" si="9"/>
        <v>420</v>
      </c>
      <c r="AD34" s="93">
        <f t="shared" si="10"/>
        <v>420</v>
      </c>
    </row>
    <row r="35" spans="1:30" s="68" customFormat="1" ht="30" customHeight="1" x14ac:dyDescent="0.35">
      <c r="A35" s="39"/>
      <c r="B35" s="39" t="s">
        <v>79</v>
      </c>
      <c r="C35" s="40"/>
      <c r="D35" s="41">
        <v>12109</v>
      </c>
      <c r="E35" s="41">
        <v>8117</v>
      </c>
      <c r="F35" s="41" t="s">
        <v>49</v>
      </c>
      <c r="G35" s="39" t="s">
        <v>252</v>
      </c>
      <c r="H35" s="39" t="s">
        <v>246</v>
      </c>
      <c r="I35" s="41">
        <v>200</v>
      </c>
      <c r="J35" s="41"/>
      <c r="K35" s="41"/>
      <c r="L35" s="41"/>
      <c r="M35" s="41"/>
      <c r="N35" s="41"/>
      <c r="O35" s="41">
        <f>IF(P35="m3",I35*J35*M35,IF(P35="m2-LxH",I35*M35,IF(P35="m2-LxW",I35*J35*N35,IF(P35="rm",M35,IF(P35="lm",I35,IF(P35="unit",#REF!,))))))</f>
        <v>200</v>
      </c>
      <c r="P35" s="42" t="s">
        <v>31</v>
      </c>
      <c r="Q35" s="43" t="str">
        <f t="shared" si="1"/>
        <v>off hired</v>
      </c>
      <c r="R35" s="44">
        <v>44708</v>
      </c>
      <c r="S35" s="44">
        <v>44852</v>
      </c>
      <c r="T35" s="45">
        <f t="shared" si="2"/>
        <v>1</v>
      </c>
      <c r="U35" s="46">
        <f t="shared" ref="U35:U69" si="12">IF(Q35="on hire",$C$1-R35+1,IF(Q35="off hired",S35-R35+1,0))/7</f>
        <v>20.714285714285715</v>
      </c>
      <c r="V35" s="47">
        <v>24</v>
      </c>
      <c r="W35" s="47"/>
      <c r="X35" s="48">
        <f t="shared" si="4"/>
        <v>4800</v>
      </c>
      <c r="Y35" s="48">
        <f t="shared" si="5"/>
        <v>0</v>
      </c>
      <c r="Z35" s="48">
        <f t="shared" si="6"/>
        <v>3360</v>
      </c>
      <c r="AA35" s="48">
        <f t="shared" si="7"/>
        <v>1440</v>
      </c>
      <c r="AB35" s="48">
        <f t="shared" si="8"/>
        <v>0</v>
      </c>
      <c r="AC35" s="48">
        <f t="shared" si="9"/>
        <v>4800</v>
      </c>
      <c r="AD35" s="93">
        <f t="shared" si="10"/>
        <v>4800</v>
      </c>
    </row>
    <row r="36" spans="1:30" s="68" customFormat="1" ht="30" customHeight="1" x14ac:dyDescent="0.35">
      <c r="A36" s="39"/>
      <c r="B36" s="39" t="s">
        <v>61</v>
      </c>
      <c r="C36" s="40"/>
      <c r="D36" s="41">
        <v>12112</v>
      </c>
      <c r="E36" s="41">
        <v>7745</v>
      </c>
      <c r="F36" s="41" t="s">
        <v>49</v>
      </c>
      <c r="G36" s="39" t="s">
        <v>253</v>
      </c>
      <c r="H36" s="39" t="s">
        <v>28</v>
      </c>
      <c r="I36" s="41">
        <v>7.5</v>
      </c>
      <c r="J36" s="41">
        <v>2.5</v>
      </c>
      <c r="K36" s="41">
        <v>8</v>
      </c>
      <c r="L36" s="41">
        <v>1</v>
      </c>
      <c r="M36" s="41">
        <f>K36-L36</f>
        <v>7</v>
      </c>
      <c r="N36" s="41"/>
      <c r="O36" s="41">
        <f>IF(P36="m3",I36*J36*M36,IF(P36="m2-LxH",I36*M36,IF(P36="m2-LxW",I36*J36*N36,IF(P36="rm",M36,IF(P36="lm",I36,IF(P36="unit",#REF!,))))))</f>
        <v>131.25</v>
      </c>
      <c r="P36" s="42" t="s">
        <v>29</v>
      </c>
      <c r="Q36" s="43" t="str">
        <f t="shared" si="1"/>
        <v>off hired</v>
      </c>
      <c r="R36" s="44">
        <v>44708</v>
      </c>
      <c r="S36" s="44">
        <v>44770</v>
      </c>
      <c r="T36" s="45">
        <f t="shared" si="2"/>
        <v>1</v>
      </c>
      <c r="U36" s="46">
        <f t="shared" si="12"/>
        <v>9</v>
      </c>
      <c r="V36" s="47">
        <v>7.5</v>
      </c>
      <c r="W36" s="47"/>
      <c r="X36" s="48">
        <f t="shared" si="4"/>
        <v>984.375</v>
      </c>
      <c r="Y36" s="48">
        <f t="shared" si="5"/>
        <v>0</v>
      </c>
      <c r="Z36" s="48">
        <f t="shared" si="6"/>
        <v>689.0625</v>
      </c>
      <c r="AA36" s="48">
        <f t="shared" si="7"/>
        <v>295.3125</v>
      </c>
      <c r="AB36" s="48">
        <f t="shared" si="8"/>
        <v>0</v>
      </c>
      <c r="AC36" s="48">
        <f t="shared" si="9"/>
        <v>984.375</v>
      </c>
      <c r="AD36" s="93">
        <f t="shared" si="10"/>
        <v>984.375</v>
      </c>
    </row>
    <row r="37" spans="1:30" s="68" customFormat="1" ht="30" customHeight="1" x14ac:dyDescent="0.35">
      <c r="A37" s="39"/>
      <c r="B37" s="39" t="s">
        <v>61</v>
      </c>
      <c r="C37" s="40"/>
      <c r="D37" s="41">
        <v>12113</v>
      </c>
      <c r="E37" s="41">
        <v>7740</v>
      </c>
      <c r="F37" s="41" t="s">
        <v>49</v>
      </c>
      <c r="G37" s="39" t="s">
        <v>254</v>
      </c>
      <c r="H37" s="39" t="s">
        <v>230</v>
      </c>
      <c r="I37" s="41">
        <v>1.3</v>
      </c>
      <c r="J37" s="41">
        <v>1</v>
      </c>
      <c r="K37" s="41">
        <v>8</v>
      </c>
      <c r="L37" s="41">
        <v>1</v>
      </c>
      <c r="M37" s="41">
        <f>K37-L37</f>
        <v>7</v>
      </c>
      <c r="N37" s="41"/>
      <c r="O37" s="41">
        <f>IF(P37="m3",I37*J37*M37,IF(P37="m2-LxH",I37*M37,IF(P37="m2-LxW",I37*J37*N37,IF(P37="rm",M37,IF(P37="lm",I37,IF(P37="unit",#REF!,))))))</f>
        <v>9.1</v>
      </c>
      <c r="P37" s="42" t="s">
        <v>27</v>
      </c>
      <c r="Q37" s="43" t="str">
        <f t="shared" si="1"/>
        <v>off hired</v>
      </c>
      <c r="R37" s="44">
        <v>44708</v>
      </c>
      <c r="S37" s="44">
        <v>44771</v>
      </c>
      <c r="T37" s="45">
        <f t="shared" si="2"/>
        <v>1</v>
      </c>
      <c r="U37" s="46">
        <f t="shared" si="12"/>
        <v>9.1428571428571423</v>
      </c>
      <c r="V37" s="47">
        <v>14</v>
      </c>
      <c r="W37" s="47"/>
      <c r="X37" s="48">
        <f t="shared" si="4"/>
        <v>127.39999999999999</v>
      </c>
      <c r="Y37" s="48">
        <f t="shared" si="5"/>
        <v>0</v>
      </c>
      <c r="Z37" s="48">
        <f t="shared" si="6"/>
        <v>89.179999999999993</v>
      </c>
      <c r="AA37" s="48">
        <f t="shared" si="7"/>
        <v>38.22</v>
      </c>
      <c r="AB37" s="48">
        <f t="shared" si="8"/>
        <v>0</v>
      </c>
      <c r="AC37" s="48">
        <f t="shared" si="9"/>
        <v>127.39999999999999</v>
      </c>
      <c r="AD37" s="93">
        <f t="shared" si="10"/>
        <v>127.39999999999999</v>
      </c>
    </row>
    <row r="38" spans="1:30" s="68" customFormat="1" ht="30" customHeight="1" x14ac:dyDescent="0.35">
      <c r="A38" s="39"/>
      <c r="B38" s="39" t="s">
        <v>61</v>
      </c>
      <c r="C38" s="40"/>
      <c r="D38" s="41">
        <v>12114</v>
      </c>
      <c r="E38" s="41">
        <v>7563</v>
      </c>
      <c r="F38" s="41" t="s">
        <v>49</v>
      </c>
      <c r="G38" s="39" t="s">
        <v>237</v>
      </c>
      <c r="H38" s="39" t="s">
        <v>230</v>
      </c>
      <c r="I38" s="41">
        <v>1.3</v>
      </c>
      <c r="J38" s="41">
        <v>1.3</v>
      </c>
      <c r="K38" s="41">
        <v>4</v>
      </c>
      <c r="L38" s="41">
        <v>1</v>
      </c>
      <c r="M38" s="41">
        <f>K38-L38</f>
        <v>3</v>
      </c>
      <c r="N38" s="41"/>
      <c r="O38" s="41">
        <f>IF(P38="m3",I38*J38*M38,IF(P38="m2-LxH",I38*M38,IF(P38="m2-LxW",I38*J38*N38,IF(P38="rm",M38,IF(P38="lm",I38,IF(P38="unit",#REF!,))))))</f>
        <v>3.9000000000000004</v>
      </c>
      <c r="P38" s="42" t="s">
        <v>27</v>
      </c>
      <c r="Q38" s="43" t="str">
        <f t="shared" si="1"/>
        <v>off hired</v>
      </c>
      <c r="R38" s="44">
        <v>44708</v>
      </c>
      <c r="S38" s="44">
        <v>44722</v>
      </c>
      <c r="T38" s="45">
        <f t="shared" si="2"/>
        <v>1</v>
      </c>
      <c r="U38" s="46">
        <f t="shared" si="12"/>
        <v>2.1428571428571428</v>
      </c>
      <c r="V38" s="47">
        <v>14</v>
      </c>
      <c r="W38" s="47"/>
      <c r="X38" s="48">
        <f t="shared" si="4"/>
        <v>54.600000000000009</v>
      </c>
      <c r="Y38" s="48">
        <f t="shared" si="5"/>
        <v>0</v>
      </c>
      <c r="Z38" s="48">
        <f t="shared" si="6"/>
        <v>38.22</v>
      </c>
      <c r="AA38" s="48">
        <f t="shared" si="7"/>
        <v>16.380000000000003</v>
      </c>
      <c r="AB38" s="48">
        <f t="shared" si="8"/>
        <v>0</v>
      </c>
      <c r="AC38" s="48">
        <f t="shared" si="9"/>
        <v>54.6</v>
      </c>
      <c r="AD38" s="93">
        <f t="shared" si="10"/>
        <v>54.6</v>
      </c>
    </row>
    <row r="39" spans="1:30" s="68" customFormat="1" ht="30" customHeight="1" x14ac:dyDescent="0.35">
      <c r="A39" s="39"/>
      <c r="B39" s="39" t="s">
        <v>79</v>
      </c>
      <c r="C39" s="40"/>
      <c r="D39" s="49">
        <v>12115</v>
      </c>
      <c r="E39" s="49">
        <v>6741</v>
      </c>
      <c r="F39" s="41" t="s">
        <v>50</v>
      </c>
      <c r="G39" s="39" t="s">
        <v>251</v>
      </c>
      <c r="H39" s="39" t="s">
        <v>230</v>
      </c>
      <c r="I39" s="41">
        <v>12.5</v>
      </c>
      <c r="J39" s="41">
        <v>1.3</v>
      </c>
      <c r="K39" s="41">
        <v>3</v>
      </c>
      <c r="L39" s="41">
        <v>1</v>
      </c>
      <c r="M39" s="41">
        <f>K39-L39</f>
        <v>2</v>
      </c>
      <c r="N39" s="41"/>
      <c r="O39" s="41">
        <f>IF(P39="m3",I39*J39*M39,IF(P39="m2-LxH",I39*M39,IF(P39="m2-LxW",I39*J39*N39,IF(P39="rm",M39,IF(P39="lm",I39,IF(P39="unit",#REF!,))))))</f>
        <v>25</v>
      </c>
      <c r="P39" s="42" t="s">
        <v>27</v>
      </c>
      <c r="Q39" s="43"/>
      <c r="R39" s="44">
        <v>44710</v>
      </c>
      <c r="S39" s="44">
        <v>44834</v>
      </c>
      <c r="T39" s="45">
        <f t="shared" si="2"/>
        <v>1</v>
      </c>
      <c r="U39" s="46">
        <f t="shared" si="12"/>
        <v>0</v>
      </c>
      <c r="V39" s="47">
        <v>14</v>
      </c>
      <c r="W39" s="47"/>
      <c r="X39" s="48">
        <f t="shared" si="4"/>
        <v>350</v>
      </c>
      <c r="Y39" s="48">
        <f t="shared" si="5"/>
        <v>0</v>
      </c>
      <c r="Z39" s="48">
        <f t="shared" si="6"/>
        <v>245</v>
      </c>
      <c r="AA39" s="48">
        <f t="shared" si="7"/>
        <v>0</v>
      </c>
      <c r="AB39" s="48">
        <f t="shared" si="8"/>
        <v>0</v>
      </c>
      <c r="AC39" s="48">
        <f t="shared" si="9"/>
        <v>245</v>
      </c>
      <c r="AD39" s="93">
        <f t="shared" si="10"/>
        <v>245</v>
      </c>
    </row>
    <row r="40" spans="1:30" s="68" customFormat="1" ht="30" customHeight="1" x14ac:dyDescent="0.35">
      <c r="A40" s="39"/>
      <c r="B40" s="39" t="s">
        <v>79</v>
      </c>
      <c r="C40" s="40"/>
      <c r="D40" s="49">
        <v>12116</v>
      </c>
      <c r="E40" s="49">
        <v>6702</v>
      </c>
      <c r="F40" s="41" t="s">
        <v>50</v>
      </c>
      <c r="G40" s="39" t="s">
        <v>251</v>
      </c>
      <c r="H40" s="39" t="s">
        <v>230</v>
      </c>
      <c r="I40" s="41">
        <v>13</v>
      </c>
      <c r="J40" s="41">
        <v>1.3</v>
      </c>
      <c r="K40" s="41">
        <v>1.5</v>
      </c>
      <c r="L40" s="41">
        <v>1</v>
      </c>
      <c r="M40" s="41">
        <f>K40-L40</f>
        <v>0.5</v>
      </c>
      <c r="N40" s="41"/>
      <c r="O40" s="41">
        <f>IF(P40="m3",I40*J40*M40,IF(P40="m2-LxH",I40*M40,IF(P40="m2-LxW",I40*J40*N40,IF(P40="rm",M40,IF(P40="lm",I40,IF(P40="unit",#REF!,))))))</f>
        <v>6.5</v>
      </c>
      <c r="P40" s="42" t="s">
        <v>27</v>
      </c>
      <c r="Q40" s="43" t="str">
        <f t="shared" ref="Q40:Q103" si="13">IF(S40&lt;&gt;0,"off hired",IF(R40&lt;&gt;0,"on hire","-"))</f>
        <v>off hired</v>
      </c>
      <c r="R40" s="44">
        <v>44710</v>
      </c>
      <c r="S40" s="44">
        <v>44824</v>
      </c>
      <c r="T40" s="45">
        <f t="shared" si="2"/>
        <v>1</v>
      </c>
      <c r="U40" s="46">
        <f t="shared" si="12"/>
        <v>16.428571428571427</v>
      </c>
      <c r="V40" s="47">
        <v>14</v>
      </c>
      <c r="W40" s="47"/>
      <c r="X40" s="48">
        <f t="shared" si="4"/>
        <v>91</v>
      </c>
      <c r="Y40" s="48">
        <f t="shared" si="5"/>
        <v>0</v>
      </c>
      <c r="Z40" s="48">
        <f t="shared" si="6"/>
        <v>63.699999999999996</v>
      </c>
      <c r="AA40" s="48">
        <f t="shared" si="7"/>
        <v>27.3</v>
      </c>
      <c r="AB40" s="48">
        <f t="shared" si="8"/>
        <v>0</v>
      </c>
      <c r="AC40" s="48">
        <f t="shared" si="9"/>
        <v>91</v>
      </c>
      <c r="AD40" s="93">
        <f t="shared" si="10"/>
        <v>91</v>
      </c>
    </row>
    <row r="41" spans="1:30" s="68" customFormat="1" ht="30" customHeight="1" x14ac:dyDescent="0.35">
      <c r="A41" s="39"/>
      <c r="B41" s="39" t="s">
        <v>79</v>
      </c>
      <c r="C41" s="40"/>
      <c r="D41" s="49">
        <v>12116</v>
      </c>
      <c r="E41" s="49">
        <v>6702</v>
      </c>
      <c r="F41" s="41" t="s">
        <v>50</v>
      </c>
      <c r="G41" s="39" t="s">
        <v>255</v>
      </c>
      <c r="H41" s="39" t="s">
        <v>246</v>
      </c>
      <c r="I41" s="41">
        <v>35</v>
      </c>
      <c r="J41" s="41"/>
      <c r="K41" s="41"/>
      <c r="L41" s="41"/>
      <c r="M41" s="41"/>
      <c r="N41" s="41"/>
      <c r="O41" s="41">
        <f>IF(P41="m3",I41*J41*M41,IF(P41="m2-LxH",I41*M41,IF(P41="m2-LxW",I41*J41*N41,IF(P41="rm",M41,IF(P41="lm",I41,IF(P41="unit",#REF!,))))))</f>
        <v>35</v>
      </c>
      <c r="P41" s="42" t="s">
        <v>31</v>
      </c>
      <c r="Q41" s="43" t="str">
        <f t="shared" si="13"/>
        <v>off hired</v>
      </c>
      <c r="R41" s="44">
        <v>44710</v>
      </c>
      <c r="S41" s="44">
        <v>44824</v>
      </c>
      <c r="T41" s="45">
        <f t="shared" si="2"/>
        <v>1</v>
      </c>
      <c r="U41" s="46">
        <f t="shared" si="12"/>
        <v>16.428571428571427</v>
      </c>
      <c r="V41" s="47">
        <v>24</v>
      </c>
      <c r="W41" s="47"/>
      <c r="X41" s="48">
        <f t="shared" si="4"/>
        <v>840</v>
      </c>
      <c r="Y41" s="48">
        <f t="shared" si="5"/>
        <v>0</v>
      </c>
      <c r="Z41" s="48">
        <f t="shared" si="6"/>
        <v>588</v>
      </c>
      <c r="AA41" s="48">
        <f t="shared" si="7"/>
        <v>252</v>
      </c>
      <c r="AB41" s="48">
        <f t="shared" si="8"/>
        <v>0</v>
      </c>
      <c r="AC41" s="48">
        <f t="shared" si="9"/>
        <v>840</v>
      </c>
      <c r="AD41" s="93">
        <f t="shared" si="10"/>
        <v>840</v>
      </c>
    </row>
    <row r="42" spans="1:30" s="68" customFormat="1" ht="30" customHeight="1" x14ac:dyDescent="0.35">
      <c r="A42" s="39"/>
      <c r="B42" s="39" t="s">
        <v>79</v>
      </c>
      <c r="C42" s="40"/>
      <c r="D42" s="49">
        <v>12117</v>
      </c>
      <c r="E42" s="49">
        <v>7713</v>
      </c>
      <c r="F42" s="41" t="s">
        <v>50</v>
      </c>
      <c r="G42" s="39" t="s">
        <v>251</v>
      </c>
      <c r="H42" s="39" t="s">
        <v>230</v>
      </c>
      <c r="I42" s="41">
        <v>1.8</v>
      </c>
      <c r="J42" s="41">
        <v>1.3</v>
      </c>
      <c r="K42" s="41">
        <v>5</v>
      </c>
      <c r="L42" s="41">
        <v>1</v>
      </c>
      <c r="M42" s="41">
        <f t="shared" ref="M42:M73" si="14">K42-L42</f>
        <v>4</v>
      </c>
      <c r="N42" s="41"/>
      <c r="O42" s="41">
        <f>IF(P42="m3",I42*J42*M42,IF(P42="m2-LxH",I42*M42,IF(P42="m2-LxW",I42*J42*N42,IF(P42="rm",M42,IF(P42="lm",I42,IF(P42="unit",#REF!,))))))</f>
        <v>7.2</v>
      </c>
      <c r="P42" s="42" t="s">
        <v>27</v>
      </c>
      <c r="Q42" s="43" t="str">
        <f t="shared" si="13"/>
        <v>off hired</v>
      </c>
      <c r="R42" s="44">
        <v>44710</v>
      </c>
      <c r="S42" s="44">
        <v>44756</v>
      </c>
      <c r="T42" s="45">
        <f t="shared" si="2"/>
        <v>1</v>
      </c>
      <c r="U42" s="46">
        <f t="shared" si="12"/>
        <v>6.7142857142857144</v>
      </c>
      <c r="V42" s="47">
        <v>14</v>
      </c>
      <c r="W42" s="47"/>
      <c r="X42" s="48">
        <f t="shared" si="4"/>
        <v>100.8</v>
      </c>
      <c r="Y42" s="48">
        <f t="shared" si="5"/>
        <v>0</v>
      </c>
      <c r="Z42" s="48">
        <f t="shared" si="6"/>
        <v>70.56</v>
      </c>
      <c r="AA42" s="48">
        <f t="shared" si="7"/>
        <v>30.240000000000002</v>
      </c>
      <c r="AB42" s="48">
        <f t="shared" si="8"/>
        <v>0</v>
      </c>
      <c r="AC42" s="48">
        <f t="shared" si="9"/>
        <v>100.80000000000001</v>
      </c>
      <c r="AD42" s="93">
        <f t="shared" si="10"/>
        <v>100.80000000000001</v>
      </c>
    </row>
    <row r="43" spans="1:30" s="68" customFormat="1" ht="30" customHeight="1" x14ac:dyDescent="0.35">
      <c r="A43" s="39"/>
      <c r="B43" s="39" t="s">
        <v>79</v>
      </c>
      <c r="C43" s="40"/>
      <c r="D43" s="49">
        <v>12117</v>
      </c>
      <c r="E43" s="49">
        <v>7713</v>
      </c>
      <c r="F43" s="41" t="s">
        <v>50</v>
      </c>
      <c r="G43" s="39" t="s">
        <v>251</v>
      </c>
      <c r="H43" s="39" t="s">
        <v>230</v>
      </c>
      <c r="I43" s="41">
        <v>1.8</v>
      </c>
      <c r="J43" s="41">
        <v>1.3</v>
      </c>
      <c r="K43" s="41">
        <v>5</v>
      </c>
      <c r="L43" s="41">
        <v>1</v>
      </c>
      <c r="M43" s="41">
        <f t="shared" si="14"/>
        <v>4</v>
      </c>
      <c r="N43" s="41"/>
      <c r="O43" s="41">
        <f>IF(P43="m3",I43*J43*M43,IF(P43="m2-LxH",I43*M43,IF(P43="m2-LxW",I43*J43*N43,IF(P43="rm",M43,IF(P43="lm",I43,IF(P43="unit",#REF!,))))))</f>
        <v>7.2</v>
      </c>
      <c r="P43" s="42" t="s">
        <v>27</v>
      </c>
      <c r="Q43" s="43" t="str">
        <f t="shared" si="13"/>
        <v>off hired</v>
      </c>
      <c r="R43" s="44">
        <v>44710</v>
      </c>
      <c r="S43" s="44">
        <v>44756</v>
      </c>
      <c r="T43" s="45">
        <f t="shared" si="2"/>
        <v>1</v>
      </c>
      <c r="U43" s="46">
        <f t="shared" si="12"/>
        <v>6.7142857142857144</v>
      </c>
      <c r="V43" s="47">
        <v>14</v>
      </c>
      <c r="W43" s="47"/>
      <c r="X43" s="48">
        <f t="shared" si="4"/>
        <v>100.8</v>
      </c>
      <c r="Y43" s="48">
        <f t="shared" si="5"/>
        <v>0</v>
      </c>
      <c r="Z43" s="48">
        <f t="shared" si="6"/>
        <v>70.56</v>
      </c>
      <c r="AA43" s="48">
        <f t="shared" si="7"/>
        <v>30.240000000000002</v>
      </c>
      <c r="AB43" s="48">
        <f t="shared" si="8"/>
        <v>0</v>
      </c>
      <c r="AC43" s="48">
        <f t="shared" si="9"/>
        <v>100.80000000000001</v>
      </c>
      <c r="AD43" s="93">
        <f t="shared" si="10"/>
        <v>100.80000000000001</v>
      </c>
    </row>
    <row r="44" spans="1:30" s="68" customFormat="1" ht="30" customHeight="1" x14ac:dyDescent="0.35">
      <c r="A44" s="39"/>
      <c r="B44" s="39" t="s">
        <v>79</v>
      </c>
      <c r="C44" s="40"/>
      <c r="D44" s="49">
        <v>12117</v>
      </c>
      <c r="E44" s="49">
        <v>7713</v>
      </c>
      <c r="F44" s="41" t="s">
        <v>50</v>
      </c>
      <c r="G44" s="39" t="s">
        <v>251</v>
      </c>
      <c r="H44" s="39" t="s">
        <v>230</v>
      </c>
      <c r="I44" s="41">
        <v>1.8</v>
      </c>
      <c r="J44" s="41">
        <v>1.3</v>
      </c>
      <c r="K44" s="41">
        <v>5</v>
      </c>
      <c r="L44" s="41">
        <v>1</v>
      </c>
      <c r="M44" s="41">
        <f t="shared" si="14"/>
        <v>4</v>
      </c>
      <c r="N44" s="41"/>
      <c r="O44" s="41">
        <f>IF(P44="m3",I44*J44*M44,IF(P44="m2-LxH",I44*M44,IF(P44="m2-LxW",I44*J44*N44,IF(P44="rm",M44,IF(P44="lm",I44,IF(P44="unit",#REF!,))))))</f>
        <v>7.2</v>
      </c>
      <c r="P44" s="42" t="s">
        <v>27</v>
      </c>
      <c r="Q44" s="43" t="str">
        <f t="shared" si="13"/>
        <v>off hired</v>
      </c>
      <c r="R44" s="44">
        <v>44710</v>
      </c>
      <c r="S44" s="44">
        <v>44756</v>
      </c>
      <c r="T44" s="45">
        <f t="shared" si="2"/>
        <v>1</v>
      </c>
      <c r="U44" s="46">
        <f t="shared" si="12"/>
        <v>6.7142857142857144</v>
      </c>
      <c r="V44" s="47">
        <v>14</v>
      </c>
      <c r="W44" s="47"/>
      <c r="X44" s="48">
        <f t="shared" si="4"/>
        <v>100.8</v>
      </c>
      <c r="Y44" s="48">
        <f t="shared" si="5"/>
        <v>0</v>
      </c>
      <c r="Z44" s="48">
        <f t="shared" si="6"/>
        <v>70.56</v>
      </c>
      <c r="AA44" s="48">
        <f t="shared" si="7"/>
        <v>30.240000000000002</v>
      </c>
      <c r="AB44" s="48">
        <f t="shared" si="8"/>
        <v>0</v>
      </c>
      <c r="AC44" s="48">
        <f t="shared" si="9"/>
        <v>100.80000000000001</v>
      </c>
      <c r="AD44" s="93">
        <f t="shared" si="10"/>
        <v>100.80000000000001</v>
      </c>
    </row>
    <row r="45" spans="1:30" s="68" customFormat="1" ht="30" customHeight="1" x14ac:dyDescent="0.35">
      <c r="A45" s="39"/>
      <c r="B45" s="39" t="s">
        <v>114</v>
      </c>
      <c r="C45" s="40"/>
      <c r="D45" s="41">
        <v>12118</v>
      </c>
      <c r="E45" s="41">
        <v>7558</v>
      </c>
      <c r="F45" s="41" t="s">
        <v>49</v>
      </c>
      <c r="G45" s="39" t="s">
        <v>256</v>
      </c>
      <c r="H45" s="39" t="s">
        <v>230</v>
      </c>
      <c r="I45" s="41">
        <v>2.5</v>
      </c>
      <c r="J45" s="41">
        <v>1.8</v>
      </c>
      <c r="K45" s="41">
        <v>4</v>
      </c>
      <c r="L45" s="41">
        <v>1</v>
      </c>
      <c r="M45" s="41">
        <f t="shared" si="14"/>
        <v>3</v>
      </c>
      <c r="N45" s="41"/>
      <c r="O45" s="41">
        <f>IF(P45="m3",I45*J45*M45,IF(P45="m2-LxH",I45*M45,IF(P45="m2-LxW",I45*J45*N45,IF(P45="rm",M45,IF(P45="lm",I45,IF(P45="unit",#REF!,))))))</f>
        <v>7.5</v>
      </c>
      <c r="P45" s="42" t="s">
        <v>27</v>
      </c>
      <c r="Q45" s="43" t="str">
        <f t="shared" si="13"/>
        <v>off hired</v>
      </c>
      <c r="R45" s="44">
        <v>44710</v>
      </c>
      <c r="S45" s="44">
        <v>44720</v>
      </c>
      <c r="T45" s="45">
        <f t="shared" si="2"/>
        <v>1</v>
      </c>
      <c r="U45" s="46">
        <f t="shared" si="12"/>
        <v>1.5714285714285714</v>
      </c>
      <c r="V45" s="47">
        <v>18</v>
      </c>
      <c r="W45" s="47"/>
      <c r="X45" s="48">
        <f t="shared" si="4"/>
        <v>135</v>
      </c>
      <c r="Y45" s="48">
        <f t="shared" si="5"/>
        <v>0</v>
      </c>
      <c r="Z45" s="48">
        <f t="shared" si="6"/>
        <v>94.5</v>
      </c>
      <c r="AA45" s="48">
        <f t="shared" si="7"/>
        <v>40.5</v>
      </c>
      <c r="AB45" s="48">
        <f t="shared" si="8"/>
        <v>0</v>
      </c>
      <c r="AC45" s="48">
        <f t="shared" si="9"/>
        <v>135</v>
      </c>
      <c r="AD45" s="93">
        <f t="shared" si="10"/>
        <v>135</v>
      </c>
    </row>
    <row r="46" spans="1:30" s="68" customFormat="1" ht="30" customHeight="1" x14ac:dyDescent="0.35">
      <c r="A46" s="39"/>
      <c r="B46" s="39" t="s">
        <v>132</v>
      </c>
      <c r="C46" s="40"/>
      <c r="D46" s="41">
        <v>12119</v>
      </c>
      <c r="E46" s="41">
        <v>7561</v>
      </c>
      <c r="F46" s="41" t="s">
        <v>50</v>
      </c>
      <c r="G46" s="39" t="s">
        <v>257</v>
      </c>
      <c r="H46" s="39" t="s">
        <v>230</v>
      </c>
      <c r="I46" s="41">
        <v>1.8</v>
      </c>
      <c r="J46" s="41">
        <v>1.3</v>
      </c>
      <c r="K46" s="41">
        <v>3</v>
      </c>
      <c r="L46" s="41">
        <v>1</v>
      </c>
      <c r="M46" s="41">
        <f t="shared" si="14"/>
        <v>2</v>
      </c>
      <c r="N46" s="41"/>
      <c r="O46" s="41">
        <f>IF(P46="m3",I46*J46*M46,IF(P46="m2-LxH",I46*M46,IF(P46="m2-LxW",I46*J46*N46,IF(P46="rm",M46,IF(P46="lm",I46,IF(P46="unit",#REF!,))))))</f>
        <v>3.6</v>
      </c>
      <c r="P46" s="42" t="s">
        <v>27</v>
      </c>
      <c r="Q46" s="43" t="str">
        <f t="shared" si="13"/>
        <v>off hired</v>
      </c>
      <c r="R46" s="44">
        <v>44710</v>
      </c>
      <c r="S46" s="44">
        <v>44717</v>
      </c>
      <c r="T46" s="45">
        <f t="shared" si="2"/>
        <v>1</v>
      </c>
      <c r="U46" s="46">
        <f t="shared" si="12"/>
        <v>1.1428571428571428</v>
      </c>
      <c r="V46" s="47">
        <v>14</v>
      </c>
      <c r="W46" s="47"/>
      <c r="X46" s="48">
        <f t="shared" si="4"/>
        <v>50.4</v>
      </c>
      <c r="Y46" s="48">
        <f t="shared" si="5"/>
        <v>0</v>
      </c>
      <c r="Z46" s="48">
        <f t="shared" si="6"/>
        <v>35.28</v>
      </c>
      <c r="AA46" s="48">
        <f t="shared" si="7"/>
        <v>15.120000000000001</v>
      </c>
      <c r="AB46" s="48">
        <f t="shared" si="8"/>
        <v>0</v>
      </c>
      <c r="AC46" s="48">
        <f t="shared" si="9"/>
        <v>50.400000000000006</v>
      </c>
      <c r="AD46" s="93">
        <f t="shared" si="10"/>
        <v>50.400000000000006</v>
      </c>
    </row>
    <row r="47" spans="1:30" s="68" customFormat="1" ht="30" customHeight="1" x14ac:dyDescent="0.35">
      <c r="A47" s="39"/>
      <c r="B47" s="39" t="s">
        <v>47</v>
      </c>
      <c r="C47" s="40"/>
      <c r="D47" s="49">
        <v>12120</v>
      </c>
      <c r="E47" s="49">
        <v>7554</v>
      </c>
      <c r="F47" s="41" t="s">
        <v>49</v>
      </c>
      <c r="G47" s="39" t="s">
        <v>258</v>
      </c>
      <c r="H47" s="39" t="s">
        <v>230</v>
      </c>
      <c r="I47" s="41">
        <v>17.5</v>
      </c>
      <c r="J47" s="41">
        <v>1.3</v>
      </c>
      <c r="K47" s="41">
        <v>5</v>
      </c>
      <c r="L47" s="41">
        <v>1</v>
      </c>
      <c r="M47" s="41">
        <f t="shared" si="14"/>
        <v>4</v>
      </c>
      <c r="N47" s="41"/>
      <c r="O47" s="41">
        <f>IF(P47="m3",I47*J47*M47,IF(P47="m2-LxH",I47*M47,IF(P47="m2-LxW",I47*J47*N47,IF(P47="rm",M47,IF(P47="lm",I47,IF(P47="unit",#REF!,))))))</f>
        <v>70</v>
      </c>
      <c r="P47" s="42" t="s">
        <v>27</v>
      </c>
      <c r="Q47" s="43" t="str">
        <f t="shared" si="13"/>
        <v>off hired</v>
      </c>
      <c r="R47" s="44">
        <v>44710</v>
      </c>
      <c r="S47" s="44">
        <v>44713</v>
      </c>
      <c r="T47" s="45">
        <f t="shared" si="2"/>
        <v>1</v>
      </c>
      <c r="U47" s="46">
        <f t="shared" si="12"/>
        <v>0.5714285714285714</v>
      </c>
      <c r="V47" s="47">
        <v>14</v>
      </c>
      <c r="W47" s="47"/>
      <c r="X47" s="48">
        <f t="shared" si="4"/>
        <v>980</v>
      </c>
      <c r="Y47" s="48">
        <f t="shared" si="5"/>
        <v>0</v>
      </c>
      <c r="Z47" s="48">
        <f t="shared" si="6"/>
        <v>686</v>
      </c>
      <c r="AA47" s="48">
        <f t="shared" si="7"/>
        <v>294</v>
      </c>
      <c r="AB47" s="48">
        <f t="shared" si="8"/>
        <v>0</v>
      </c>
      <c r="AC47" s="48">
        <f t="shared" si="9"/>
        <v>980</v>
      </c>
      <c r="AD47" s="93">
        <f t="shared" si="10"/>
        <v>980</v>
      </c>
    </row>
    <row r="48" spans="1:30" s="68" customFormat="1" ht="30" customHeight="1" x14ac:dyDescent="0.35">
      <c r="A48" s="39"/>
      <c r="B48" s="39" t="s">
        <v>47</v>
      </c>
      <c r="C48" s="40"/>
      <c r="D48" s="49">
        <v>12121</v>
      </c>
      <c r="E48" s="49">
        <v>7598</v>
      </c>
      <c r="F48" s="41" t="s">
        <v>50</v>
      </c>
      <c r="G48" s="39" t="s">
        <v>249</v>
      </c>
      <c r="H48" s="39" t="s">
        <v>28</v>
      </c>
      <c r="I48" s="41">
        <v>3.8</v>
      </c>
      <c r="J48" s="41">
        <v>2.5</v>
      </c>
      <c r="K48" s="41">
        <v>3</v>
      </c>
      <c r="L48" s="41">
        <v>1</v>
      </c>
      <c r="M48" s="41">
        <f t="shared" si="14"/>
        <v>2</v>
      </c>
      <c r="N48" s="41"/>
      <c r="O48" s="41">
        <f>IF(P48="m3",I48*J48*M48,IF(P48="m2-LxH",I48*M48,IF(P48="m2-LxW",I48*J48*N48,IF(P48="rm",M48,IF(P48="lm",I48,IF(P48="unit",#REF!,))))))</f>
        <v>19</v>
      </c>
      <c r="P48" s="42" t="s">
        <v>29</v>
      </c>
      <c r="Q48" s="43" t="str">
        <f t="shared" si="13"/>
        <v>off hired</v>
      </c>
      <c r="R48" s="44">
        <v>44710</v>
      </c>
      <c r="S48" s="44">
        <v>44746</v>
      </c>
      <c r="T48" s="45">
        <f t="shared" si="2"/>
        <v>1</v>
      </c>
      <c r="U48" s="46">
        <f t="shared" si="12"/>
        <v>5.2857142857142856</v>
      </c>
      <c r="V48" s="47">
        <v>7.5</v>
      </c>
      <c r="W48" s="47"/>
      <c r="X48" s="48">
        <f t="shared" si="4"/>
        <v>142.5</v>
      </c>
      <c r="Y48" s="48">
        <f t="shared" si="5"/>
        <v>0</v>
      </c>
      <c r="Z48" s="48">
        <f t="shared" si="6"/>
        <v>99.749999999999986</v>
      </c>
      <c r="AA48" s="48">
        <f t="shared" si="7"/>
        <v>42.75</v>
      </c>
      <c r="AB48" s="48">
        <f t="shared" si="8"/>
        <v>0</v>
      </c>
      <c r="AC48" s="48">
        <f t="shared" si="9"/>
        <v>142.5</v>
      </c>
      <c r="AD48" s="93">
        <f t="shared" si="10"/>
        <v>142.5</v>
      </c>
    </row>
    <row r="49" spans="1:30" s="68" customFormat="1" ht="30" customHeight="1" x14ac:dyDescent="0.35">
      <c r="A49" s="39"/>
      <c r="B49" s="39" t="s">
        <v>132</v>
      </c>
      <c r="C49" s="40"/>
      <c r="D49" s="41">
        <v>12127</v>
      </c>
      <c r="E49" s="41">
        <v>7561</v>
      </c>
      <c r="F49" s="41" t="s">
        <v>49</v>
      </c>
      <c r="G49" s="39" t="s">
        <v>259</v>
      </c>
      <c r="H49" s="39" t="s">
        <v>230</v>
      </c>
      <c r="I49" s="41">
        <v>1.6</v>
      </c>
      <c r="J49" s="41">
        <v>1.3</v>
      </c>
      <c r="K49" s="41">
        <v>3</v>
      </c>
      <c r="L49" s="41">
        <v>1</v>
      </c>
      <c r="M49" s="41">
        <f t="shared" si="14"/>
        <v>2</v>
      </c>
      <c r="N49" s="41"/>
      <c r="O49" s="41">
        <f>IF(P49="m3",I49*J49*M49,IF(P49="m2-LxH",I49*M49,IF(P49="m2-LxW",I49*J49*N49,IF(P49="rm",M49,IF(P49="lm",I49,IF(P49="unit",#REF!,))))))</f>
        <v>3.2</v>
      </c>
      <c r="P49" s="42" t="s">
        <v>27</v>
      </c>
      <c r="Q49" s="43" t="str">
        <f t="shared" si="13"/>
        <v>off hired</v>
      </c>
      <c r="R49" s="44">
        <v>44711</v>
      </c>
      <c r="S49" s="44">
        <v>44717</v>
      </c>
      <c r="T49" s="45">
        <f t="shared" si="2"/>
        <v>1</v>
      </c>
      <c r="U49" s="46">
        <f t="shared" si="12"/>
        <v>1</v>
      </c>
      <c r="V49" s="47">
        <v>14</v>
      </c>
      <c r="W49" s="47"/>
      <c r="X49" s="48">
        <f t="shared" si="4"/>
        <v>44.800000000000004</v>
      </c>
      <c r="Y49" s="48">
        <f t="shared" si="5"/>
        <v>0</v>
      </c>
      <c r="Z49" s="48">
        <f t="shared" si="6"/>
        <v>31.359999999999996</v>
      </c>
      <c r="AA49" s="48">
        <f t="shared" si="7"/>
        <v>13.44</v>
      </c>
      <c r="AB49" s="48">
        <f t="shared" si="8"/>
        <v>0</v>
      </c>
      <c r="AC49" s="48">
        <f t="shared" si="9"/>
        <v>44.8</v>
      </c>
      <c r="AD49" s="93">
        <f t="shared" si="10"/>
        <v>44.8</v>
      </c>
    </row>
    <row r="50" spans="1:30" s="68" customFormat="1" ht="30" customHeight="1" x14ac:dyDescent="0.35">
      <c r="A50" s="39"/>
      <c r="B50" s="39" t="s">
        <v>114</v>
      </c>
      <c r="C50" s="40"/>
      <c r="D50" s="41">
        <v>12128</v>
      </c>
      <c r="E50" s="41">
        <v>7571</v>
      </c>
      <c r="F50" s="41" t="s">
        <v>49</v>
      </c>
      <c r="G50" s="39" t="s">
        <v>256</v>
      </c>
      <c r="H50" s="39" t="s">
        <v>230</v>
      </c>
      <c r="I50" s="41">
        <v>2.5</v>
      </c>
      <c r="J50" s="41">
        <v>1.3</v>
      </c>
      <c r="K50" s="41">
        <v>3</v>
      </c>
      <c r="L50" s="41">
        <v>1</v>
      </c>
      <c r="M50" s="41">
        <f t="shared" si="14"/>
        <v>2</v>
      </c>
      <c r="N50" s="41"/>
      <c r="O50" s="41">
        <f>IF(P50="m3",I50*J50*M50,IF(P50="m2-LxH",I50*M50,IF(P50="m2-LxW",I50*J50*N50,IF(P50="rm",M50,IF(P50="lm",I50,IF(P50="unit",#REF!,))))))</f>
        <v>5</v>
      </c>
      <c r="P50" s="42" t="s">
        <v>27</v>
      </c>
      <c r="Q50" s="43" t="str">
        <f t="shared" si="13"/>
        <v>off hired</v>
      </c>
      <c r="R50" s="44">
        <v>44711</v>
      </c>
      <c r="S50" s="44">
        <v>44724</v>
      </c>
      <c r="T50" s="45">
        <f t="shared" si="2"/>
        <v>1</v>
      </c>
      <c r="U50" s="46">
        <f t="shared" si="12"/>
        <v>2</v>
      </c>
      <c r="V50" s="47">
        <v>14</v>
      </c>
      <c r="W50" s="47"/>
      <c r="X50" s="48">
        <f t="shared" si="4"/>
        <v>70</v>
      </c>
      <c r="Y50" s="48">
        <f t="shared" si="5"/>
        <v>0</v>
      </c>
      <c r="Z50" s="48">
        <f t="shared" si="6"/>
        <v>49</v>
      </c>
      <c r="AA50" s="48">
        <f t="shared" si="7"/>
        <v>21</v>
      </c>
      <c r="AB50" s="48">
        <f t="shared" si="8"/>
        <v>0</v>
      </c>
      <c r="AC50" s="48">
        <f t="shared" si="9"/>
        <v>70</v>
      </c>
      <c r="AD50" s="93">
        <f t="shared" si="10"/>
        <v>70</v>
      </c>
    </row>
    <row r="51" spans="1:30" s="68" customFormat="1" ht="30" customHeight="1" x14ac:dyDescent="0.35">
      <c r="A51" s="39"/>
      <c r="B51" s="39" t="s">
        <v>61</v>
      </c>
      <c r="C51" s="40"/>
      <c r="D51" s="41">
        <v>12129</v>
      </c>
      <c r="E51" s="41">
        <v>7726</v>
      </c>
      <c r="F51" s="41" t="s">
        <v>49</v>
      </c>
      <c r="G51" s="39" t="s">
        <v>253</v>
      </c>
      <c r="H51" s="39" t="s">
        <v>230</v>
      </c>
      <c r="I51" s="41">
        <v>1.6</v>
      </c>
      <c r="J51" s="41">
        <v>1.3</v>
      </c>
      <c r="K51" s="41">
        <v>8</v>
      </c>
      <c r="L51" s="41">
        <v>1</v>
      </c>
      <c r="M51" s="41">
        <f t="shared" si="14"/>
        <v>7</v>
      </c>
      <c r="N51" s="41"/>
      <c r="O51" s="41">
        <f>IF(P51="m3",I51*J51*M51,IF(P51="m2-LxH",I51*M51,IF(P51="m2-LxW",I51*J51*N51,IF(P51="rm",M51,IF(P51="lm",I51,IF(P51="unit",#REF!,))))))</f>
        <v>11.200000000000001</v>
      </c>
      <c r="P51" s="42" t="s">
        <v>27</v>
      </c>
      <c r="Q51" s="43" t="str">
        <f t="shared" si="13"/>
        <v>off hired</v>
      </c>
      <c r="R51" s="44">
        <v>44711</v>
      </c>
      <c r="S51" s="44">
        <v>44760</v>
      </c>
      <c r="T51" s="45">
        <f t="shared" si="2"/>
        <v>1</v>
      </c>
      <c r="U51" s="46">
        <f t="shared" si="12"/>
        <v>7.1428571428571432</v>
      </c>
      <c r="V51" s="47">
        <v>14</v>
      </c>
      <c r="W51" s="47"/>
      <c r="X51" s="48">
        <f t="shared" si="4"/>
        <v>156.80000000000001</v>
      </c>
      <c r="Y51" s="48">
        <f t="shared" si="5"/>
        <v>0</v>
      </c>
      <c r="Z51" s="48">
        <f t="shared" si="6"/>
        <v>109.75999999999999</v>
      </c>
      <c r="AA51" s="48">
        <f t="shared" si="7"/>
        <v>47.040000000000006</v>
      </c>
      <c r="AB51" s="48">
        <f t="shared" si="8"/>
        <v>0</v>
      </c>
      <c r="AC51" s="48">
        <f t="shared" si="9"/>
        <v>156.80000000000001</v>
      </c>
      <c r="AD51" s="93">
        <f t="shared" si="10"/>
        <v>156.80000000000001</v>
      </c>
    </row>
    <row r="52" spans="1:30" s="68" customFormat="1" ht="30" customHeight="1" x14ac:dyDescent="0.35">
      <c r="A52" s="39"/>
      <c r="B52" s="39" t="s">
        <v>100</v>
      </c>
      <c r="C52" s="40"/>
      <c r="D52" s="41">
        <v>12130</v>
      </c>
      <c r="E52" s="41">
        <v>7562</v>
      </c>
      <c r="F52" s="41" t="s">
        <v>49</v>
      </c>
      <c r="G52" s="39" t="s">
        <v>260</v>
      </c>
      <c r="H52" s="39" t="s">
        <v>230</v>
      </c>
      <c r="I52" s="41">
        <v>1.6</v>
      </c>
      <c r="J52" s="41">
        <v>1.3</v>
      </c>
      <c r="K52" s="41">
        <v>3</v>
      </c>
      <c r="L52" s="41">
        <v>1</v>
      </c>
      <c r="M52" s="41">
        <f t="shared" si="14"/>
        <v>2</v>
      </c>
      <c r="N52" s="41"/>
      <c r="O52" s="41">
        <f>IF(P52="m3",I52*J52*M52,IF(P52="m2-LxH",I52*M52,IF(P52="m2-LxW",I52*J52*N52,IF(P52="rm",M52,IF(P52="lm",I52,IF(P52="unit",#REF!,))))))</f>
        <v>3.2</v>
      </c>
      <c r="P52" s="42" t="s">
        <v>27</v>
      </c>
      <c r="Q52" s="43" t="str">
        <f t="shared" si="13"/>
        <v>off hired</v>
      </c>
      <c r="R52" s="44">
        <v>44711</v>
      </c>
      <c r="S52" s="44">
        <v>44717</v>
      </c>
      <c r="T52" s="45">
        <f t="shared" si="2"/>
        <v>1</v>
      </c>
      <c r="U52" s="46">
        <f t="shared" si="12"/>
        <v>1</v>
      </c>
      <c r="V52" s="47">
        <v>14</v>
      </c>
      <c r="W52" s="47"/>
      <c r="X52" s="48">
        <f t="shared" si="4"/>
        <v>44.800000000000004</v>
      </c>
      <c r="Y52" s="48">
        <f t="shared" si="5"/>
        <v>0</v>
      </c>
      <c r="Z52" s="48">
        <f t="shared" si="6"/>
        <v>31.359999999999996</v>
      </c>
      <c r="AA52" s="48">
        <f t="shared" si="7"/>
        <v>13.44</v>
      </c>
      <c r="AB52" s="48">
        <f t="shared" si="8"/>
        <v>0</v>
      </c>
      <c r="AC52" s="48">
        <f t="shared" si="9"/>
        <v>44.8</v>
      </c>
      <c r="AD52" s="93">
        <f t="shared" si="10"/>
        <v>44.8</v>
      </c>
    </row>
    <row r="53" spans="1:30" s="68" customFormat="1" ht="30" customHeight="1" x14ac:dyDescent="0.35">
      <c r="A53" s="39"/>
      <c r="B53" s="39" t="s">
        <v>47</v>
      </c>
      <c r="C53" s="40"/>
      <c r="D53" s="49">
        <v>12131</v>
      </c>
      <c r="E53" s="49">
        <v>7557</v>
      </c>
      <c r="F53" s="41" t="s">
        <v>49</v>
      </c>
      <c r="G53" s="39" t="s">
        <v>258</v>
      </c>
      <c r="H53" s="39" t="s">
        <v>230</v>
      </c>
      <c r="I53" s="41">
        <v>16</v>
      </c>
      <c r="J53" s="41">
        <v>1.3</v>
      </c>
      <c r="K53" s="41">
        <v>4</v>
      </c>
      <c r="L53" s="41">
        <v>1</v>
      </c>
      <c r="M53" s="41">
        <f t="shared" si="14"/>
        <v>3</v>
      </c>
      <c r="N53" s="41"/>
      <c r="O53" s="41">
        <f>IF(P53="m3",I53*J53*M53,IF(P53="m2-LxH",I53*M53,IF(P53="m2-LxW",I53*J53*N53,IF(P53="rm",M53,IF(P53="lm",I53,IF(P53="unit",#REF!,))))))</f>
        <v>48</v>
      </c>
      <c r="P53" s="42" t="s">
        <v>27</v>
      </c>
      <c r="Q53" s="43" t="str">
        <f t="shared" si="13"/>
        <v>off hired</v>
      </c>
      <c r="R53" s="44">
        <v>44711</v>
      </c>
      <c r="S53" s="44">
        <v>44720</v>
      </c>
      <c r="T53" s="45">
        <f t="shared" si="2"/>
        <v>1</v>
      </c>
      <c r="U53" s="46">
        <f t="shared" si="12"/>
        <v>1.4285714285714286</v>
      </c>
      <c r="V53" s="47">
        <v>14</v>
      </c>
      <c r="W53" s="47"/>
      <c r="X53" s="48">
        <f t="shared" si="4"/>
        <v>672</v>
      </c>
      <c r="Y53" s="48">
        <f t="shared" si="5"/>
        <v>0</v>
      </c>
      <c r="Z53" s="48">
        <f t="shared" si="6"/>
        <v>470.39999999999992</v>
      </c>
      <c r="AA53" s="48">
        <f t="shared" si="7"/>
        <v>201.59999999999997</v>
      </c>
      <c r="AB53" s="48">
        <f t="shared" si="8"/>
        <v>0</v>
      </c>
      <c r="AC53" s="48">
        <f t="shared" si="9"/>
        <v>671.99999999999989</v>
      </c>
      <c r="AD53" s="93">
        <f t="shared" si="10"/>
        <v>671.99999999999989</v>
      </c>
    </row>
    <row r="54" spans="1:30" s="68" customFormat="1" ht="30" customHeight="1" x14ac:dyDescent="0.35">
      <c r="A54" s="39"/>
      <c r="B54" s="39" t="s">
        <v>100</v>
      </c>
      <c r="C54" s="40"/>
      <c r="D54" s="41">
        <v>12132</v>
      </c>
      <c r="E54" s="41">
        <v>7821</v>
      </c>
      <c r="F54" s="41" t="s">
        <v>49</v>
      </c>
      <c r="G54" s="39" t="s">
        <v>260</v>
      </c>
      <c r="H54" s="39" t="s">
        <v>230</v>
      </c>
      <c r="I54" s="41">
        <v>3</v>
      </c>
      <c r="J54" s="41">
        <v>1.3</v>
      </c>
      <c r="K54" s="41">
        <v>3</v>
      </c>
      <c r="L54" s="41">
        <v>1</v>
      </c>
      <c r="M54" s="41">
        <f t="shared" si="14"/>
        <v>2</v>
      </c>
      <c r="N54" s="41"/>
      <c r="O54" s="41">
        <f>IF(P54="m3",I54*J54*M54,IF(P54="m2-LxH",I54*M54,IF(P54="m2-LxW",I54*J54*N54,IF(P54="rm",M54,IF(P54="lm",I54,IF(P54="unit",#REF!,))))))</f>
        <v>6</v>
      </c>
      <c r="P54" s="42" t="s">
        <v>27</v>
      </c>
      <c r="Q54" s="43" t="str">
        <f t="shared" si="13"/>
        <v>off hired</v>
      </c>
      <c r="R54" s="44">
        <v>44711</v>
      </c>
      <c r="S54" s="44">
        <v>44783</v>
      </c>
      <c r="T54" s="45">
        <f t="shared" si="2"/>
        <v>1</v>
      </c>
      <c r="U54" s="46">
        <f t="shared" si="12"/>
        <v>10.428571428571429</v>
      </c>
      <c r="V54" s="47">
        <v>14</v>
      </c>
      <c r="W54" s="47"/>
      <c r="X54" s="48">
        <f t="shared" si="4"/>
        <v>84</v>
      </c>
      <c r="Y54" s="48">
        <f t="shared" si="5"/>
        <v>0</v>
      </c>
      <c r="Z54" s="48">
        <f t="shared" si="6"/>
        <v>58.79999999999999</v>
      </c>
      <c r="AA54" s="48">
        <f t="shared" si="7"/>
        <v>25.199999999999996</v>
      </c>
      <c r="AB54" s="48">
        <f t="shared" si="8"/>
        <v>0</v>
      </c>
      <c r="AC54" s="48">
        <f t="shared" si="9"/>
        <v>83.999999999999986</v>
      </c>
      <c r="AD54" s="93">
        <f t="shared" si="10"/>
        <v>83.999999999999986</v>
      </c>
    </row>
    <row r="55" spans="1:30" s="68" customFormat="1" ht="30" customHeight="1" x14ac:dyDescent="0.35">
      <c r="A55" s="39"/>
      <c r="B55" s="39" t="s">
        <v>132</v>
      </c>
      <c r="C55" s="40"/>
      <c r="D55" s="41">
        <v>12138</v>
      </c>
      <c r="E55" s="41">
        <v>7570</v>
      </c>
      <c r="F55" s="41" t="s">
        <v>50</v>
      </c>
      <c r="G55" s="39" t="s">
        <v>257</v>
      </c>
      <c r="H55" s="39" t="s">
        <v>230</v>
      </c>
      <c r="I55" s="41">
        <v>2.5</v>
      </c>
      <c r="J55" s="41">
        <v>1.3</v>
      </c>
      <c r="K55" s="41">
        <v>3</v>
      </c>
      <c r="L55" s="41">
        <v>1</v>
      </c>
      <c r="M55" s="41">
        <f t="shared" si="14"/>
        <v>2</v>
      </c>
      <c r="N55" s="41"/>
      <c r="O55" s="41">
        <f>IF(P55="m3",I55*J55*M55,IF(P55="m2-LxH",I55*M55,IF(P55="m2-LxW",I55*J55*N55,IF(P55="rm",M55,IF(P55="lm",I55,IF(P55="unit",#REF!,))))))</f>
        <v>5</v>
      </c>
      <c r="P55" s="42" t="s">
        <v>27</v>
      </c>
      <c r="Q55" s="43" t="str">
        <f t="shared" si="13"/>
        <v>off hired</v>
      </c>
      <c r="R55" s="44">
        <v>44711</v>
      </c>
      <c r="S55" s="44">
        <v>44724</v>
      </c>
      <c r="T55" s="45">
        <f t="shared" si="2"/>
        <v>1</v>
      </c>
      <c r="U55" s="46">
        <f t="shared" si="12"/>
        <v>2</v>
      </c>
      <c r="V55" s="47">
        <v>14</v>
      </c>
      <c r="W55" s="47"/>
      <c r="X55" s="48">
        <f t="shared" si="4"/>
        <v>70</v>
      </c>
      <c r="Y55" s="48">
        <f t="shared" si="5"/>
        <v>0</v>
      </c>
      <c r="Z55" s="48">
        <f t="shared" si="6"/>
        <v>49</v>
      </c>
      <c r="AA55" s="48">
        <f t="shared" si="7"/>
        <v>21</v>
      </c>
      <c r="AB55" s="48">
        <f t="shared" si="8"/>
        <v>0</v>
      </c>
      <c r="AC55" s="48">
        <f t="shared" si="9"/>
        <v>70</v>
      </c>
      <c r="AD55" s="93">
        <f t="shared" si="10"/>
        <v>70</v>
      </c>
    </row>
    <row r="56" spans="1:30" s="68" customFormat="1" ht="30" customHeight="1" x14ac:dyDescent="0.35">
      <c r="A56" s="39"/>
      <c r="B56" s="39" t="s">
        <v>132</v>
      </c>
      <c r="C56" s="40"/>
      <c r="D56" s="41">
        <v>12138</v>
      </c>
      <c r="E56" s="41">
        <v>7570</v>
      </c>
      <c r="F56" s="41" t="s">
        <v>50</v>
      </c>
      <c r="G56" s="39" t="s">
        <v>257</v>
      </c>
      <c r="H56" s="39" t="s">
        <v>230</v>
      </c>
      <c r="I56" s="41">
        <v>6</v>
      </c>
      <c r="J56" s="41">
        <v>1.3</v>
      </c>
      <c r="K56" s="41">
        <v>3</v>
      </c>
      <c r="L56" s="41">
        <v>1</v>
      </c>
      <c r="M56" s="41">
        <f t="shared" si="14"/>
        <v>2</v>
      </c>
      <c r="N56" s="41"/>
      <c r="O56" s="41">
        <f>IF(P56="m3",I56*J56*M56,IF(P56="m2-LxH",I56*M56,IF(P56="m2-LxW",I56*J56*N56,IF(P56="rm",M56,IF(P56="lm",I56,IF(P56="unit",#REF!,))))))</f>
        <v>12</v>
      </c>
      <c r="P56" s="42" t="s">
        <v>27</v>
      </c>
      <c r="Q56" s="43" t="str">
        <f t="shared" si="13"/>
        <v>off hired</v>
      </c>
      <c r="R56" s="44">
        <v>44711</v>
      </c>
      <c r="S56" s="44">
        <v>44724</v>
      </c>
      <c r="T56" s="45">
        <f t="shared" si="2"/>
        <v>1</v>
      </c>
      <c r="U56" s="46">
        <f t="shared" si="12"/>
        <v>2</v>
      </c>
      <c r="V56" s="47">
        <v>14</v>
      </c>
      <c r="W56" s="47"/>
      <c r="X56" s="48">
        <f t="shared" si="4"/>
        <v>168</v>
      </c>
      <c r="Y56" s="48">
        <f t="shared" si="5"/>
        <v>0</v>
      </c>
      <c r="Z56" s="48">
        <f t="shared" si="6"/>
        <v>117.59999999999998</v>
      </c>
      <c r="AA56" s="48">
        <f t="shared" si="7"/>
        <v>50.399999999999991</v>
      </c>
      <c r="AB56" s="48">
        <f t="shared" si="8"/>
        <v>0</v>
      </c>
      <c r="AC56" s="48">
        <f t="shared" si="9"/>
        <v>167.99999999999997</v>
      </c>
      <c r="AD56" s="93">
        <f t="shared" si="10"/>
        <v>167.99999999999997</v>
      </c>
    </row>
    <row r="57" spans="1:30" s="68" customFormat="1" ht="30" customHeight="1" x14ac:dyDescent="0.35">
      <c r="A57" s="39"/>
      <c r="B57" s="39" t="s">
        <v>79</v>
      </c>
      <c r="C57" s="40">
        <v>98</v>
      </c>
      <c r="D57" s="49">
        <v>12140</v>
      </c>
      <c r="E57" s="49">
        <v>7563</v>
      </c>
      <c r="F57" s="41" t="s">
        <v>49</v>
      </c>
      <c r="G57" s="39" t="s">
        <v>261</v>
      </c>
      <c r="H57" s="39" t="s">
        <v>230</v>
      </c>
      <c r="I57" s="41">
        <v>2.5</v>
      </c>
      <c r="J57" s="41">
        <v>1.3</v>
      </c>
      <c r="K57" s="41">
        <v>4</v>
      </c>
      <c r="L57" s="41">
        <v>1</v>
      </c>
      <c r="M57" s="41">
        <f t="shared" si="14"/>
        <v>3</v>
      </c>
      <c r="N57" s="41"/>
      <c r="O57" s="41">
        <f>IF(P57="m3",I57*J57*M57,IF(P57="m2-LxH",I57*M57,IF(P57="m2-LxW",I57*J57*N57,IF(P57="rm",M57,IF(P57="lm",I57,IF(P57="unit",#REF!,))))))</f>
        <v>7.5</v>
      </c>
      <c r="P57" s="42" t="s">
        <v>27</v>
      </c>
      <c r="Q57" s="43" t="str">
        <f t="shared" si="13"/>
        <v>off hired</v>
      </c>
      <c r="R57" s="44">
        <v>44713</v>
      </c>
      <c r="S57" s="44">
        <v>44722</v>
      </c>
      <c r="T57" s="45">
        <f t="shared" si="2"/>
        <v>1</v>
      </c>
      <c r="U57" s="46">
        <f t="shared" si="12"/>
        <v>1.4285714285714286</v>
      </c>
      <c r="V57" s="47">
        <v>14</v>
      </c>
      <c r="W57" s="47"/>
      <c r="X57" s="48">
        <f t="shared" si="4"/>
        <v>105</v>
      </c>
      <c r="Y57" s="48">
        <f t="shared" si="5"/>
        <v>0</v>
      </c>
      <c r="Z57" s="48">
        <f t="shared" si="6"/>
        <v>73.5</v>
      </c>
      <c r="AA57" s="48">
        <f t="shared" si="7"/>
        <v>31.5</v>
      </c>
      <c r="AB57" s="48">
        <f t="shared" si="8"/>
        <v>0</v>
      </c>
      <c r="AC57" s="48">
        <f t="shared" si="9"/>
        <v>105</v>
      </c>
      <c r="AD57" s="93">
        <f t="shared" si="10"/>
        <v>105</v>
      </c>
    </row>
    <row r="58" spans="1:30" s="68" customFormat="1" ht="30" customHeight="1" x14ac:dyDescent="0.35">
      <c r="A58" s="39"/>
      <c r="B58" s="39" t="s">
        <v>79</v>
      </c>
      <c r="C58" s="40">
        <v>118</v>
      </c>
      <c r="D58" s="49">
        <v>12141</v>
      </c>
      <c r="E58" s="49">
        <v>7715</v>
      </c>
      <c r="F58" s="41" t="s">
        <v>50</v>
      </c>
      <c r="G58" s="39" t="s">
        <v>251</v>
      </c>
      <c r="H58" s="39" t="s">
        <v>230</v>
      </c>
      <c r="I58" s="41">
        <v>1.8</v>
      </c>
      <c r="J58" s="41">
        <v>1.8</v>
      </c>
      <c r="K58" s="41">
        <v>6</v>
      </c>
      <c r="L58" s="41">
        <v>1</v>
      </c>
      <c r="M58" s="41">
        <f t="shared" si="14"/>
        <v>5</v>
      </c>
      <c r="N58" s="41"/>
      <c r="O58" s="41">
        <f>IF(P58="m3",I58*J58*M58,IF(P58="m2-LxH",I58*M58,IF(P58="m2-LxW",I58*J58*N58,IF(P58="rm",M58,IF(P58="lm",I58,IF(P58="unit",#REF!,))))))</f>
        <v>9</v>
      </c>
      <c r="P58" s="42" t="s">
        <v>27</v>
      </c>
      <c r="Q58" s="43" t="str">
        <f t="shared" si="13"/>
        <v>on hire</v>
      </c>
      <c r="R58" s="44">
        <v>44713</v>
      </c>
      <c r="S58" s="44"/>
      <c r="T58" s="45">
        <f t="shared" si="2"/>
        <v>0</v>
      </c>
      <c r="U58" s="46">
        <f t="shared" ca="1" si="12"/>
        <v>46.857142857142854</v>
      </c>
      <c r="V58" s="47">
        <v>18</v>
      </c>
      <c r="W58" s="47"/>
      <c r="X58" s="48">
        <f t="shared" si="4"/>
        <v>162</v>
      </c>
      <c r="Y58" s="48">
        <f t="shared" si="5"/>
        <v>0</v>
      </c>
      <c r="Z58" s="48">
        <f t="shared" si="6"/>
        <v>113.39999999999999</v>
      </c>
      <c r="AA58" s="48">
        <f t="shared" si="7"/>
        <v>0</v>
      </c>
      <c r="AB58" s="48">
        <f t="shared" ca="1" si="8"/>
        <v>0</v>
      </c>
      <c r="AC58" s="48">
        <f t="shared" ca="1" si="9"/>
        <v>113.39999999999999</v>
      </c>
      <c r="AD58" s="93">
        <f t="shared" ca="1" si="10"/>
        <v>113.39999999999999</v>
      </c>
    </row>
    <row r="59" spans="1:30" s="68" customFormat="1" ht="30" customHeight="1" x14ac:dyDescent="0.35">
      <c r="A59" s="39"/>
      <c r="B59" s="39" t="s">
        <v>47</v>
      </c>
      <c r="C59" s="40">
        <v>119</v>
      </c>
      <c r="D59" s="49">
        <v>12142</v>
      </c>
      <c r="E59" s="49">
        <v>7569</v>
      </c>
      <c r="F59" s="41" t="s">
        <v>49</v>
      </c>
      <c r="G59" s="39" t="s">
        <v>258</v>
      </c>
      <c r="H59" s="39" t="s">
        <v>230</v>
      </c>
      <c r="I59" s="41">
        <v>4</v>
      </c>
      <c r="J59" s="41">
        <v>1.3</v>
      </c>
      <c r="K59" s="41">
        <v>4</v>
      </c>
      <c r="L59" s="41">
        <v>1</v>
      </c>
      <c r="M59" s="41">
        <f t="shared" si="14"/>
        <v>3</v>
      </c>
      <c r="N59" s="41"/>
      <c r="O59" s="41">
        <f>IF(P59="m3",I59*J59*M59,IF(P59="m2-LxH",I59*M59,IF(P59="m2-LxW",I59*J59*N59,IF(P59="rm",M59,IF(P59="lm",I59,IF(P59="unit",#REF!,))))))</f>
        <v>12</v>
      </c>
      <c r="P59" s="42" t="s">
        <v>27</v>
      </c>
      <c r="Q59" s="43" t="str">
        <f t="shared" si="13"/>
        <v>off hired</v>
      </c>
      <c r="R59" s="44">
        <v>44713</v>
      </c>
      <c r="S59" s="44">
        <v>44718</v>
      </c>
      <c r="T59" s="45">
        <f t="shared" si="2"/>
        <v>1</v>
      </c>
      <c r="U59" s="46">
        <f t="shared" si="12"/>
        <v>0.8571428571428571</v>
      </c>
      <c r="V59" s="47">
        <v>14</v>
      </c>
      <c r="W59" s="47"/>
      <c r="X59" s="48">
        <f t="shared" si="4"/>
        <v>168</v>
      </c>
      <c r="Y59" s="48">
        <f t="shared" si="5"/>
        <v>0</v>
      </c>
      <c r="Z59" s="48">
        <f t="shared" si="6"/>
        <v>117.59999999999998</v>
      </c>
      <c r="AA59" s="48">
        <f t="shared" si="7"/>
        <v>50.399999999999991</v>
      </c>
      <c r="AB59" s="48">
        <f t="shared" si="8"/>
        <v>0</v>
      </c>
      <c r="AC59" s="48">
        <f t="shared" si="9"/>
        <v>167.99999999999997</v>
      </c>
      <c r="AD59" s="93">
        <f t="shared" si="10"/>
        <v>167.99999999999997</v>
      </c>
    </row>
    <row r="60" spans="1:30" s="68" customFormat="1" ht="30" customHeight="1" x14ac:dyDescent="0.35">
      <c r="A60" s="39"/>
      <c r="B60" s="39" t="s">
        <v>57</v>
      </c>
      <c r="C60" s="40">
        <v>99</v>
      </c>
      <c r="D60" s="41">
        <v>12145</v>
      </c>
      <c r="E60" s="41">
        <v>7571</v>
      </c>
      <c r="F60" s="41" t="s">
        <v>49</v>
      </c>
      <c r="G60" s="39" t="s">
        <v>262</v>
      </c>
      <c r="H60" s="39" t="s">
        <v>230</v>
      </c>
      <c r="I60" s="41">
        <v>4</v>
      </c>
      <c r="J60" s="41">
        <v>1</v>
      </c>
      <c r="K60" s="41">
        <v>2.5</v>
      </c>
      <c r="L60" s="41">
        <v>1</v>
      </c>
      <c r="M60" s="41">
        <f t="shared" si="14"/>
        <v>1.5</v>
      </c>
      <c r="N60" s="41"/>
      <c r="O60" s="41">
        <f>IF(P60="m3",I60*J60*M60,IF(P60="m2-LxH",I60*M60,IF(P60="m2-LxW",I60*J60*N60,IF(P60="rm",M60,IF(P60="lm",I60,IF(P60="unit",#REF!,))))))</f>
        <v>6</v>
      </c>
      <c r="P60" s="42" t="s">
        <v>27</v>
      </c>
      <c r="Q60" s="43" t="str">
        <f t="shared" si="13"/>
        <v>off hired</v>
      </c>
      <c r="R60" s="44">
        <v>44713</v>
      </c>
      <c r="S60" s="44">
        <v>44724</v>
      </c>
      <c r="T60" s="45">
        <f t="shared" si="2"/>
        <v>1</v>
      </c>
      <c r="U60" s="46">
        <f t="shared" si="12"/>
        <v>1.7142857142857142</v>
      </c>
      <c r="V60" s="47">
        <v>14</v>
      </c>
      <c r="W60" s="47"/>
      <c r="X60" s="48">
        <f t="shared" si="4"/>
        <v>84</v>
      </c>
      <c r="Y60" s="48">
        <f t="shared" si="5"/>
        <v>0</v>
      </c>
      <c r="Z60" s="48">
        <f t="shared" si="6"/>
        <v>58.79999999999999</v>
      </c>
      <c r="AA60" s="48">
        <f t="shared" si="7"/>
        <v>25.199999999999996</v>
      </c>
      <c r="AB60" s="48">
        <f t="shared" si="8"/>
        <v>0</v>
      </c>
      <c r="AC60" s="48">
        <f t="shared" si="9"/>
        <v>83.999999999999986</v>
      </c>
      <c r="AD60" s="93">
        <f t="shared" si="10"/>
        <v>83.999999999999986</v>
      </c>
    </row>
    <row r="61" spans="1:30" s="68" customFormat="1" ht="30" customHeight="1" x14ac:dyDescent="0.35">
      <c r="A61" s="39"/>
      <c r="B61" s="39" t="s">
        <v>74</v>
      </c>
      <c r="C61" s="40">
        <v>135</v>
      </c>
      <c r="D61" s="41">
        <v>12146</v>
      </c>
      <c r="E61" s="41">
        <v>6737</v>
      </c>
      <c r="F61" s="41" t="s">
        <v>49</v>
      </c>
      <c r="G61" s="39" t="s">
        <v>263</v>
      </c>
      <c r="H61" s="39" t="s">
        <v>230</v>
      </c>
      <c r="I61" s="41">
        <v>17</v>
      </c>
      <c r="J61" s="41">
        <v>1.3</v>
      </c>
      <c r="K61" s="41">
        <v>9</v>
      </c>
      <c r="L61" s="41">
        <v>1</v>
      </c>
      <c r="M61" s="41">
        <f t="shared" si="14"/>
        <v>8</v>
      </c>
      <c r="N61" s="41"/>
      <c r="O61" s="41">
        <f>IF(P61="m3",I61*J61*M61,IF(P61="m2-LxH",I61*M61,IF(P61="m2-LxW",I61*J61*N61,IF(P61="rm",M61,IF(P61="lm",I61,IF(P61="unit",#REF!,))))))</f>
        <v>136</v>
      </c>
      <c r="P61" s="42" t="s">
        <v>27</v>
      </c>
      <c r="Q61" s="43" t="str">
        <f t="shared" si="13"/>
        <v>off hired</v>
      </c>
      <c r="R61" s="44">
        <v>44713</v>
      </c>
      <c r="S61" s="44">
        <v>44830</v>
      </c>
      <c r="T61" s="45">
        <f t="shared" si="2"/>
        <v>1</v>
      </c>
      <c r="U61" s="46">
        <f t="shared" si="12"/>
        <v>16.857142857142858</v>
      </c>
      <c r="V61" s="47">
        <v>14</v>
      </c>
      <c r="W61" s="47">
        <v>0.84</v>
      </c>
      <c r="X61" s="48">
        <f t="shared" si="4"/>
        <v>1904</v>
      </c>
      <c r="Y61" s="48">
        <f t="shared" si="5"/>
        <v>114.24</v>
      </c>
      <c r="Z61" s="48">
        <f t="shared" si="6"/>
        <v>1332.7999999999997</v>
      </c>
      <c r="AA61" s="48">
        <f t="shared" si="7"/>
        <v>571.19999999999993</v>
      </c>
      <c r="AB61" s="48">
        <f t="shared" si="8"/>
        <v>1925.7599999999998</v>
      </c>
      <c r="AC61" s="48">
        <f t="shared" si="9"/>
        <v>3829.7599999999993</v>
      </c>
      <c r="AD61" s="93">
        <f t="shared" si="10"/>
        <v>3829.7599999999993</v>
      </c>
    </row>
    <row r="62" spans="1:30" s="68" customFormat="1" ht="30" customHeight="1" x14ac:dyDescent="0.35">
      <c r="A62" s="39"/>
      <c r="B62" s="39" t="s">
        <v>74</v>
      </c>
      <c r="C62" s="40">
        <v>135</v>
      </c>
      <c r="D62" s="41">
        <v>12146</v>
      </c>
      <c r="E62" s="41">
        <v>6737</v>
      </c>
      <c r="F62" s="41" t="s">
        <v>49</v>
      </c>
      <c r="G62" s="39" t="s">
        <v>263</v>
      </c>
      <c r="H62" s="39" t="s">
        <v>28</v>
      </c>
      <c r="I62" s="41">
        <v>2.5</v>
      </c>
      <c r="J62" s="41">
        <v>2.5</v>
      </c>
      <c r="K62" s="41">
        <v>5</v>
      </c>
      <c r="L62" s="41">
        <v>1</v>
      </c>
      <c r="M62" s="41">
        <f t="shared" si="14"/>
        <v>4</v>
      </c>
      <c r="N62" s="41"/>
      <c r="O62" s="41">
        <f>IF(P62="m3",I62*J62*M62,IF(P62="m2-LxH",I62*M62,IF(P62="m2-LxW",I62*J62*N62,IF(P62="rm",M62,IF(P62="lm",I62,IF(P62="unit",#REF!,))))))</f>
        <v>25</v>
      </c>
      <c r="P62" s="42" t="s">
        <v>29</v>
      </c>
      <c r="Q62" s="43" t="str">
        <f t="shared" si="13"/>
        <v>off hired</v>
      </c>
      <c r="R62" s="44">
        <v>44713</v>
      </c>
      <c r="S62" s="44">
        <v>44830</v>
      </c>
      <c r="T62" s="45">
        <f t="shared" si="2"/>
        <v>1</v>
      </c>
      <c r="U62" s="46">
        <f t="shared" si="12"/>
        <v>16.857142857142858</v>
      </c>
      <c r="V62" s="47">
        <v>5.25</v>
      </c>
      <c r="W62" s="47">
        <v>0.35</v>
      </c>
      <c r="X62" s="48">
        <f t="shared" si="4"/>
        <v>131.25</v>
      </c>
      <c r="Y62" s="48">
        <f t="shared" si="5"/>
        <v>8.75</v>
      </c>
      <c r="Z62" s="48">
        <f t="shared" si="6"/>
        <v>91.875</v>
      </c>
      <c r="AA62" s="48">
        <f t="shared" si="7"/>
        <v>39.375</v>
      </c>
      <c r="AB62" s="48">
        <f t="shared" si="8"/>
        <v>147.5</v>
      </c>
      <c r="AC62" s="48">
        <f t="shared" si="9"/>
        <v>278.75</v>
      </c>
      <c r="AD62" s="93">
        <f t="shared" si="10"/>
        <v>278.75</v>
      </c>
    </row>
    <row r="63" spans="1:30" s="68" customFormat="1" ht="30" customHeight="1" x14ac:dyDescent="0.35">
      <c r="A63" s="39"/>
      <c r="B63" s="39" t="s">
        <v>74</v>
      </c>
      <c r="C63" s="40">
        <v>135</v>
      </c>
      <c r="D63" s="41">
        <v>12146</v>
      </c>
      <c r="E63" s="41">
        <v>6737</v>
      </c>
      <c r="F63" s="41" t="s">
        <v>49</v>
      </c>
      <c r="G63" s="39" t="s">
        <v>263</v>
      </c>
      <c r="H63" s="39" t="s">
        <v>28</v>
      </c>
      <c r="I63" s="41">
        <v>2.5</v>
      </c>
      <c r="J63" s="41">
        <v>2.5</v>
      </c>
      <c r="K63" s="41">
        <v>5</v>
      </c>
      <c r="L63" s="41">
        <v>1</v>
      </c>
      <c r="M63" s="41">
        <f t="shared" si="14"/>
        <v>4</v>
      </c>
      <c r="N63" s="41"/>
      <c r="O63" s="41">
        <f>IF(P63="m3",I63*J63*M63,IF(P63="m2-LxH",I63*M63,IF(P63="m2-LxW",I63*J63*N63,IF(P63="rm",M63,IF(P63="lm",I63,IF(P63="unit",#REF!,))))))</f>
        <v>25</v>
      </c>
      <c r="P63" s="42" t="s">
        <v>29</v>
      </c>
      <c r="Q63" s="43" t="str">
        <f t="shared" si="13"/>
        <v>off hired</v>
      </c>
      <c r="R63" s="44">
        <v>44713</v>
      </c>
      <c r="S63" s="44">
        <v>44830</v>
      </c>
      <c r="T63" s="45">
        <f t="shared" si="2"/>
        <v>1</v>
      </c>
      <c r="U63" s="46">
        <f t="shared" si="12"/>
        <v>16.857142857142858</v>
      </c>
      <c r="V63" s="47">
        <v>5.25</v>
      </c>
      <c r="W63" s="47">
        <v>0.35</v>
      </c>
      <c r="X63" s="48">
        <f t="shared" si="4"/>
        <v>131.25</v>
      </c>
      <c r="Y63" s="48">
        <f t="shared" si="5"/>
        <v>8.75</v>
      </c>
      <c r="Z63" s="48">
        <f t="shared" si="6"/>
        <v>91.875</v>
      </c>
      <c r="AA63" s="48">
        <f t="shared" si="7"/>
        <v>39.375</v>
      </c>
      <c r="AB63" s="48">
        <f t="shared" si="8"/>
        <v>147.5</v>
      </c>
      <c r="AC63" s="48">
        <f t="shared" si="9"/>
        <v>278.75</v>
      </c>
      <c r="AD63" s="93">
        <f t="shared" si="10"/>
        <v>278.75</v>
      </c>
    </row>
    <row r="64" spans="1:30" s="68" customFormat="1" ht="30" customHeight="1" x14ac:dyDescent="0.35">
      <c r="A64" s="39"/>
      <c r="B64" s="39" t="s">
        <v>82</v>
      </c>
      <c r="C64" s="40">
        <v>117</v>
      </c>
      <c r="D64" s="41">
        <v>12148</v>
      </c>
      <c r="E64" s="41">
        <v>6724</v>
      </c>
      <c r="F64" s="41" t="s">
        <v>50</v>
      </c>
      <c r="G64" s="39" t="s">
        <v>264</v>
      </c>
      <c r="H64" s="39" t="s">
        <v>230</v>
      </c>
      <c r="I64" s="41">
        <v>4</v>
      </c>
      <c r="J64" s="41">
        <v>1.3</v>
      </c>
      <c r="K64" s="41">
        <v>4</v>
      </c>
      <c r="L64" s="41">
        <v>1</v>
      </c>
      <c r="M64" s="41">
        <f t="shared" si="14"/>
        <v>3</v>
      </c>
      <c r="N64" s="41"/>
      <c r="O64" s="41">
        <f>IF(P64="m3",I64*J64*M64,IF(P64="m2-LxH",I64*M64,IF(P64="m2-LxW",I64*J64*N64,IF(P64="rm",M64,IF(P64="lm",I64,IF(P64="unit",#REF!,))))))</f>
        <v>12</v>
      </c>
      <c r="P64" s="42" t="s">
        <v>27</v>
      </c>
      <c r="Q64" s="43" t="str">
        <f t="shared" si="13"/>
        <v>off hired</v>
      </c>
      <c r="R64" s="44">
        <v>44714</v>
      </c>
      <c r="S64" s="44">
        <v>44830</v>
      </c>
      <c r="T64" s="45">
        <f t="shared" si="2"/>
        <v>1</v>
      </c>
      <c r="U64" s="46">
        <f t="shared" si="12"/>
        <v>16.714285714285715</v>
      </c>
      <c r="V64" s="47">
        <v>14</v>
      </c>
      <c r="W64" s="47"/>
      <c r="X64" s="48">
        <f t="shared" si="4"/>
        <v>168</v>
      </c>
      <c r="Y64" s="48">
        <f t="shared" si="5"/>
        <v>0</v>
      </c>
      <c r="Z64" s="48">
        <f t="shared" si="6"/>
        <v>117.59999999999998</v>
      </c>
      <c r="AA64" s="48">
        <f t="shared" si="7"/>
        <v>50.399999999999991</v>
      </c>
      <c r="AB64" s="48">
        <f t="shared" si="8"/>
        <v>0</v>
      </c>
      <c r="AC64" s="48">
        <f t="shared" si="9"/>
        <v>167.99999999999997</v>
      </c>
      <c r="AD64" s="93">
        <f t="shared" si="10"/>
        <v>167.99999999999997</v>
      </c>
    </row>
    <row r="65" spans="1:30" s="68" customFormat="1" ht="30" customHeight="1" x14ac:dyDescent="0.35">
      <c r="A65" s="39"/>
      <c r="B65" s="39" t="s">
        <v>132</v>
      </c>
      <c r="C65" s="40">
        <v>155</v>
      </c>
      <c r="D65" s="41">
        <v>12151</v>
      </c>
      <c r="E65" s="41">
        <v>7599</v>
      </c>
      <c r="F65" s="41" t="s">
        <v>50</v>
      </c>
      <c r="G65" s="39" t="s">
        <v>231</v>
      </c>
      <c r="H65" s="39" t="s">
        <v>230</v>
      </c>
      <c r="I65" s="41">
        <v>5</v>
      </c>
      <c r="J65" s="41">
        <v>1.8</v>
      </c>
      <c r="K65" s="41">
        <v>3.5</v>
      </c>
      <c r="L65" s="41">
        <v>1</v>
      </c>
      <c r="M65" s="41">
        <f t="shared" si="14"/>
        <v>2.5</v>
      </c>
      <c r="N65" s="41"/>
      <c r="O65" s="41">
        <f>IF(P65="m3",I65*J65*M65,IF(P65="m2-LxH",I65*M65,IF(P65="m2-LxW",I65*J65*N65,IF(P65="rm",M65,IF(P65="lm",I65,IF(P65="unit",#REF!,))))))</f>
        <v>12.5</v>
      </c>
      <c r="P65" s="42" t="s">
        <v>27</v>
      </c>
      <c r="Q65" s="43" t="str">
        <f t="shared" si="13"/>
        <v>off hired</v>
      </c>
      <c r="R65" s="44">
        <v>44718</v>
      </c>
      <c r="S65" s="44">
        <v>44745</v>
      </c>
      <c r="T65" s="45">
        <f t="shared" si="2"/>
        <v>1</v>
      </c>
      <c r="U65" s="46">
        <f t="shared" si="12"/>
        <v>4</v>
      </c>
      <c r="V65" s="50">
        <v>18</v>
      </c>
      <c r="W65" s="47">
        <v>1.05</v>
      </c>
      <c r="X65" s="48">
        <f t="shared" si="4"/>
        <v>225</v>
      </c>
      <c r="Y65" s="48">
        <f t="shared" si="5"/>
        <v>13.125</v>
      </c>
      <c r="Z65" s="48">
        <f t="shared" si="6"/>
        <v>157.5</v>
      </c>
      <c r="AA65" s="48">
        <f t="shared" si="7"/>
        <v>67.5</v>
      </c>
      <c r="AB65" s="48">
        <f t="shared" si="8"/>
        <v>52.5</v>
      </c>
      <c r="AC65" s="48">
        <f t="shared" si="9"/>
        <v>277.5</v>
      </c>
      <c r="AD65" s="93">
        <f t="shared" si="10"/>
        <v>277.5</v>
      </c>
    </row>
    <row r="66" spans="1:30" s="68" customFormat="1" ht="30" customHeight="1" x14ac:dyDescent="0.35">
      <c r="A66" s="39"/>
      <c r="B66" s="39" t="s">
        <v>132</v>
      </c>
      <c r="C66" s="40">
        <v>156</v>
      </c>
      <c r="D66" s="41">
        <v>12152</v>
      </c>
      <c r="E66" s="41">
        <v>7559</v>
      </c>
      <c r="F66" s="41" t="s">
        <v>49</v>
      </c>
      <c r="G66" s="39" t="s">
        <v>265</v>
      </c>
      <c r="H66" s="39" t="s">
        <v>230</v>
      </c>
      <c r="I66" s="41">
        <v>1.3</v>
      </c>
      <c r="J66" s="41">
        <v>1.2</v>
      </c>
      <c r="K66" s="41">
        <v>3.5</v>
      </c>
      <c r="L66" s="41">
        <v>1</v>
      </c>
      <c r="M66" s="41">
        <f t="shared" si="14"/>
        <v>2.5</v>
      </c>
      <c r="N66" s="41"/>
      <c r="O66" s="41">
        <f>IF(P66="m3",I66*J66*M66,IF(P66="m2-LxH",I66*M66,IF(P66="m2-LxW",I66*J66*N66,IF(P66="rm",M66,IF(P66="lm",I66,IF(P66="unit",#REF!,))))))</f>
        <v>3.25</v>
      </c>
      <c r="P66" s="42" t="s">
        <v>27</v>
      </c>
      <c r="Q66" s="43" t="str">
        <f t="shared" si="13"/>
        <v>off hired</v>
      </c>
      <c r="R66" s="44">
        <v>44718</v>
      </c>
      <c r="S66" s="44">
        <v>44745</v>
      </c>
      <c r="T66" s="45">
        <f t="shared" si="2"/>
        <v>1</v>
      </c>
      <c r="U66" s="46">
        <f t="shared" si="12"/>
        <v>4</v>
      </c>
      <c r="V66" s="47">
        <v>14</v>
      </c>
      <c r="W66" s="47"/>
      <c r="X66" s="48">
        <f t="shared" si="4"/>
        <v>45.5</v>
      </c>
      <c r="Y66" s="48">
        <f t="shared" si="5"/>
        <v>0</v>
      </c>
      <c r="Z66" s="48">
        <f t="shared" si="6"/>
        <v>31.849999999999998</v>
      </c>
      <c r="AA66" s="48">
        <f t="shared" si="7"/>
        <v>13.65</v>
      </c>
      <c r="AB66" s="48">
        <f t="shared" si="8"/>
        <v>0</v>
      </c>
      <c r="AC66" s="48">
        <f t="shared" si="9"/>
        <v>45.5</v>
      </c>
      <c r="AD66" s="93">
        <f t="shared" si="10"/>
        <v>45.5</v>
      </c>
    </row>
    <row r="67" spans="1:30" s="68" customFormat="1" ht="30" customHeight="1" x14ac:dyDescent="0.35">
      <c r="A67" s="39"/>
      <c r="B67" s="39" t="s">
        <v>100</v>
      </c>
      <c r="C67" s="40">
        <v>141</v>
      </c>
      <c r="D67" s="41">
        <v>12153</v>
      </c>
      <c r="E67" s="41">
        <v>7564</v>
      </c>
      <c r="F67" s="41" t="s">
        <v>50</v>
      </c>
      <c r="G67" s="39" t="s">
        <v>266</v>
      </c>
      <c r="H67" s="39" t="s">
        <v>230</v>
      </c>
      <c r="I67" s="41">
        <v>5</v>
      </c>
      <c r="J67" s="41">
        <v>1.8</v>
      </c>
      <c r="K67" s="41">
        <v>3.5</v>
      </c>
      <c r="L67" s="41">
        <v>1</v>
      </c>
      <c r="M67" s="41">
        <f t="shared" si="14"/>
        <v>2.5</v>
      </c>
      <c r="N67" s="41"/>
      <c r="O67" s="41">
        <f>IF(P67="m3",I67*J67*M67,IF(P67="m2-LxH",I67*M67,IF(P67="m2-LxW",I67*J67*N67,IF(P67="rm",M67,IF(P67="lm",I67,IF(P67="unit",#REF!,))))))</f>
        <v>12.5</v>
      </c>
      <c r="P67" s="42" t="s">
        <v>27</v>
      </c>
      <c r="Q67" s="43" t="str">
        <f t="shared" si="13"/>
        <v>off hired</v>
      </c>
      <c r="R67" s="44">
        <v>44718</v>
      </c>
      <c r="S67" s="44">
        <v>44729</v>
      </c>
      <c r="T67" s="45">
        <f t="shared" ref="T67:T130" si="15">IF(S67&lt;&gt;0,1,0)</f>
        <v>1</v>
      </c>
      <c r="U67" s="46">
        <f t="shared" si="12"/>
        <v>1.7142857142857142</v>
      </c>
      <c r="V67" s="47">
        <v>18</v>
      </c>
      <c r="W67" s="47"/>
      <c r="X67" s="48">
        <f t="shared" ref="X67:X130" si="16">V67*O67</f>
        <v>225</v>
      </c>
      <c r="Y67" s="48">
        <f t="shared" ref="Y67:Y130" si="17">W67*O67</f>
        <v>0</v>
      </c>
      <c r="Z67" s="48">
        <f t="shared" ref="Z67:Z130" si="18">0.7*O67*V67</f>
        <v>157.5</v>
      </c>
      <c r="AA67" s="48">
        <f t="shared" ref="AA67:AA130" si="19">IF(Q67="off hired",0.3*O67*V67*T67,0)</f>
        <v>67.5</v>
      </c>
      <c r="AB67" s="48">
        <f t="shared" ref="AB67:AB130" si="20">U67*O67*W67</f>
        <v>0</v>
      </c>
      <c r="AC67" s="48">
        <f t="shared" ref="AC67:AC130" si="21">Z67+AA67+AB67</f>
        <v>225</v>
      </c>
      <c r="AD67" s="93">
        <f t="shared" si="10"/>
        <v>225</v>
      </c>
    </row>
    <row r="68" spans="1:30" s="68" customFormat="1" ht="30" customHeight="1" x14ac:dyDescent="0.35">
      <c r="A68" s="39"/>
      <c r="B68" s="39" t="s">
        <v>97</v>
      </c>
      <c r="C68" s="40">
        <v>157</v>
      </c>
      <c r="D68" s="41">
        <v>12154</v>
      </c>
      <c r="E68" s="41">
        <v>7565</v>
      </c>
      <c r="F68" s="41" t="s">
        <v>49</v>
      </c>
      <c r="G68" s="39" t="s">
        <v>267</v>
      </c>
      <c r="H68" s="39" t="s">
        <v>230</v>
      </c>
      <c r="I68" s="41">
        <v>1.8</v>
      </c>
      <c r="J68" s="41">
        <v>1.3</v>
      </c>
      <c r="K68" s="41">
        <v>4</v>
      </c>
      <c r="L68" s="41">
        <v>1</v>
      </c>
      <c r="M68" s="41">
        <f t="shared" si="14"/>
        <v>3</v>
      </c>
      <c r="N68" s="41"/>
      <c r="O68" s="41">
        <f>IF(P68="m3",I68*J68*M68,IF(P68="m2-LxH",I68*M68,IF(P68="m2-LxW",I68*J68*N68,IF(P68="rm",M68,IF(P68="lm",I68,IF(P68="unit",#REF!,))))))</f>
        <v>5.4</v>
      </c>
      <c r="P68" s="42" t="s">
        <v>27</v>
      </c>
      <c r="Q68" s="43" t="str">
        <f t="shared" si="13"/>
        <v>off hired</v>
      </c>
      <c r="R68" s="44">
        <v>44718</v>
      </c>
      <c r="S68" s="44">
        <v>44728</v>
      </c>
      <c r="T68" s="45">
        <f t="shared" si="15"/>
        <v>1</v>
      </c>
      <c r="U68" s="46">
        <f t="shared" si="12"/>
        <v>1.5714285714285714</v>
      </c>
      <c r="V68" s="47">
        <v>14</v>
      </c>
      <c r="W68" s="47">
        <v>0.84</v>
      </c>
      <c r="X68" s="48">
        <f t="shared" si="16"/>
        <v>75.600000000000009</v>
      </c>
      <c r="Y68" s="48">
        <f t="shared" si="17"/>
        <v>4.5360000000000005</v>
      </c>
      <c r="Z68" s="48">
        <f t="shared" si="18"/>
        <v>52.919999999999995</v>
      </c>
      <c r="AA68" s="48">
        <f t="shared" si="19"/>
        <v>22.68</v>
      </c>
      <c r="AB68" s="48">
        <f t="shared" si="20"/>
        <v>7.1280000000000001</v>
      </c>
      <c r="AC68" s="48">
        <f t="shared" si="21"/>
        <v>82.727999999999994</v>
      </c>
      <c r="AD68" s="93">
        <f t="shared" ref="AD68:AD131" si="22">_xlfn.IFNA(AC68,0)</f>
        <v>82.727999999999994</v>
      </c>
    </row>
    <row r="69" spans="1:30" s="68" customFormat="1" ht="30" customHeight="1" x14ac:dyDescent="0.35">
      <c r="A69" s="39"/>
      <c r="B69" s="39" t="s">
        <v>100</v>
      </c>
      <c r="C69" s="40">
        <v>158</v>
      </c>
      <c r="D69" s="41">
        <v>12155</v>
      </c>
      <c r="E69" s="41">
        <v>7599</v>
      </c>
      <c r="F69" s="41" t="s">
        <v>50</v>
      </c>
      <c r="G69" s="39" t="s">
        <v>266</v>
      </c>
      <c r="H69" s="39" t="s">
        <v>230</v>
      </c>
      <c r="I69" s="41">
        <v>1.8</v>
      </c>
      <c r="J69" s="41">
        <v>1.3</v>
      </c>
      <c r="K69" s="41">
        <v>3</v>
      </c>
      <c r="L69" s="41">
        <v>1</v>
      </c>
      <c r="M69" s="41">
        <f t="shared" si="14"/>
        <v>2</v>
      </c>
      <c r="N69" s="41"/>
      <c r="O69" s="41">
        <f>IF(P69="m3",I69*J69*M69,IF(P69="m2-LxH",I69*M69,IF(P69="m2-LxW",I69*J69*N69,IF(P69="rm",M69,IF(P69="lm",I69,IF(P69="unit",#REF!,))))))</f>
        <v>3.6</v>
      </c>
      <c r="P69" s="42" t="s">
        <v>27</v>
      </c>
      <c r="Q69" s="43" t="str">
        <f t="shared" si="13"/>
        <v>off hired</v>
      </c>
      <c r="R69" s="44">
        <v>44719</v>
      </c>
      <c r="S69" s="44">
        <v>44745</v>
      </c>
      <c r="T69" s="45">
        <f t="shared" si="15"/>
        <v>1</v>
      </c>
      <c r="U69" s="46">
        <f t="shared" si="12"/>
        <v>3.8571428571428572</v>
      </c>
      <c r="V69" s="47">
        <v>14</v>
      </c>
      <c r="W69" s="47">
        <v>0.84</v>
      </c>
      <c r="X69" s="48">
        <f t="shared" si="16"/>
        <v>50.4</v>
      </c>
      <c r="Y69" s="48">
        <f t="shared" si="17"/>
        <v>3.024</v>
      </c>
      <c r="Z69" s="48">
        <f t="shared" si="18"/>
        <v>35.28</v>
      </c>
      <c r="AA69" s="48">
        <f t="shared" si="19"/>
        <v>15.120000000000001</v>
      </c>
      <c r="AB69" s="48">
        <f t="shared" si="20"/>
        <v>11.664</v>
      </c>
      <c r="AC69" s="48">
        <f t="shared" si="21"/>
        <v>62.064000000000007</v>
      </c>
      <c r="AD69" s="93">
        <f t="shared" si="22"/>
        <v>62.064000000000007</v>
      </c>
    </row>
    <row r="70" spans="1:30" s="68" customFormat="1" ht="30" customHeight="1" x14ac:dyDescent="0.35">
      <c r="A70" s="39"/>
      <c r="B70" s="39" t="s">
        <v>97</v>
      </c>
      <c r="C70" s="40">
        <v>160</v>
      </c>
      <c r="D70" s="41">
        <v>12157</v>
      </c>
      <c r="E70" s="41">
        <v>7559</v>
      </c>
      <c r="F70" s="41" t="s">
        <v>50</v>
      </c>
      <c r="G70" s="39" t="s">
        <v>268</v>
      </c>
      <c r="H70" s="39" t="s">
        <v>230</v>
      </c>
      <c r="I70" s="41">
        <v>6</v>
      </c>
      <c r="J70" s="41">
        <v>1.3</v>
      </c>
      <c r="K70" s="41">
        <v>5</v>
      </c>
      <c r="L70" s="41">
        <v>1</v>
      </c>
      <c r="M70" s="41">
        <f t="shared" si="14"/>
        <v>4</v>
      </c>
      <c r="N70" s="41"/>
      <c r="O70" s="41">
        <f>IF(P70="m3",I70*J70*M70,IF(P70="m2-LxH",I70*M70,IF(P70="m2-LxW",I70*J70*N70,IF(P70="rm",M70,IF(P70="lm",I70,IF(P70="unit",#REF!,))))))</f>
        <v>24</v>
      </c>
      <c r="P70" s="42" t="s">
        <v>27</v>
      </c>
      <c r="Q70" s="43" t="str">
        <f t="shared" si="13"/>
        <v>off hired</v>
      </c>
      <c r="R70" s="44">
        <v>44719</v>
      </c>
      <c r="S70" s="44">
        <v>44720</v>
      </c>
      <c r="T70" s="45">
        <f t="shared" si="15"/>
        <v>1</v>
      </c>
      <c r="U70" s="46">
        <v>0</v>
      </c>
      <c r="V70" s="47">
        <v>14</v>
      </c>
      <c r="W70" s="47"/>
      <c r="X70" s="48">
        <f t="shared" si="16"/>
        <v>336</v>
      </c>
      <c r="Y70" s="48">
        <f t="shared" si="17"/>
        <v>0</v>
      </c>
      <c r="Z70" s="48">
        <f t="shared" si="18"/>
        <v>235.19999999999996</v>
      </c>
      <c r="AA70" s="48">
        <f t="shared" si="19"/>
        <v>100.79999999999998</v>
      </c>
      <c r="AB70" s="48">
        <f t="shared" si="20"/>
        <v>0</v>
      </c>
      <c r="AC70" s="48">
        <f t="shared" si="21"/>
        <v>335.99999999999994</v>
      </c>
      <c r="AD70" s="93">
        <f t="shared" si="22"/>
        <v>335.99999999999994</v>
      </c>
    </row>
    <row r="71" spans="1:30" s="68" customFormat="1" ht="30" customHeight="1" x14ac:dyDescent="0.35">
      <c r="A71" s="39"/>
      <c r="B71" s="39" t="s">
        <v>79</v>
      </c>
      <c r="C71" s="40">
        <v>162</v>
      </c>
      <c r="D71" s="49">
        <v>12159</v>
      </c>
      <c r="E71" s="49">
        <v>8142</v>
      </c>
      <c r="F71" s="41" t="s">
        <v>49</v>
      </c>
      <c r="G71" s="39" t="s">
        <v>269</v>
      </c>
      <c r="H71" s="39" t="s">
        <v>28</v>
      </c>
      <c r="I71" s="41">
        <v>30</v>
      </c>
      <c r="J71" s="41">
        <v>3.1</v>
      </c>
      <c r="K71" s="41">
        <v>5.5</v>
      </c>
      <c r="L71" s="41">
        <v>1</v>
      </c>
      <c r="M71" s="41">
        <f t="shared" si="14"/>
        <v>4.5</v>
      </c>
      <c r="N71" s="41"/>
      <c r="O71" s="41">
        <f>IF(P71="m3",I71*J71*M71,IF(P71="m2-LxH",I71*M71,IF(P71="m2-LxW",I71*J71*N71,IF(P71="rm",M71,IF(P71="lm",I71,IF(P71="unit",#REF!,))))))</f>
        <v>418.5</v>
      </c>
      <c r="P71" s="42" t="s">
        <v>29</v>
      </c>
      <c r="Q71" s="43" t="str">
        <f t="shared" si="13"/>
        <v>off hired</v>
      </c>
      <c r="R71" s="44">
        <v>44719</v>
      </c>
      <c r="S71" s="44">
        <v>44859</v>
      </c>
      <c r="T71" s="45">
        <f t="shared" si="15"/>
        <v>1</v>
      </c>
      <c r="U71" s="46">
        <f t="shared" ref="U71:U102" si="23">IF(Q71="on hire",$C$1-R71+1,IF(Q71="off hired",S71-R71+1,0))/7</f>
        <v>20.142857142857142</v>
      </c>
      <c r="V71" s="47">
        <v>7.5</v>
      </c>
      <c r="W71" s="47">
        <v>0.7</v>
      </c>
      <c r="X71" s="48">
        <f t="shared" si="16"/>
        <v>3138.75</v>
      </c>
      <c r="Y71" s="48">
        <f t="shared" si="17"/>
        <v>292.95</v>
      </c>
      <c r="Z71" s="48">
        <f t="shared" si="18"/>
        <v>2197.125</v>
      </c>
      <c r="AA71" s="48">
        <f t="shared" si="19"/>
        <v>941.625</v>
      </c>
      <c r="AB71" s="48">
        <f t="shared" si="20"/>
        <v>5900.8499999999995</v>
      </c>
      <c r="AC71" s="48">
        <f t="shared" si="21"/>
        <v>9039.5999999999985</v>
      </c>
      <c r="AD71" s="93">
        <f t="shared" si="22"/>
        <v>9039.5999999999985</v>
      </c>
    </row>
    <row r="72" spans="1:30" s="68" customFormat="1" ht="30" customHeight="1" x14ac:dyDescent="0.35">
      <c r="A72" s="39"/>
      <c r="B72" s="39" t="s">
        <v>79</v>
      </c>
      <c r="C72" s="40">
        <v>163</v>
      </c>
      <c r="D72" s="49">
        <v>12160</v>
      </c>
      <c r="E72" s="49">
        <v>8139</v>
      </c>
      <c r="F72" s="41" t="s">
        <v>49</v>
      </c>
      <c r="G72" s="39" t="s">
        <v>261</v>
      </c>
      <c r="H72" s="39" t="s">
        <v>230</v>
      </c>
      <c r="I72" s="41">
        <v>5</v>
      </c>
      <c r="J72" s="41">
        <v>1.3</v>
      </c>
      <c r="K72" s="41">
        <v>5</v>
      </c>
      <c r="L72" s="41">
        <v>1</v>
      </c>
      <c r="M72" s="41">
        <f t="shared" si="14"/>
        <v>4</v>
      </c>
      <c r="N72" s="41"/>
      <c r="O72" s="41">
        <f>IF(P72="m3",I72*J72*M72,IF(P72="m2-LxH",I72*M72,IF(P72="m2-LxW",I72*J72*N72,IF(P72="rm",M72,IF(P72="lm",I72,IF(P72="unit",#REF!,))))))</f>
        <v>20</v>
      </c>
      <c r="P72" s="42" t="s">
        <v>27</v>
      </c>
      <c r="Q72" s="43" t="str">
        <f t="shared" si="13"/>
        <v>off hired</v>
      </c>
      <c r="R72" s="44">
        <v>44719</v>
      </c>
      <c r="S72" s="44">
        <v>44858</v>
      </c>
      <c r="T72" s="45">
        <f t="shared" si="15"/>
        <v>1</v>
      </c>
      <c r="U72" s="46">
        <f t="shared" si="23"/>
        <v>20</v>
      </c>
      <c r="V72" s="47">
        <v>14</v>
      </c>
      <c r="W72" s="47"/>
      <c r="X72" s="48">
        <f t="shared" si="16"/>
        <v>280</v>
      </c>
      <c r="Y72" s="48">
        <f t="shared" si="17"/>
        <v>0</v>
      </c>
      <c r="Z72" s="48">
        <f t="shared" si="18"/>
        <v>196</v>
      </c>
      <c r="AA72" s="48">
        <f t="shared" si="19"/>
        <v>84</v>
      </c>
      <c r="AB72" s="48">
        <f t="shared" si="20"/>
        <v>0</v>
      </c>
      <c r="AC72" s="48">
        <f t="shared" si="21"/>
        <v>280</v>
      </c>
      <c r="AD72" s="93">
        <f t="shared" si="22"/>
        <v>280</v>
      </c>
    </row>
    <row r="73" spans="1:30" s="68" customFormat="1" ht="30" customHeight="1" x14ac:dyDescent="0.35">
      <c r="A73" s="39"/>
      <c r="B73" s="39" t="s">
        <v>97</v>
      </c>
      <c r="C73" s="40">
        <v>166</v>
      </c>
      <c r="D73" s="41">
        <v>12162</v>
      </c>
      <c r="E73" s="41">
        <v>6711</v>
      </c>
      <c r="F73" s="41" t="s">
        <v>49</v>
      </c>
      <c r="G73" s="39" t="s">
        <v>267</v>
      </c>
      <c r="H73" s="39" t="s">
        <v>230</v>
      </c>
      <c r="I73" s="41">
        <v>1.8</v>
      </c>
      <c r="J73" s="41">
        <v>1.8</v>
      </c>
      <c r="K73" s="41">
        <v>3</v>
      </c>
      <c r="L73" s="41">
        <v>1</v>
      </c>
      <c r="M73" s="41">
        <f t="shared" si="14"/>
        <v>2</v>
      </c>
      <c r="N73" s="41"/>
      <c r="O73" s="41">
        <f>IF(P73="m3",I73*J73*M73,IF(P73="m2-LxH",I73*M73,IF(P73="m2-LxW",I73*J73*N73,IF(P73="rm",M73,IF(P73="lm",I73,IF(P73="unit",#REF!,))))))</f>
        <v>3.6</v>
      </c>
      <c r="P73" s="42" t="s">
        <v>27</v>
      </c>
      <c r="Q73" s="43" t="str">
        <f t="shared" si="13"/>
        <v>off hired</v>
      </c>
      <c r="R73" s="44">
        <v>44719</v>
      </c>
      <c r="S73" s="44">
        <v>44827</v>
      </c>
      <c r="T73" s="45">
        <f t="shared" si="15"/>
        <v>1</v>
      </c>
      <c r="U73" s="46">
        <f t="shared" si="23"/>
        <v>15.571428571428571</v>
      </c>
      <c r="V73" s="47">
        <v>18</v>
      </c>
      <c r="W73" s="47"/>
      <c r="X73" s="48">
        <f t="shared" si="16"/>
        <v>64.8</v>
      </c>
      <c r="Y73" s="48">
        <f t="shared" si="17"/>
        <v>0</v>
      </c>
      <c r="Z73" s="48">
        <f t="shared" si="18"/>
        <v>45.36</v>
      </c>
      <c r="AA73" s="48">
        <f t="shared" si="19"/>
        <v>19.440000000000001</v>
      </c>
      <c r="AB73" s="48">
        <f t="shared" si="20"/>
        <v>0</v>
      </c>
      <c r="AC73" s="48">
        <f t="shared" si="21"/>
        <v>64.8</v>
      </c>
      <c r="AD73" s="93">
        <f t="shared" si="22"/>
        <v>64.8</v>
      </c>
    </row>
    <row r="74" spans="1:30" s="68" customFormat="1" ht="30" customHeight="1" x14ac:dyDescent="0.35">
      <c r="A74" s="39"/>
      <c r="B74" s="39" t="s">
        <v>97</v>
      </c>
      <c r="C74" s="40">
        <v>167</v>
      </c>
      <c r="D74" s="41">
        <v>12163</v>
      </c>
      <c r="E74" s="41">
        <v>7723</v>
      </c>
      <c r="F74" s="41" t="s">
        <v>49</v>
      </c>
      <c r="G74" s="39" t="s">
        <v>267</v>
      </c>
      <c r="H74" s="39" t="s">
        <v>230</v>
      </c>
      <c r="I74" s="41">
        <v>1.8</v>
      </c>
      <c r="J74" s="41">
        <v>1.3</v>
      </c>
      <c r="K74" s="41">
        <v>3</v>
      </c>
      <c r="L74" s="41">
        <v>1</v>
      </c>
      <c r="M74" s="41">
        <f t="shared" ref="M74:M105" si="24">K74-L74</f>
        <v>2</v>
      </c>
      <c r="N74" s="41"/>
      <c r="O74" s="41">
        <f>IF(P74="m3",I74*J74*M74,IF(P74="m2-LxH",I74*M74,IF(P74="m2-LxW",I74*J74*N74,IF(P74="rm",M74,IF(P74="lm",I74,IF(P74="unit",#REF!,))))))</f>
        <v>3.6</v>
      </c>
      <c r="P74" s="42" t="s">
        <v>27</v>
      </c>
      <c r="Q74" s="43" t="str">
        <f t="shared" si="13"/>
        <v>off hired</v>
      </c>
      <c r="R74" s="44">
        <v>44719</v>
      </c>
      <c r="S74" s="44">
        <v>44759</v>
      </c>
      <c r="T74" s="45">
        <f t="shared" si="15"/>
        <v>1</v>
      </c>
      <c r="U74" s="46">
        <f t="shared" si="23"/>
        <v>5.8571428571428568</v>
      </c>
      <c r="V74" s="47">
        <v>14</v>
      </c>
      <c r="W74" s="47"/>
      <c r="X74" s="48">
        <f t="shared" si="16"/>
        <v>50.4</v>
      </c>
      <c r="Y74" s="48">
        <f t="shared" si="17"/>
        <v>0</v>
      </c>
      <c r="Z74" s="48">
        <f t="shared" si="18"/>
        <v>35.28</v>
      </c>
      <c r="AA74" s="48">
        <f t="shared" si="19"/>
        <v>15.120000000000001</v>
      </c>
      <c r="AB74" s="48">
        <f t="shared" si="20"/>
        <v>0</v>
      </c>
      <c r="AC74" s="48">
        <f t="shared" si="21"/>
        <v>50.400000000000006</v>
      </c>
      <c r="AD74" s="93">
        <f t="shared" si="22"/>
        <v>50.400000000000006</v>
      </c>
    </row>
    <row r="75" spans="1:30" s="68" customFormat="1" ht="30" customHeight="1" x14ac:dyDescent="0.35">
      <c r="A75" s="39"/>
      <c r="B75" s="39" t="s">
        <v>47</v>
      </c>
      <c r="C75" s="40">
        <v>168</v>
      </c>
      <c r="D75" s="49">
        <v>12164</v>
      </c>
      <c r="E75" s="49">
        <v>7573</v>
      </c>
      <c r="F75" s="41" t="s">
        <v>50</v>
      </c>
      <c r="G75" s="39" t="s">
        <v>270</v>
      </c>
      <c r="H75" s="39" t="s">
        <v>230</v>
      </c>
      <c r="I75" s="41">
        <v>2.5</v>
      </c>
      <c r="J75" s="41">
        <v>1.3</v>
      </c>
      <c r="K75" s="41">
        <v>5</v>
      </c>
      <c r="L75" s="41">
        <v>1</v>
      </c>
      <c r="M75" s="41">
        <f t="shared" si="24"/>
        <v>4</v>
      </c>
      <c r="N75" s="41"/>
      <c r="O75" s="41">
        <f>IF(P75="m3",I75*J75*M75,IF(P75="m2-LxH",I75*M75,IF(P75="m2-LxW",I75*J75*N75,IF(P75="rm",M75,IF(P75="lm",I75,IF(P75="unit",#REF!,))))))</f>
        <v>10</v>
      </c>
      <c r="P75" s="42" t="s">
        <v>27</v>
      </c>
      <c r="Q75" s="43" t="str">
        <f t="shared" si="13"/>
        <v>off hired</v>
      </c>
      <c r="R75" s="44">
        <v>44719</v>
      </c>
      <c r="S75" s="44">
        <v>44726</v>
      </c>
      <c r="T75" s="45">
        <f t="shared" si="15"/>
        <v>1</v>
      </c>
      <c r="U75" s="46">
        <f t="shared" si="23"/>
        <v>1.1428571428571428</v>
      </c>
      <c r="V75" s="47">
        <v>14</v>
      </c>
      <c r="W75" s="47">
        <v>0.84</v>
      </c>
      <c r="X75" s="48">
        <f t="shared" si="16"/>
        <v>140</v>
      </c>
      <c r="Y75" s="48">
        <f t="shared" si="17"/>
        <v>8.4</v>
      </c>
      <c r="Z75" s="48">
        <f t="shared" si="18"/>
        <v>98</v>
      </c>
      <c r="AA75" s="48">
        <f t="shared" si="19"/>
        <v>42</v>
      </c>
      <c r="AB75" s="48">
        <f t="shared" si="20"/>
        <v>9.5999999999999979</v>
      </c>
      <c r="AC75" s="48">
        <f t="shared" si="21"/>
        <v>149.6</v>
      </c>
      <c r="AD75" s="93">
        <f t="shared" si="22"/>
        <v>149.6</v>
      </c>
    </row>
    <row r="76" spans="1:30" s="68" customFormat="1" ht="30" customHeight="1" x14ac:dyDescent="0.35">
      <c r="A76" s="39"/>
      <c r="B76" s="39" t="s">
        <v>47</v>
      </c>
      <c r="C76" s="40">
        <v>169</v>
      </c>
      <c r="D76" s="49">
        <v>12165</v>
      </c>
      <c r="E76" s="49">
        <v>7573</v>
      </c>
      <c r="F76" s="41" t="s">
        <v>50</v>
      </c>
      <c r="G76" s="39" t="s">
        <v>270</v>
      </c>
      <c r="H76" s="39" t="s">
        <v>230</v>
      </c>
      <c r="I76" s="41">
        <v>2.5</v>
      </c>
      <c r="J76" s="41">
        <v>1.3</v>
      </c>
      <c r="K76" s="41">
        <v>5</v>
      </c>
      <c r="L76" s="41">
        <v>1</v>
      </c>
      <c r="M76" s="41">
        <f t="shared" si="24"/>
        <v>4</v>
      </c>
      <c r="N76" s="41"/>
      <c r="O76" s="41">
        <f>IF(P76="m3",I76*J76*M76,IF(P76="m2-LxH",I76*M76,IF(P76="m2-LxW",I76*J76*N76,IF(P76="rm",M76,IF(P76="lm",I76,IF(P76="unit",#REF!,))))))</f>
        <v>10</v>
      </c>
      <c r="P76" s="42" t="s">
        <v>27</v>
      </c>
      <c r="Q76" s="43" t="str">
        <f t="shared" si="13"/>
        <v>off hired</v>
      </c>
      <c r="R76" s="44">
        <v>44719</v>
      </c>
      <c r="S76" s="44">
        <v>44726</v>
      </c>
      <c r="T76" s="45">
        <f t="shared" si="15"/>
        <v>1</v>
      </c>
      <c r="U76" s="46">
        <f t="shared" si="23"/>
        <v>1.1428571428571428</v>
      </c>
      <c r="V76" s="47">
        <v>14</v>
      </c>
      <c r="W76" s="47">
        <v>0.84</v>
      </c>
      <c r="X76" s="48">
        <f t="shared" si="16"/>
        <v>140</v>
      </c>
      <c r="Y76" s="48">
        <f t="shared" si="17"/>
        <v>8.4</v>
      </c>
      <c r="Z76" s="48">
        <f t="shared" si="18"/>
        <v>98</v>
      </c>
      <c r="AA76" s="48">
        <f t="shared" si="19"/>
        <v>42</v>
      </c>
      <c r="AB76" s="48">
        <f t="shared" si="20"/>
        <v>9.5999999999999979</v>
      </c>
      <c r="AC76" s="48">
        <f t="shared" si="21"/>
        <v>149.6</v>
      </c>
      <c r="AD76" s="93">
        <f t="shared" si="22"/>
        <v>149.6</v>
      </c>
    </row>
    <row r="77" spans="1:30" s="68" customFormat="1" ht="30" customHeight="1" x14ac:dyDescent="0.35">
      <c r="A77" s="39"/>
      <c r="B77" s="39" t="s">
        <v>102</v>
      </c>
      <c r="C77" s="40">
        <v>165</v>
      </c>
      <c r="D77" s="41">
        <v>12166</v>
      </c>
      <c r="E77" s="41">
        <v>7587</v>
      </c>
      <c r="F77" s="41" t="s">
        <v>50</v>
      </c>
      <c r="G77" s="39" t="s">
        <v>271</v>
      </c>
      <c r="H77" s="39" t="s">
        <v>230</v>
      </c>
      <c r="I77" s="41">
        <v>10</v>
      </c>
      <c r="J77" s="41">
        <v>1.8</v>
      </c>
      <c r="K77" s="41">
        <v>5</v>
      </c>
      <c r="L77" s="41">
        <v>1</v>
      </c>
      <c r="M77" s="41">
        <f t="shared" si="24"/>
        <v>4</v>
      </c>
      <c r="N77" s="41"/>
      <c r="O77" s="41">
        <f>IF(P77="m3",I77*J77*M77,IF(P77="m2-LxH",I77*M77,IF(P77="m2-LxW",I77*J77*N77,IF(P77="rm",M77,IF(P77="lm",I77,IF(P77="unit",#REF!,))))))</f>
        <v>40</v>
      </c>
      <c r="P77" s="42" t="s">
        <v>27</v>
      </c>
      <c r="Q77" s="43" t="str">
        <f t="shared" si="13"/>
        <v>off hired</v>
      </c>
      <c r="R77" s="44">
        <v>44720</v>
      </c>
      <c r="S77" s="44">
        <v>44739</v>
      </c>
      <c r="T77" s="45">
        <f t="shared" si="15"/>
        <v>1</v>
      </c>
      <c r="U77" s="46">
        <f t="shared" si="23"/>
        <v>2.8571428571428572</v>
      </c>
      <c r="V77" s="47">
        <v>18</v>
      </c>
      <c r="W77" s="47"/>
      <c r="X77" s="48">
        <f t="shared" si="16"/>
        <v>720</v>
      </c>
      <c r="Y77" s="48">
        <f t="shared" si="17"/>
        <v>0</v>
      </c>
      <c r="Z77" s="48">
        <f t="shared" si="18"/>
        <v>504</v>
      </c>
      <c r="AA77" s="48">
        <f t="shared" si="19"/>
        <v>216</v>
      </c>
      <c r="AB77" s="48">
        <f t="shared" si="20"/>
        <v>0</v>
      </c>
      <c r="AC77" s="48">
        <f t="shared" si="21"/>
        <v>720</v>
      </c>
      <c r="AD77" s="93">
        <f t="shared" si="22"/>
        <v>720</v>
      </c>
    </row>
    <row r="78" spans="1:30" s="68" customFormat="1" ht="30" customHeight="1" x14ac:dyDescent="0.35">
      <c r="A78" s="39"/>
      <c r="B78" s="39" t="s">
        <v>102</v>
      </c>
      <c r="C78" s="40">
        <v>165</v>
      </c>
      <c r="D78" s="41">
        <v>12166</v>
      </c>
      <c r="E78" s="41">
        <v>8563</v>
      </c>
      <c r="F78" s="41" t="s">
        <v>50</v>
      </c>
      <c r="G78" s="39" t="s">
        <v>271</v>
      </c>
      <c r="H78" s="39" t="s">
        <v>230</v>
      </c>
      <c r="I78" s="41">
        <v>6</v>
      </c>
      <c r="J78" s="41">
        <v>1.3</v>
      </c>
      <c r="K78" s="41">
        <v>5</v>
      </c>
      <c r="L78" s="41">
        <v>1</v>
      </c>
      <c r="M78" s="41">
        <f t="shared" si="24"/>
        <v>4</v>
      </c>
      <c r="N78" s="41"/>
      <c r="O78" s="41">
        <f>IF(P78="m3",I78*J78*M78,IF(P78="m2-LxH",I78*M78,IF(P78="m2-LxW",I78*J78*N78,IF(P78="rm",M78,IF(P78="lm",I78,IF(P78="unit",#REF!,))))))</f>
        <v>24</v>
      </c>
      <c r="P78" s="42" t="s">
        <v>27</v>
      </c>
      <c r="Q78" s="43" t="str">
        <f t="shared" si="13"/>
        <v>off hired</v>
      </c>
      <c r="R78" s="44">
        <v>44720</v>
      </c>
      <c r="S78" s="44">
        <v>44970</v>
      </c>
      <c r="T78" s="45">
        <f t="shared" si="15"/>
        <v>1</v>
      </c>
      <c r="U78" s="46">
        <f t="shared" si="23"/>
        <v>35.857142857142854</v>
      </c>
      <c r="V78" s="47">
        <v>14</v>
      </c>
      <c r="W78" s="47"/>
      <c r="X78" s="48">
        <f t="shared" si="16"/>
        <v>336</v>
      </c>
      <c r="Y78" s="48">
        <f t="shared" si="17"/>
        <v>0</v>
      </c>
      <c r="Z78" s="48">
        <f t="shared" si="18"/>
        <v>235.19999999999996</v>
      </c>
      <c r="AA78" s="48">
        <f t="shared" si="19"/>
        <v>100.79999999999998</v>
      </c>
      <c r="AB78" s="48">
        <f t="shared" si="20"/>
        <v>0</v>
      </c>
      <c r="AC78" s="48">
        <f t="shared" si="21"/>
        <v>335.99999999999994</v>
      </c>
      <c r="AD78" s="93">
        <f t="shared" si="22"/>
        <v>335.99999999999994</v>
      </c>
    </row>
    <row r="79" spans="1:30" s="68" customFormat="1" ht="30" customHeight="1" x14ac:dyDescent="0.35">
      <c r="A79" s="39"/>
      <c r="B79" s="39" t="s">
        <v>62</v>
      </c>
      <c r="C79" s="40">
        <v>170</v>
      </c>
      <c r="D79" s="41">
        <v>12167</v>
      </c>
      <c r="E79" s="41">
        <v>6720</v>
      </c>
      <c r="F79" s="41" t="s">
        <v>49</v>
      </c>
      <c r="G79" s="39" t="s">
        <v>272</v>
      </c>
      <c r="H79" s="39" t="s">
        <v>230</v>
      </c>
      <c r="I79" s="41">
        <v>1.8</v>
      </c>
      <c r="J79" s="41">
        <v>1.8</v>
      </c>
      <c r="K79" s="41">
        <v>3</v>
      </c>
      <c r="L79" s="41">
        <v>1</v>
      </c>
      <c r="M79" s="41">
        <f t="shared" si="24"/>
        <v>2</v>
      </c>
      <c r="N79" s="41"/>
      <c r="O79" s="41">
        <f>IF(P79="m3",I79*J79*M79,IF(P79="m2-LxH",I79*M79,IF(P79="m2-LxW",I79*J79*N79,IF(P79="rm",M79,IF(P79="lm",I79,IF(P79="unit",#REF!,))))))</f>
        <v>3.6</v>
      </c>
      <c r="P79" s="42" t="s">
        <v>27</v>
      </c>
      <c r="Q79" s="43" t="str">
        <f t="shared" si="13"/>
        <v>off hired</v>
      </c>
      <c r="R79" s="44">
        <v>44720</v>
      </c>
      <c r="S79" s="44">
        <v>44830</v>
      </c>
      <c r="T79" s="45">
        <f t="shared" si="15"/>
        <v>1</v>
      </c>
      <c r="U79" s="46">
        <f t="shared" si="23"/>
        <v>15.857142857142858</v>
      </c>
      <c r="V79" s="50">
        <v>18</v>
      </c>
      <c r="W79" s="47">
        <v>1.05</v>
      </c>
      <c r="X79" s="48">
        <f t="shared" si="16"/>
        <v>64.8</v>
      </c>
      <c r="Y79" s="48">
        <f t="shared" si="17"/>
        <v>3.7800000000000002</v>
      </c>
      <c r="Z79" s="48">
        <f t="shared" si="18"/>
        <v>45.36</v>
      </c>
      <c r="AA79" s="48">
        <f t="shared" si="19"/>
        <v>19.440000000000001</v>
      </c>
      <c r="AB79" s="48">
        <f t="shared" si="20"/>
        <v>59.940000000000005</v>
      </c>
      <c r="AC79" s="48">
        <f t="shared" si="21"/>
        <v>124.74000000000001</v>
      </c>
      <c r="AD79" s="93">
        <f t="shared" si="22"/>
        <v>124.74000000000001</v>
      </c>
    </row>
    <row r="80" spans="1:30" s="68" customFormat="1" ht="30" customHeight="1" x14ac:dyDescent="0.35">
      <c r="A80" s="39"/>
      <c r="B80" s="39" t="s">
        <v>62</v>
      </c>
      <c r="C80" s="40">
        <v>171</v>
      </c>
      <c r="D80" s="41">
        <v>12168</v>
      </c>
      <c r="E80" s="41">
        <v>7600</v>
      </c>
      <c r="F80" s="41" t="s">
        <v>49</v>
      </c>
      <c r="G80" s="39" t="s">
        <v>272</v>
      </c>
      <c r="H80" s="39" t="s">
        <v>230</v>
      </c>
      <c r="I80" s="41">
        <v>1.8</v>
      </c>
      <c r="J80" s="41">
        <v>1.3</v>
      </c>
      <c r="K80" s="41">
        <v>3</v>
      </c>
      <c r="L80" s="41">
        <v>1</v>
      </c>
      <c r="M80" s="41">
        <f t="shared" si="24"/>
        <v>2</v>
      </c>
      <c r="N80" s="41"/>
      <c r="O80" s="41">
        <f>IF(P80="m3",I80*J80*M80,IF(P80="m2-LxH",I80*M80,IF(P80="m2-LxW",I80*J80*N80,IF(P80="rm",M80,IF(P80="lm",I80,IF(P80="unit",#REF!,))))))</f>
        <v>3.6</v>
      </c>
      <c r="P80" s="42" t="s">
        <v>27</v>
      </c>
      <c r="Q80" s="43" t="str">
        <f t="shared" si="13"/>
        <v>off hired</v>
      </c>
      <c r="R80" s="44">
        <v>44720</v>
      </c>
      <c r="S80" s="44">
        <v>44747</v>
      </c>
      <c r="T80" s="45">
        <f t="shared" si="15"/>
        <v>1</v>
      </c>
      <c r="U80" s="46">
        <f t="shared" si="23"/>
        <v>4</v>
      </c>
      <c r="V80" s="47">
        <v>14</v>
      </c>
      <c r="W80" s="47">
        <v>0.84</v>
      </c>
      <c r="X80" s="48">
        <f t="shared" si="16"/>
        <v>50.4</v>
      </c>
      <c r="Y80" s="48">
        <f t="shared" si="17"/>
        <v>3.024</v>
      </c>
      <c r="Z80" s="48">
        <f t="shared" si="18"/>
        <v>35.28</v>
      </c>
      <c r="AA80" s="48">
        <f t="shared" si="19"/>
        <v>15.120000000000001</v>
      </c>
      <c r="AB80" s="48">
        <f t="shared" si="20"/>
        <v>12.096</v>
      </c>
      <c r="AC80" s="48">
        <f t="shared" si="21"/>
        <v>62.496000000000009</v>
      </c>
      <c r="AD80" s="93">
        <f t="shared" si="22"/>
        <v>62.496000000000009</v>
      </c>
    </row>
    <row r="81" spans="1:30" s="68" customFormat="1" ht="30" customHeight="1" x14ac:dyDescent="0.35">
      <c r="A81" s="39"/>
      <c r="B81" s="39" t="s">
        <v>97</v>
      </c>
      <c r="C81" s="40">
        <v>172</v>
      </c>
      <c r="D81" s="41">
        <v>12169</v>
      </c>
      <c r="E81" s="41">
        <v>7709</v>
      </c>
      <c r="F81" s="41" t="s">
        <v>49</v>
      </c>
      <c r="G81" s="39" t="s">
        <v>267</v>
      </c>
      <c r="H81" s="39" t="s">
        <v>230</v>
      </c>
      <c r="I81" s="41">
        <v>2.5</v>
      </c>
      <c r="J81" s="41">
        <v>1</v>
      </c>
      <c r="K81" s="41">
        <v>3</v>
      </c>
      <c r="L81" s="41">
        <v>1</v>
      </c>
      <c r="M81" s="41">
        <f t="shared" si="24"/>
        <v>2</v>
      </c>
      <c r="N81" s="41"/>
      <c r="O81" s="41">
        <f>IF(P81="m3",I81*J81*M81,IF(P81="m2-LxH",I81*M81,IF(P81="m2-LxW",I81*J81*N81,IF(P81="rm",M81,IF(P81="lm",I81,IF(P81="unit",#REF!,))))))</f>
        <v>5</v>
      </c>
      <c r="P81" s="42" t="s">
        <v>27</v>
      </c>
      <c r="Q81" s="43" t="str">
        <f t="shared" si="13"/>
        <v>off hired</v>
      </c>
      <c r="R81" s="44">
        <v>44720</v>
      </c>
      <c r="S81" s="44">
        <v>44755</v>
      </c>
      <c r="T81" s="45">
        <f t="shared" si="15"/>
        <v>1</v>
      </c>
      <c r="U81" s="46">
        <f t="shared" si="23"/>
        <v>5.1428571428571432</v>
      </c>
      <c r="V81" s="47">
        <v>14</v>
      </c>
      <c r="W81" s="47"/>
      <c r="X81" s="48">
        <f t="shared" si="16"/>
        <v>70</v>
      </c>
      <c r="Y81" s="48">
        <f t="shared" si="17"/>
        <v>0</v>
      </c>
      <c r="Z81" s="48">
        <f t="shared" si="18"/>
        <v>49</v>
      </c>
      <c r="AA81" s="48">
        <f t="shared" si="19"/>
        <v>21</v>
      </c>
      <c r="AB81" s="48">
        <f t="shared" si="20"/>
        <v>0</v>
      </c>
      <c r="AC81" s="48">
        <f t="shared" si="21"/>
        <v>70</v>
      </c>
      <c r="AD81" s="93">
        <f t="shared" si="22"/>
        <v>70</v>
      </c>
    </row>
    <row r="82" spans="1:30" s="68" customFormat="1" ht="30" customHeight="1" x14ac:dyDescent="0.35">
      <c r="A82" s="39"/>
      <c r="B82" s="39" t="s">
        <v>79</v>
      </c>
      <c r="C82" s="40">
        <v>173</v>
      </c>
      <c r="D82" s="49">
        <v>12170</v>
      </c>
      <c r="E82" s="49">
        <v>7600</v>
      </c>
      <c r="F82" s="41" t="s">
        <v>49</v>
      </c>
      <c r="G82" s="39" t="s">
        <v>261</v>
      </c>
      <c r="H82" s="39" t="s">
        <v>230</v>
      </c>
      <c r="I82" s="41">
        <v>2.5</v>
      </c>
      <c r="J82" s="41">
        <v>1.2</v>
      </c>
      <c r="K82" s="41">
        <v>4</v>
      </c>
      <c r="L82" s="41">
        <v>1</v>
      </c>
      <c r="M82" s="41">
        <f t="shared" si="24"/>
        <v>3</v>
      </c>
      <c r="N82" s="41"/>
      <c r="O82" s="41">
        <f>IF(P82="m3",I82*J82*M82,IF(P82="m2-LxH",I82*M82,IF(P82="m2-LxW",I82*J82*N82,IF(P82="rm",M82,IF(P82="lm",I82,IF(P82="unit",#REF!,))))))</f>
        <v>7.5</v>
      </c>
      <c r="P82" s="42" t="s">
        <v>27</v>
      </c>
      <c r="Q82" s="43" t="str">
        <f t="shared" si="13"/>
        <v>off hired</v>
      </c>
      <c r="R82" s="44">
        <v>44719</v>
      </c>
      <c r="S82" s="44">
        <v>44747</v>
      </c>
      <c r="T82" s="45">
        <f t="shared" si="15"/>
        <v>1</v>
      </c>
      <c r="U82" s="46">
        <f t="shared" si="23"/>
        <v>4.1428571428571432</v>
      </c>
      <c r="V82" s="47">
        <v>14</v>
      </c>
      <c r="W82" s="47"/>
      <c r="X82" s="48">
        <f t="shared" si="16"/>
        <v>105</v>
      </c>
      <c r="Y82" s="48">
        <f t="shared" si="17"/>
        <v>0</v>
      </c>
      <c r="Z82" s="48">
        <f t="shared" si="18"/>
        <v>73.5</v>
      </c>
      <c r="AA82" s="48">
        <f t="shared" si="19"/>
        <v>31.5</v>
      </c>
      <c r="AB82" s="48">
        <f t="shared" si="20"/>
        <v>0</v>
      </c>
      <c r="AC82" s="48">
        <f t="shared" si="21"/>
        <v>105</v>
      </c>
      <c r="AD82" s="93">
        <f t="shared" si="22"/>
        <v>105</v>
      </c>
    </row>
    <row r="83" spans="1:30" s="68" customFormat="1" ht="30" customHeight="1" x14ac:dyDescent="0.35">
      <c r="A83" s="39"/>
      <c r="B83" s="39" t="s">
        <v>79</v>
      </c>
      <c r="C83" s="40">
        <v>174</v>
      </c>
      <c r="D83" s="49">
        <v>12171</v>
      </c>
      <c r="E83" s="49">
        <v>6716</v>
      </c>
      <c r="F83" s="41" t="s">
        <v>49</v>
      </c>
      <c r="G83" s="39" t="s">
        <v>261</v>
      </c>
      <c r="H83" s="39" t="s">
        <v>230</v>
      </c>
      <c r="I83" s="41">
        <v>1.8</v>
      </c>
      <c r="J83" s="41">
        <v>1.3</v>
      </c>
      <c r="K83" s="41">
        <v>3</v>
      </c>
      <c r="L83" s="41">
        <v>1</v>
      </c>
      <c r="M83" s="41">
        <f t="shared" si="24"/>
        <v>2</v>
      </c>
      <c r="N83" s="41"/>
      <c r="O83" s="41">
        <f>IF(P83="m3",I83*J83*M83,IF(P83="m2-LxH",I83*M83,IF(P83="m2-LxW",I83*J83*N83,IF(P83="rm",M83,IF(P83="lm",I83,IF(P83="unit",#REF!,))))))</f>
        <v>3.6</v>
      </c>
      <c r="P83" s="42" t="s">
        <v>27</v>
      </c>
      <c r="Q83" s="43" t="str">
        <f t="shared" si="13"/>
        <v>off hired</v>
      </c>
      <c r="R83" s="44">
        <v>44720</v>
      </c>
      <c r="S83" s="44">
        <v>44828</v>
      </c>
      <c r="T83" s="45">
        <f t="shared" si="15"/>
        <v>1</v>
      </c>
      <c r="U83" s="46">
        <f t="shared" si="23"/>
        <v>15.571428571428571</v>
      </c>
      <c r="V83" s="47">
        <v>14</v>
      </c>
      <c r="W83" s="47">
        <v>0.84</v>
      </c>
      <c r="X83" s="48">
        <f t="shared" si="16"/>
        <v>50.4</v>
      </c>
      <c r="Y83" s="48">
        <f t="shared" si="17"/>
        <v>3.024</v>
      </c>
      <c r="Z83" s="48">
        <f t="shared" si="18"/>
        <v>35.28</v>
      </c>
      <c r="AA83" s="48">
        <f t="shared" si="19"/>
        <v>15.120000000000001</v>
      </c>
      <c r="AB83" s="48">
        <f t="shared" si="20"/>
        <v>47.088000000000001</v>
      </c>
      <c r="AC83" s="48">
        <f t="shared" si="21"/>
        <v>97.488</v>
      </c>
      <c r="AD83" s="93">
        <f t="shared" si="22"/>
        <v>97.488</v>
      </c>
    </row>
    <row r="84" spans="1:30" s="68" customFormat="1" ht="30" customHeight="1" x14ac:dyDescent="0.35">
      <c r="A84" s="39"/>
      <c r="B84" s="39" t="s">
        <v>79</v>
      </c>
      <c r="C84" s="40">
        <v>174</v>
      </c>
      <c r="D84" s="49">
        <v>12171</v>
      </c>
      <c r="E84" s="49">
        <v>6716</v>
      </c>
      <c r="F84" s="41" t="s">
        <v>49</v>
      </c>
      <c r="G84" s="39" t="s">
        <v>261</v>
      </c>
      <c r="H84" s="39" t="s">
        <v>230</v>
      </c>
      <c r="I84" s="41">
        <v>1.8</v>
      </c>
      <c r="J84" s="41">
        <v>1.3</v>
      </c>
      <c r="K84" s="41">
        <v>3</v>
      </c>
      <c r="L84" s="41">
        <v>1</v>
      </c>
      <c r="M84" s="41">
        <f t="shared" si="24"/>
        <v>2</v>
      </c>
      <c r="N84" s="41"/>
      <c r="O84" s="41">
        <f>IF(P84="m3",I84*J84*M84,IF(P84="m2-LxH",I84*M84,IF(P84="m2-LxW",I84*J84*N84,IF(P84="rm",M84,IF(P84="lm",I84,IF(P84="unit",#REF!,))))))</f>
        <v>3.6</v>
      </c>
      <c r="P84" s="42" t="s">
        <v>27</v>
      </c>
      <c r="Q84" s="43" t="str">
        <f t="shared" si="13"/>
        <v>off hired</v>
      </c>
      <c r="R84" s="44">
        <v>44720</v>
      </c>
      <c r="S84" s="44">
        <v>44828</v>
      </c>
      <c r="T84" s="45">
        <f t="shared" si="15"/>
        <v>1</v>
      </c>
      <c r="U84" s="46">
        <f t="shared" si="23"/>
        <v>15.571428571428571</v>
      </c>
      <c r="V84" s="47">
        <v>14</v>
      </c>
      <c r="W84" s="47">
        <v>0.84</v>
      </c>
      <c r="X84" s="48">
        <f t="shared" si="16"/>
        <v>50.4</v>
      </c>
      <c r="Y84" s="48">
        <f t="shared" si="17"/>
        <v>3.024</v>
      </c>
      <c r="Z84" s="48">
        <f t="shared" si="18"/>
        <v>35.28</v>
      </c>
      <c r="AA84" s="48">
        <f t="shared" si="19"/>
        <v>15.120000000000001</v>
      </c>
      <c r="AB84" s="48">
        <f t="shared" si="20"/>
        <v>47.088000000000001</v>
      </c>
      <c r="AC84" s="48">
        <f t="shared" si="21"/>
        <v>97.488</v>
      </c>
      <c r="AD84" s="93">
        <f t="shared" si="22"/>
        <v>97.488</v>
      </c>
    </row>
    <row r="85" spans="1:30" s="68" customFormat="1" ht="30" customHeight="1" x14ac:dyDescent="0.35">
      <c r="A85" s="39"/>
      <c r="B85" s="39" t="s">
        <v>79</v>
      </c>
      <c r="C85" s="40">
        <v>175</v>
      </c>
      <c r="D85" s="49">
        <v>12172</v>
      </c>
      <c r="E85" s="49">
        <v>6702</v>
      </c>
      <c r="F85" s="41" t="s">
        <v>49</v>
      </c>
      <c r="G85" s="39" t="s">
        <v>261</v>
      </c>
      <c r="H85" s="39" t="s">
        <v>230</v>
      </c>
      <c r="I85" s="41">
        <v>4</v>
      </c>
      <c r="J85" s="41">
        <v>1</v>
      </c>
      <c r="K85" s="41">
        <v>3</v>
      </c>
      <c r="L85" s="41">
        <v>1</v>
      </c>
      <c r="M85" s="41">
        <f t="shared" si="24"/>
        <v>2</v>
      </c>
      <c r="N85" s="41"/>
      <c r="O85" s="41">
        <f>IF(P85="m3",I85*J85*M85,IF(P85="m2-LxH",I85*M85,IF(P85="m2-LxW",I85*J85*N85,IF(P85="rm",M85,IF(P85="lm",I85,IF(P85="unit",#REF!,))))))</f>
        <v>8</v>
      </c>
      <c r="P85" s="42" t="s">
        <v>27</v>
      </c>
      <c r="Q85" s="43" t="str">
        <f t="shared" si="13"/>
        <v>off hired</v>
      </c>
      <c r="R85" s="44">
        <v>44720</v>
      </c>
      <c r="S85" s="44">
        <v>44824</v>
      </c>
      <c r="T85" s="45">
        <f t="shared" si="15"/>
        <v>1</v>
      </c>
      <c r="U85" s="46">
        <f t="shared" si="23"/>
        <v>15</v>
      </c>
      <c r="V85" s="47">
        <v>14</v>
      </c>
      <c r="W85" s="47"/>
      <c r="X85" s="48">
        <f t="shared" si="16"/>
        <v>112</v>
      </c>
      <c r="Y85" s="48">
        <f t="shared" si="17"/>
        <v>0</v>
      </c>
      <c r="Z85" s="48">
        <f t="shared" si="18"/>
        <v>78.399999999999991</v>
      </c>
      <c r="AA85" s="48">
        <f t="shared" si="19"/>
        <v>33.6</v>
      </c>
      <c r="AB85" s="48">
        <f t="shared" si="20"/>
        <v>0</v>
      </c>
      <c r="AC85" s="48">
        <f t="shared" si="21"/>
        <v>112</v>
      </c>
      <c r="AD85" s="93">
        <f t="shared" si="22"/>
        <v>112</v>
      </c>
    </row>
    <row r="86" spans="1:30" s="68" customFormat="1" ht="30" customHeight="1" x14ac:dyDescent="0.35">
      <c r="A86" s="39"/>
      <c r="B86" s="39" t="s">
        <v>61</v>
      </c>
      <c r="C86" s="40">
        <v>177</v>
      </c>
      <c r="D86" s="41">
        <v>12173</v>
      </c>
      <c r="E86" s="41">
        <v>7724</v>
      </c>
      <c r="F86" s="41" t="s">
        <v>50</v>
      </c>
      <c r="G86" s="39" t="s">
        <v>273</v>
      </c>
      <c r="H86" s="39" t="s">
        <v>28</v>
      </c>
      <c r="I86" s="41">
        <v>7.5</v>
      </c>
      <c r="J86" s="41">
        <v>2.5</v>
      </c>
      <c r="K86" s="41">
        <v>6</v>
      </c>
      <c r="L86" s="41">
        <v>1</v>
      </c>
      <c r="M86" s="41">
        <f t="shared" si="24"/>
        <v>5</v>
      </c>
      <c r="N86" s="41"/>
      <c r="O86" s="41">
        <f>IF(P86="m3",I86*J86*M86,IF(P86="m2-LxH",I86*M86,IF(P86="m2-LxW",I86*J86*N86,IF(P86="rm",M86,IF(P86="lm",I86,IF(P86="unit",#REF!,))))))</f>
        <v>93.75</v>
      </c>
      <c r="P86" s="42" t="s">
        <v>29</v>
      </c>
      <c r="Q86" s="43" t="str">
        <f t="shared" si="13"/>
        <v>off hired</v>
      </c>
      <c r="R86" s="44">
        <v>44720</v>
      </c>
      <c r="S86" s="44">
        <v>44757</v>
      </c>
      <c r="T86" s="45">
        <f t="shared" si="15"/>
        <v>1</v>
      </c>
      <c r="U86" s="46">
        <f t="shared" si="23"/>
        <v>5.4285714285714288</v>
      </c>
      <c r="V86" s="47">
        <v>7.5</v>
      </c>
      <c r="W86" s="47"/>
      <c r="X86" s="48">
        <f t="shared" si="16"/>
        <v>703.125</v>
      </c>
      <c r="Y86" s="48">
        <f t="shared" si="17"/>
        <v>0</v>
      </c>
      <c r="Z86" s="48">
        <f t="shared" si="18"/>
        <v>492.1875</v>
      </c>
      <c r="AA86" s="48">
        <f t="shared" si="19"/>
        <v>210.9375</v>
      </c>
      <c r="AB86" s="48">
        <f t="shared" si="20"/>
        <v>0</v>
      </c>
      <c r="AC86" s="48">
        <f t="shared" si="21"/>
        <v>703.125</v>
      </c>
      <c r="AD86" s="93">
        <f t="shared" si="22"/>
        <v>703.125</v>
      </c>
    </row>
    <row r="87" spans="1:30" s="68" customFormat="1" ht="30" customHeight="1" x14ac:dyDescent="0.35">
      <c r="A87" s="39"/>
      <c r="B87" s="39" t="s">
        <v>61</v>
      </c>
      <c r="C87" s="40">
        <v>178</v>
      </c>
      <c r="D87" s="41">
        <v>12174</v>
      </c>
      <c r="E87" s="41">
        <v>7596</v>
      </c>
      <c r="F87" s="41" t="s">
        <v>50</v>
      </c>
      <c r="G87" s="39" t="s">
        <v>273</v>
      </c>
      <c r="H87" s="39" t="s">
        <v>230</v>
      </c>
      <c r="I87" s="41">
        <v>1.8</v>
      </c>
      <c r="J87" s="41">
        <v>1</v>
      </c>
      <c r="K87" s="41">
        <v>5</v>
      </c>
      <c r="L87" s="41">
        <v>1</v>
      </c>
      <c r="M87" s="41">
        <f t="shared" si="24"/>
        <v>4</v>
      </c>
      <c r="N87" s="41"/>
      <c r="O87" s="41">
        <f>IF(P87="m3",I87*J87*M87,IF(P87="m2-LxH",I87*M87,IF(P87="m2-LxW",I87*J87*N87,IF(P87="rm",M87,IF(P87="lm",I87,IF(P87="unit",#REF!,))))))</f>
        <v>7.2</v>
      </c>
      <c r="P87" s="42" t="s">
        <v>27</v>
      </c>
      <c r="Q87" s="43" t="str">
        <f t="shared" si="13"/>
        <v>off hired</v>
      </c>
      <c r="R87" s="44">
        <v>44720</v>
      </c>
      <c r="S87" s="44">
        <v>44745</v>
      </c>
      <c r="T87" s="45">
        <f t="shared" si="15"/>
        <v>1</v>
      </c>
      <c r="U87" s="46">
        <f t="shared" si="23"/>
        <v>3.7142857142857144</v>
      </c>
      <c r="V87" s="47">
        <v>14</v>
      </c>
      <c r="W87" s="47"/>
      <c r="X87" s="48">
        <f t="shared" si="16"/>
        <v>100.8</v>
      </c>
      <c r="Y87" s="48">
        <f t="shared" si="17"/>
        <v>0</v>
      </c>
      <c r="Z87" s="48">
        <f t="shared" si="18"/>
        <v>70.56</v>
      </c>
      <c r="AA87" s="48">
        <f t="shared" si="19"/>
        <v>30.240000000000002</v>
      </c>
      <c r="AB87" s="48">
        <f t="shared" si="20"/>
        <v>0</v>
      </c>
      <c r="AC87" s="48">
        <f t="shared" si="21"/>
        <v>100.80000000000001</v>
      </c>
      <c r="AD87" s="93">
        <f t="shared" si="22"/>
        <v>100.80000000000001</v>
      </c>
    </row>
    <row r="88" spans="1:30" s="68" customFormat="1" ht="30" customHeight="1" x14ac:dyDescent="0.35">
      <c r="A88" s="39"/>
      <c r="B88" s="39" t="s">
        <v>82</v>
      </c>
      <c r="C88" s="40">
        <v>179</v>
      </c>
      <c r="D88" s="41">
        <v>12175</v>
      </c>
      <c r="E88" s="41">
        <v>7575</v>
      </c>
      <c r="F88" s="41" t="s">
        <v>50</v>
      </c>
      <c r="G88" s="39" t="s">
        <v>274</v>
      </c>
      <c r="H88" s="39" t="s">
        <v>230</v>
      </c>
      <c r="I88" s="41">
        <v>1.8</v>
      </c>
      <c r="J88" s="41">
        <v>1.3</v>
      </c>
      <c r="K88" s="41">
        <v>3</v>
      </c>
      <c r="L88" s="41">
        <v>1</v>
      </c>
      <c r="M88" s="41">
        <f t="shared" si="24"/>
        <v>2</v>
      </c>
      <c r="N88" s="41"/>
      <c r="O88" s="41">
        <f>IF(P88="m3",I88*J88*M88,IF(P88="m2-LxH",I88*M88,IF(P88="m2-LxW",I88*J88*N88,IF(P88="rm",M88,IF(P88="lm",I88,IF(P88="unit",#REF!,))))))</f>
        <v>3.6</v>
      </c>
      <c r="P88" s="42" t="s">
        <v>27</v>
      </c>
      <c r="Q88" s="43" t="str">
        <f t="shared" si="13"/>
        <v>off hired</v>
      </c>
      <c r="R88" s="44">
        <v>44720</v>
      </c>
      <c r="S88" s="44">
        <v>44731</v>
      </c>
      <c r="T88" s="45">
        <f t="shared" si="15"/>
        <v>1</v>
      </c>
      <c r="U88" s="46">
        <f t="shared" si="23"/>
        <v>1.7142857142857142</v>
      </c>
      <c r="V88" s="47">
        <v>14</v>
      </c>
      <c r="W88" s="47"/>
      <c r="X88" s="48">
        <f t="shared" si="16"/>
        <v>50.4</v>
      </c>
      <c r="Y88" s="48">
        <f t="shared" si="17"/>
        <v>0</v>
      </c>
      <c r="Z88" s="48">
        <f t="shared" si="18"/>
        <v>35.28</v>
      </c>
      <c r="AA88" s="48">
        <f t="shared" si="19"/>
        <v>15.120000000000001</v>
      </c>
      <c r="AB88" s="48">
        <f t="shared" si="20"/>
        <v>0</v>
      </c>
      <c r="AC88" s="48">
        <f t="shared" si="21"/>
        <v>50.400000000000006</v>
      </c>
      <c r="AD88" s="93">
        <f t="shared" si="22"/>
        <v>50.400000000000006</v>
      </c>
    </row>
    <row r="89" spans="1:30" s="68" customFormat="1" ht="30" customHeight="1" x14ac:dyDescent="0.35">
      <c r="A89" s="39"/>
      <c r="B89" s="39" t="s">
        <v>97</v>
      </c>
      <c r="C89" s="40">
        <v>180</v>
      </c>
      <c r="D89" s="41">
        <v>12176</v>
      </c>
      <c r="E89" s="41">
        <v>7595</v>
      </c>
      <c r="F89" s="41" t="s">
        <v>50</v>
      </c>
      <c r="G89" s="39" t="s">
        <v>268</v>
      </c>
      <c r="H89" s="39" t="s">
        <v>230</v>
      </c>
      <c r="I89" s="41">
        <v>1.3</v>
      </c>
      <c r="J89" s="41">
        <v>1.3</v>
      </c>
      <c r="K89" s="41">
        <v>3</v>
      </c>
      <c r="L89" s="41">
        <v>1</v>
      </c>
      <c r="M89" s="41">
        <f t="shared" si="24"/>
        <v>2</v>
      </c>
      <c r="N89" s="41"/>
      <c r="O89" s="41">
        <f>IF(P89="m3",I89*J89*M89,IF(P89="m2-LxH",I89*M89,IF(P89="m2-LxW",I89*J89*N89,IF(P89="rm",M89,IF(P89="lm",I89,IF(P89="unit",#REF!,))))))</f>
        <v>2.6</v>
      </c>
      <c r="P89" s="42" t="s">
        <v>27</v>
      </c>
      <c r="Q89" s="43" t="str">
        <f t="shared" si="13"/>
        <v>off hired</v>
      </c>
      <c r="R89" s="44">
        <v>44720</v>
      </c>
      <c r="S89" s="44">
        <v>44742</v>
      </c>
      <c r="T89" s="45">
        <f t="shared" si="15"/>
        <v>1</v>
      </c>
      <c r="U89" s="46">
        <f t="shared" si="23"/>
        <v>3.2857142857142856</v>
      </c>
      <c r="V89" s="47">
        <v>14</v>
      </c>
      <c r="W89" s="47">
        <v>0.84</v>
      </c>
      <c r="X89" s="48">
        <f t="shared" si="16"/>
        <v>36.4</v>
      </c>
      <c r="Y89" s="48">
        <f t="shared" si="17"/>
        <v>2.1840000000000002</v>
      </c>
      <c r="Z89" s="48">
        <f t="shared" si="18"/>
        <v>25.479999999999997</v>
      </c>
      <c r="AA89" s="48">
        <f t="shared" si="19"/>
        <v>10.92</v>
      </c>
      <c r="AB89" s="48">
        <f t="shared" si="20"/>
        <v>7.1759999999999993</v>
      </c>
      <c r="AC89" s="48">
        <f t="shared" si="21"/>
        <v>43.576000000000001</v>
      </c>
      <c r="AD89" s="93">
        <f t="shared" si="22"/>
        <v>43.576000000000001</v>
      </c>
    </row>
    <row r="90" spans="1:30" s="68" customFormat="1" ht="30" customHeight="1" x14ac:dyDescent="0.35">
      <c r="A90" s="39"/>
      <c r="B90" s="39" t="s">
        <v>79</v>
      </c>
      <c r="C90" s="40">
        <v>182</v>
      </c>
      <c r="D90" s="49">
        <v>12179</v>
      </c>
      <c r="E90" s="49">
        <v>7566</v>
      </c>
      <c r="F90" s="41" t="s">
        <v>50</v>
      </c>
      <c r="G90" s="39" t="s">
        <v>251</v>
      </c>
      <c r="H90" s="39" t="s">
        <v>230</v>
      </c>
      <c r="I90" s="41">
        <v>2.5</v>
      </c>
      <c r="J90" s="41">
        <v>1.8</v>
      </c>
      <c r="K90" s="41">
        <v>4</v>
      </c>
      <c r="L90" s="41">
        <v>1</v>
      </c>
      <c r="M90" s="41">
        <f t="shared" si="24"/>
        <v>3</v>
      </c>
      <c r="N90" s="41"/>
      <c r="O90" s="41">
        <f>IF(P90="m3",I90*J90*M90,IF(P90="m2-LxH",I90*M90,IF(P90="m2-LxW",I90*J90*N90,IF(P90="rm",M90,IF(P90="lm",I90,IF(P90="unit",#REF!,))))))</f>
        <v>7.5</v>
      </c>
      <c r="P90" s="42" t="s">
        <v>27</v>
      </c>
      <c r="Q90" s="43" t="str">
        <f t="shared" si="13"/>
        <v>off hired</v>
      </c>
      <c r="R90" s="44">
        <v>44720</v>
      </c>
      <c r="S90" s="44">
        <v>44731</v>
      </c>
      <c r="T90" s="45">
        <f t="shared" si="15"/>
        <v>1</v>
      </c>
      <c r="U90" s="46">
        <f t="shared" si="23"/>
        <v>1.7142857142857142</v>
      </c>
      <c r="V90" s="47">
        <v>18</v>
      </c>
      <c r="W90" s="47"/>
      <c r="X90" s="48">
        <f t="shared" si="16"/>
        <v>135</v>
      </c>
      <c r="Y90" s="48">
        <f t="shared" si="17"/>
        <v>0</v>
      </c>
      <c r="Z90" s="48">
        <f t="shared" si="18"/>
        <v>94.5</v>
      </c>
      <c r="AA90" s="48">
        <f t="shared" si="19"/>
        <v>40.5</v>
      </c>
      <c r="AB90" s="48">
        <f t="shared" si="20"/>
        <v>0</v>
      </c>
      <c r="AC90" s="48">
        <f t="shared" si="21"/>
        <v>135</v>
      </c>
      <c r="AD90" s="93">
        <f t="shared" si="22"/>
        <v>135</v>
      </c>
    </row>
    <row r="91" spans="1:30" s="68" customFormat="1" ht="30" customHeight="1" x14ac:dyDescent="0.35">
      <c r="A91" s="39"/>
      <c r="B91" s="39" t="s">
        <v>79</v>
      </c>
      <c r="C91" s="40">
        <v>183</v>
      </c>
      <c r="D91" s="49">
        <v>12180</v>
      </c>
      <c r="E91" s="49">
        <v>7566</v>
      </c>
      <c r="F91" s="41" t="s">
        <v>50</v>
      </c>
      <c r="G91" s="39" t="s">
        <v>275</v>
      </c>
      <c r="H91" s="39" t="s">
        <v>230</v>
      </c>
      <c r="I91" s="41">
        <v>2.5</v>
      </c>
      <c r="J91" s="41">
        <v>1.8</v>
      </c>
      <c r="K91" s="41">
        <v>4</v>
      </c>
      <c r="L91" s="41">
        <v>1</v>
      </c>
      <c r="M91" s="41">
        <f t="shared" si="24"/>
        <v>3</v>
      </c>
      <c r="N91" s="41"/>
      <c r="O91" s="41">
        <f>IF(P91="m3",I91*J91*M91,IF(P91="m2-LxH",I91*M91,IF(P91="m2-LxW",I91*J91*N91,IF(P91="rm",M91,IF(P91="lm",I91,IF(P91="unit",#REF!,))))))</f>
        <v>7.5</v>
      </c>
      <c r="P91" s="42" t="s">
        <v>27</v>
      </c>
      <c r="Q91" s="43" t="str">
        <f t="shared" si="13"/>
        <v>off hired</v>
      </c>
      <c r="R91" s="44">
        <v>44720</v>
      </c>
      <c r="S91" s="44">
        <v>44731</v>
      </c>
      <c r="T91" s="45">
        <f t="shared" si="15"/>
        <v>1</v>
      </c>
      <c r="U91" s="46">
        <f t="shared" si="23"/>
        <v>1.7142857142857142</v>
      </c>
      <c r="V91" s="50">
        <v>18</v>
      </c>
      <c r="W91" s="47">
        <v>1.05</v>
      </c>
      <c r="X91" s="48">
        <f t="shared" si="16"/>
        <v>135</v>
      </c>
      <c r="Y91" s="48">
        <f t="shared" si="17"/>
        <v>7.875</v>
      </c>
      <c r="Z91" s="48">
        <f t="shared" si="18"/>
        <v>94.5</v>
      </c>
      <c r="AA91" s="48">
        <f t="shared" si="19"/>
        <v>40.5</v>
      </c>
      <c r="AB91" s="48">
        <f t="shared" si="20"/>
        <v>13.5</v>
      </c>
      <c r="AC91" s="48">
        <f t="shared" si="21"/>
        <v>148.5</v>
      </c>
      <c r="AD91" s="93">
        <f t="shared" si="22"/>
        <v>148.5</v>
      </c>
    </row>
    <row r="92" spans="1:30" s="68" customFormat="1" ht="30" customHeight="1" x14ac:dyDescent="0.35">
      <c r="A92" s="39"/>
      <c r="B92" s="39" t="s">
        <v>132</v>
      </c>
      <c r="C92" s="40">
        <v>184</v>
      </c>
      <c r="D92" s="41">
        <v>12181</v>
      </c>
      <c r="E92" s="41">
        <v>7701</v>
      </c>
      <c r="F92" s="41" t="s">
        <v>50</v>
      </c>
      <c r="G92" s="39" t="s">
        <v>231</v>
      </c>
      <c r="H92" s="39" t="s">
        <v>230</v>
      </c>
      <c r="I92" s="41">
        <v>5</v>
      </c>
      <c r="J92" s="41">
        <v>1.3</v>
      </c>
      <c r="K92" s="41">
        <v>6</v>
      </c>
      <c r="L92" s="41">
        <v>1</v>
      </c>
      <c r="M92" s="41">
        <f t="shared" si="24"/>
        <v>5</v>
      </c>
      <c r="N92" s="41"/>
      <c r="O92" s="41">
        <f>IF(P92="m3",I92*J92*M92,IF(P92="m2-LxH",I92*M92,IF(P92="m2-LxW",I92*J92*N92,IF(P92="rm",M92,IF(P92="lm",I92,IF(P92="unit",#REF!,))))))</f>
        <v>25</v>
      </c>
      <c r="P92" s="42" t="s">
        <v>27</v>
      </c>
      <c r="Q92" s="43" t="str">
        <f t="shared" si="13"/>
        <v>off hired</v>
      </c>
      <c r="R92" s="44">
        <v>44720</v>
      </c>
      <c r="S92" s="44">
        <v>44746</v>
      </c>
      <c r="T92" s="45">
        <f t="shared" si="15"/>
        <v>1</v>
      </c>
      <c r="U92" s="46">
        <f t="shared" si="23"/>
        <v>3.8571428571428572</v>
      </c>
      <c r="V92" s="47">
        <v>14</v>
      </c>
      <c r="W92" s="47"/>
      <c r="X92" s="48">
        <f t="shared" si="16"/>
        <v>350</v>
      </c>
      <c r="Y92" s="48">
        <f t="shared" si="17"/>
        <v>0</v>
      </c>
      <c r="Z92" s="48">
        <f t="shared" si="18"/>
        <v>245</v>
      </c>
      <c r="AA92" s="48">
        <f t="shared" si="19"/>
        <v>105</v>
      </c>
      <c r="AB92" s="48">
        <f t="shared" si="20"/>
        <v>0</v>
      </c>
      <c r="AC92" s="48">
        <f t="shared" si="21"/>
        <v>350</v>
      </c>
      <c r="AD92" s="93">
        <f t="shared" si="22"/>
        <v>350</v>
      </c>
    </row>
    <row r="93" spans="1:30" s="68" customFormat="1" ht="30" customHeight="1" x14ac:dyDescent="0.35">
      <c r="A93" s="39"/>
      <c r="B93" s="39" t="s">
        <v>132</v>
      </c>
      <c r="C93" s="40">
        <v>181</v>
      </c>
      <c r="D93" s="41">
        <v>12182</v>
      </c>
      <c r="E93" s="41">
        <v>7566</v>
      </c>
      <c r="F93" s="41" t="s">
        <v>50</v>
      </c>
      <c r="G93" s="39" t="s">
        <v>276</v>
      </c>
      <c r="H93" s="39" t="s">
        <v>230</v>
      </c>
      <c r="I93" s="41">
        <v>4</v>
      </c>
      <c r="J93" s="41">
        <v>1.3</v>
      </c>
      <c r="K93" s="41">
        <v>3</v>
      </c>
      <c r="L93" s="41">
        <v>1</v>
      </c>
      <c r="M93" s="41">
        <f t="shared" si="24"/>
        <v>2</v>
      </c>
      <c r="N93" s="41"/>
      <c r="O93" s="41">
        <f>IF(P93="m3",I93*J93*M93,IF(P93="m2-LxH",I93*M93,IF(P93="m2-LxW",I93*J93*N93,IF(P93="rm",M93,IF(P93="lm",I93,IF(P93="unit",#REF!,))))))</f>
        <v>8</v>
      </c>
      <c r="P93" s="42" t="s">
        <v>27</v>
      </c>
      <c r="Q93" s="43" t="str">
        <f t="shared" si="13"/>
        <v>off hired</v>
      </c>
      <c r="R93" s="44">
        <v>44720</v>
      </c>
      <c r="S93" s="44">
        <v>44731</v>
      </c>
      <c r="T93" s="45">
        <f t="shared" si="15"/>
        <v>1</v>
      </c>
      <c r="U93" s="46">
        <f t="shared" si="23"/>
        <v>1.7142857142857142</v>
      </c>
      <c r="V93" s="47">
        <v>14</v>
      </c>
      <c r="W93" s="47"/>
      <c r="X93" s="48">
        <f t="shared" si="16"/>
        <v>112</v>
      </c>
      <c r="Y93" s="48">
        <f t="shared" si="17"/>
        <v>0</v>
      </c>
      <c r="Z93" s="48">
        <f t="shared" si="18"/>
        <v>78.399999999999991</v>
      </c>
      <c r="AA93" s="48">
        <f t="shared" si="19"/>
        <v>33.6</v>
      </c>
      <c r="AB93" s="48">
        <f t="shared" si="20"/>
        <v>0</v>
      </c>
      <c r="AC93" s="48">
        <f t="shared" si="21"/>
        <v>112</v>
      </c>
      <c r="AD93" s="93">
        <f t="shared" si="22"/>
        <v>112</v>
      </c>
    </row>
    <row r="94" spans="1:30" s="68" customFormat="1" ht="30" customHeight="1" x14ac:dyDescent="0.35">
      <c r="A94" s="39"/>
      <c r="B94" s="39" t="s">
        <v>69</v>
      </c>
      <c r="C94" s="40">
        <v>186</v>
      </c>
      <c r="D94" s="41">
        <v>12184</v>
      </c>
      <c r="E94" s="41">
        <v>7582</v>
      </c>
      <c r="F94" s="41" t="s">
        <v>50</v>
      </c>
      <c r="G94" s="39" t="s">
        <v>277</v>
      </c>
      <c r="H94" s="39" t="s">
        <v>230</v>
      </c>
      <c r="I94" s="41">
        <v>4</v>
      </c>
      <c r="J94" s="41">
        <v>1.3</v>
      </c>
      <c r="K94" s="41">
        <v>13</v>
      </c>
      <c r="L94" s="41">
        <v>1</v>
      </c>
      <c r="M94" s="41">
        <f t="shared" si="24"/>
        <v>12</v>
      </c>
      <c r="N94" s="41"/>
      <c r="O94" s="41">
        <f>IF(P94="m3",I94*J94*M94,IF(P94="m2-LxH",I94*M94,IF(P94="m2-LxW",I94*J94*N94,IF(P94="rm",M94,IF(P94="lm",I94,IF(P94="unit",#REF!,))))))</f>
        <v>48</v>
      </c>
      <c r="P94" s="42" t="s">
        <v>27</v>
      </c>
      <c r="Q94" s="43" t="str">
        <f t="shared" si="13"/>
        <v>off hired</v>
      </c>
      <c r="R94" s="44">
        <v>44721</v>
      </c>
      <c r="S94" s="44">
        <v>44736</v>
      </c>
      <c r="T94" s="45">
        <f t="shared" si="15"/>
        <v>1</v>
      </c>
      <c r="U94" s="46">
        <f t="shared" si="23"/>
        <v>2.2857142857142856</v>
      </c>
      <c r="V94" s="47">
        <v>14</v>
      </c>
      <c r="W94" s="47">
        <v>0.84</v>
      </c>
      <c r="X94" s="48">
        <f t="shared" si="16"/>
        <v>672</v>
      </c>
      <c r="Y94" s="48">
        <f t="shared" si="17"/>
        <v>40.32</v>
      </c>
      <c r="Z94" s="48">
        <f t="shared" si="18"/>
        <v>470.39999999999992</v>
      </c>
      <c r="AA94" s="48">
        <f t="shared" si="19"/>
        <v>201.59999999999997</v>
      </c>
      <c r="AB94" s="48">
        <f t="shared" si="20"/>
        <v>92.16</v>
      </c>
      <c r="AC94" s="48">
        <f t="shared" si="21"/>
        <v>764.15999999999985</v>
      </c>
      <c r="AD94" s="93">
        <f t="shared" si="22"/>
        <v>764.15999999999985</v>
      </c>
    </row>
    <row r="95" spans="1:30" s="68" customFormat="1" ht="30" customHeight="1" x14ac:dyDescent="0.35">
      <c r="A95" s="39"/>
      <c r="B95" s="39" t="s">
        <v>79</v>
      </c>
      <c r="C95" s="40">
        <v>187</v>
      </c>
      <c r="D95" s="49">
        <v>12185</v>
      </c>
      <c r="E95" s="49">
        <v>7567</v>
      </c>
      <c r="F95" s="41" t="s">
        <v>49</v>
      </c>
      <c r="G95" s="39" t="s">
        <v>261</v>
      </c>
      <c r="H95" s="39" t="s">
        <v>230</v>
      </c>
      <c r="I95" s="41">
        <v>2.5</v>
      </c>
      <c r="J95" s="41">
        <v>1.3</v>
      </c>
      <c r="K95" s="41">
        <v>3</v>
      </c>
      <c r="L95" s="41">
        <v>1</v>
      </c>
      <c r="M95" s="41">
        <f t="shared" si="24"/>
        <v>2</v>
      </c>
      <c r="N95" s="41"/>
      <c r="O95" s="41">
        <f>IF(P95="m3",I95*J95*M95,IF(P95="m2-LxH",I95*M95,IF(P95="m2-LxW",I95*J95*N95,IF(P95="rm",M95,IF(P95="lm",I95,IF(P95="unit",#REF!,))))))</f>
        <v>5</v>
      </c>
      <c r="P95" s="42" t="s">
        <v>27</v>
      </c>
      <c r="Q95" s="43" t="str">
        <f t="shared" si="13"/>
        <v>off hired</v>
      </c>
      <c r="R95" s="44">
        <v>44721</v>
      </c>
      <c r="S95" s="44">
        <v>44732</v>
      </c>
      <c r="T95" s="45">
        <f t="shared" si="15"/>
        <v>1</v>
      </c>
      <c r="U95" s="46">
        <f t="shared" si="23"/>
        <v>1.7142857142857142</v>
      </c>
      <c r="V95" s="47">
        <v>14</v>
      </c>
      <c r="W95" s="47"/>
      <c r="X95" s="48">
        <f t="shared" si="16"/>
        <v>70</v>
      </c>
      <c r="Y95" s="48">
        <f t="shared" si="17"/>
        <v>0</v>
      </c>
      <c r="Z95" s="48">
        <f t="shared" si="18"/>
        <v>49</v>
      </c>
      <c r="AA95" s="48">
        <f t="shared" si="19"/>
        <v>21</v>
      </c>
      <c r="AB95" s="48">
        <f t="shared" si="20"/>
        <v>0</v>
      </c>
      <c r="AC95" s="48">
        <f t="shared" si="21"/>
        <v>70</v>
      </c>
      <c r="AD95" s="93">
        <f t="shared" si="22"/>
        <v>70</v>
      </c>
    </row>
    <row r="96" spans="1:30" s="68" customFormat="1" ht="30" customHeight="1" x14ac:dyDescent="0.35">
      <c r="A96" s="39"/>
      <c r="B96" s="39" t="s">
        <v>79</v>
      </c>
      <c r="C96" s="40">
        <v>188</v>
      </c>
      <c r="D96" s="49">
        <v>12185</v>
      </c>
      <c r="E96" s="49">
        <v>7567</v>
      </c>
      <c r="F96" s="41" t="s">
        <v>49</v>
      </c>
      <c r="G96" s="39" t="s">
        <v>261</v>
      </c>
      <c r="H96" s="39" t="s">
        <v>230</v>
      </c>
      <c r="I96" s="41">
        <v>1.8</v>
      </c>
      <c r="J96" s="41">
        <v>1.3</v>
      </c>
      <c r="K96" s="41">
        <v>3</v>
      </c>
      <c r="L96" s="41">
        <v>1</v>
      </c>
      <c r="M96" s="41">
        <f t="shared" si="24"/>
        <v>2</v>
      </c>
      <c r="N96" s="41"/>
      <c r="O96" s="41">
        <f>IF(P96="m3",I96*J96*M96,IF(P96="m2-LxH",I96*M96,IF(P96="m2-LxW",I96*J96*N96,IF(P96="rm",M96,IF(P96="lm",I96,IF(P96="unit",#REF!,))))))</f>
        <v>3.6</v>
      </c>
      <c r="P96" s="42" t="s">
        <v>27</v>
      </c>
      <c r="Q96" s="43" t="str">
        <f t="shared" si="13"/>
        <v>off hired</v>
      </c>
      <c r="R96" s="44">
        <v>44721</v>
      </c>
      <c r="S96" s="44">
        <v>44732</v>
      </c>
      <c r="T96" s="45">
        <f t="shared" si="15"/>
        <v>1</v>
      </c>
      <c r="U96" s="46">
        <f t="shared" si="23"/>
        <v>1.7142857142857142</v>
      </c>
      <c r="V96" s="47">
        <v>14</v>
      </c>
      <c r="W96" s="47"/>
      <c r="X96" s="48">
        <f t="shared" si="16"/>
        <v>50.4</v>
      </c>
      <c r="Y96" s="48">
        <f t="shared" si="17"/>
        <v>0</v>
      </c>
      <c r="Z96" s="48">
        <f t="shared" si="18"/>
        <v>35.28</v>
      </c>
      <c r="AA96" s="48">
        <f t="shared" si="19"/>
        <v>15.120000000000001</v>
      </c>
      <c r="AB96" s="48">
        <f t="shared" si="20"/>
        <v>0</v>
      </c>
      <c r="AC96" s="48">
        <f t="shared" si="21"/>
        <v>50.400000000000006</v>
      </c>
      <c r="AD96" s="93">
        <f t="shared" si="22"/>
        <v>50.400000000000006</v>
      </c>
    </row>
    <row r="97" spans="1:30" s="68" customFormat="1" ht="30" customHeight="1" x14ac:dyDescent="0.35">
      <c r="A97" s="39"/>
      <c r="B97" s="39" t="s">
        <v>97</v>
      </c>
      <c r="C97" s="40">
        <v>189</v>
      </c>
      <c r="D97" s="41">
        <v>12186</v>
      </c>
      <c r="E97" s="41">
        <v>7567</v>
      </c>
      <c r="F97" s="41" t="s">
        <v>50</v>
      </c>
      <c r="G97" s="39" t="s">
        <v>268</v>
      </c>
      <c r="H97" s="39" t="s">
        <v>230</v>
      </c>
      <c r="I97" s="41">
        <v>2.5</v>
      </c>
      <c r="J97" s="41">
        <v>1.8</v>
      </c>
      <c r="K97" s="41">
        <v>7.5</v>
      </c>
      <c r="L97" s="41">
        <v>1</v>
      </c>
      <c r="M97" s="41">
        <f t="shared" si="24"/>
        <v>6.5</v>
      </c>
      <c r="N97" s="41"/>
      <c r="O97" s="41">
        <f>IF(P97="m3",I97*J97*M97,IF(P97="m2-LxH",I97*M97,IF(P97="m2-LxW",I97*J97*N97,IF(P97="rm",M97,IF(P97="lm",I97,IF(P97="unit",#REF!,))))))</f>
        <v>16.25</v>
      </c>
      <c r="P97" s="42" t="s">
        <v>27</v>
      </c>
      <c r="Q97" s="43" t="str">
        <f t="shared" si="13"/>
        <v>off hired</v>
      </c>
      <c r="R97" s="44">
        <v>44721</v>
      </c>
      <c r="S97" s="44">
        <v>44732</v>
      </c>
      <c r="T97" s="45">
        <f t="shared" si="15"/>
        <v>1</v>
      </c>
      <c r="U97" s="46">
        <f t="shared" si="23"/>
        <v>1.7142857142857142</v>
      </c>
      <c r="V97" s="50">
        <v>18</v>
      </c>
      <c r="W97" s="47">
        <v>1.05</v>
      </c>
      <c r="X97" s="48">
        <f t="shared" si="16"/>
        <v>292.5</v>
      </c>
      <c r="Y97" s="48">
        <f t="shared" si="17"/>
        <v>17.0625</v>
      </c>
      <c r="Z97" s="48">
        <f t="shared" si="18"/>
        <v>204.75</v>
      </c>
      <c r="AA97" s="48">
        <f t="shared" si="19"/>
        <v>87.75</v>
      </c>
      <c r="AB97" s="48">
        <f t="shared" si="20"/>
        <v>29.249999999999996</v>
      </c>
      <c r="AC97" s="48">
        <f t="shared" si="21"/>
        <v>321.75</v>
      </c>
      <c r="AD97" s="93">
        <f t="shared" si="22"/>
        <v>321.75</v>
      </c>
    </row>
    <row r="98" spans="1:30" s="68" customFormat="1" ht="30" customHeight="1" x14ac:dyDescent="0.35">
      <c r="A98" s="39"/>
      <c r="B98" s="39" t="s">
        <v>97</v>
      </c>
      <c r="C98" s="40">
        <v>190</v>
      </c>
      <c r="D98" s="41">
        <v>12187</v>
      </c>
      <c r="E98" s="41">
        <v>7567</v>
      </c>
      <c r="F98" s="41" t="s">
        <v>50</v>
      </c>
      <c r="G98" s="39" t="s">
        <v>268</v>
      </c>
      <c r="H98" s="39" t="s">
        <v>230</v>
      </c>
      <c r="I98" s="41">
        <v>4</v>
      </c>
      <c r="J98" s="41">
        <v>1.8</v>
      </c>
      <c r="K98" s="41">
        <v>7.5</v>
      </c>
      <c r="L98" s="41">
        <v>1</v>
      </c>
      <c r="M98" s="41">
        <f t="shared" si="24"/>
        <v>6.5</v>
      </c>
      <c r="N98" s="41"/>
      <c r="O98" s="41">
        <f>IF(P98="m3",I98*J98*M98,IF(P98="m2-LxH",I98*M98,IF(P98="m2-LxW",I98*J98*N98,IF(P98="rm",M98,IF(P98="lm",I98,IF(P98="unit",#REF!,))))))</f>
        <v>26</v>
      </c>
      <c r="P98" s="42" t="s">
        <v>27</v>
      </c>
      <c r="Q98" s="43" t="str">
        <f t="shared" si="13"/>
        <v>off hired</v>
      </c>
      <c r="R98" s="44">
        <v>44721</v>
      </c>
      <c r="S98" s="44">
        <v>44732</v>
      </c>
      <c r="T98" s="45">
        <f t="shared" si="15"/>
        <v>1</v>
      </c>
      <c r="U98" s="46">
        <f t="shared" si="23"/>
        <v>1.7142857142857142</v>
      </c>
      <c r="V98" s="50">
        <v>18</v>
      </c>
      <c r="W98" s="47">
        <v>1.05</v>
      </c>
      <c r="X98" s="48">
        <f t="shared" si="16"/>
        <v>468</v>
      </c>
      <c r="Y98" s="48">
        <f t="shared" si="17"/>
        <v>27.3</v>
      </c>
      <c r="Z98" s="48">
        <f t="shared" si="18"/>
        <v>327.59999999999997</v>
      </c>
      <c r="AA98" s="48">
        <f t="shared" si="19"/>
        <v>140.4</v>
      </c>
      <c r="AB98" s="48">
        <f t="shared" si="20"/>
        <v>46.8</v>
      </c>
      <c r="AC98" s="48">
        <f t="shared" si="21"/>
        <v>514.79999999999995</v>
      </c>
      <c r="AD98" s="93">
        <f t="shared" si="22"/>
        <v>514.79999999999995</v>
      </c>
    </row>
    <row r="99" spans="1:30" s="68" customFormat="1" ht="30" customHeight="1" x14ac:dyDescent="0.35">
      <c r="A99" s="39"/>
      <c r="B99" s="39" t="s">
        <v>97</v>
      </c>
      <c r="C99" s="40">
        <v>190</v>
      </c>
      <c r="D99" s="41">
        <v>12187</v>
      </c>
      <c r="E99" s="41">
        <v>7567</v>
      </c>
      <c r="F99" s="41" t="s">
        <v>50</v>
      </c>
      <c r="G99" s="39" t="s">
        <v>268</v>
      </c>
      <c r="H99" s="39" t="s">
        <v>230</v>
      </c>
      <c r="I99" s="41">
        <v>4</v>
      </c>
      <c r="J99" s="41">
        <v>1.8</v>
      </c>
      <c r="K99" s="41">
        <v>7.5</v>
      </c>
      <c r="L99" s="41">
        <v>1</v>
      </c>
      <c r="M99" s="41">
        <f t="shared" si="24"/>
        <v>6.5</v>
      </c>
      <c r="N99" s="41"/>
      <c r="O99" s="41">
        <f>IF(P99="m3",I99*J99*M99,IF(P99="m2-LxH",I99*M99,IF(P99="m2-LxW",I99*J99*N99,IF(P99="rm",M99,IF(P99="lm",I99,IF(P99="unit",#REF!,))))))</f>
        <v>26</v>
      </c>
      <c r="P99" s="42" t="s">
        <v>27</v>
      </c>
      <c r="Q99" s="43" t="str">
        <f t="shared" si="13"/>
        <v>off hired</v>
      </c>
      <c r="R99" s="44">
        <v>44721</v>
      </c>
      <c r="S99" s="44">
        <v>44732</v>
      </c>
      <c r="T99" s="45">
        <f t="shared" si="15"/>
        <v>1</v>
      </c>
      <c r="U99" s="46">
        <f t="shared" si="23"/>
        <v>1.7142857142857142</v>
      </c>
      <c r="V99" s="50">
        <v>18</v>
      </c>
      <c r="W99" s="47">
        <v>1.05</v>
      </c>
      <c r="X99" s="48">
        <f t="shared" si="16"/>
        <v>468</v>
      </c>
      <c r="Y99" s="48">
        <f t="shared" si="17"/>
        <v>27.3</v>
      </c>
      <c r="Z99" s="48">
        <f t="shared" si="18"/>
        <v>327.59999999999997</v>
      </c>
      <c r="AA99" s="48">
        <f t="shared" si="19"/>
        <v>140.4</v>
      </c>
      <c r="AB99" s="48">
        <f t="shared" si="20"/>
        <v>46.8</v>
      </c>
      <c r="AC99" s="48">
        <f t="shared" si="21"/>
        <v>514.79999999999995</v>
      </c>
      <c r="AD99" s="93">
        <f t="shared" si="22"/>
        <v>514.79999999999995</v>
      </c>
    </row>
    <row r="100" spans="1:30" s="68" customFormat="1" ht="30" customHeight="1" x14ac:dyDescent="0.35">
      <c r="A100" s="39"/>
      <c r="B100" s="39" t="s">
        <v>114</v>
      </c>
      <c r="C100" s="40">
        <v>191</v>
      </c>
      <c r="D100" s="41">
        <v>12188</v>
      </c>
      <c r="E100" s="41">
        <v>7810</v>
      </c>
      <c r="F100" s="41" t="s">
        <v>49</v>
      </c>
      <c r="G100" s="39" t="s">
        <v>256</v>
      </c>
      <c r="H100" s="39" t="s">
        <v>230</v>
      </c>
      <c r="I100" s="41">
        <v>6</v>
      </c>
      <c r="J100" s="41">
        <v>1.3</v>
      </c>
      <c r="K100" s="41">
        <v>5</v>
      </c>
      <c r="L100" s="41">
        <v>1</v>
      </c>
      <c r="M100" s="41">
        <f t="shared" si="24"/>
        <v>4</v>
      </c>
      <c r="N100" s="41"/>
      <c r="O100" s="41">
        <f>IF(P100="m3",I100*J100*M100,IF(P100="m2-LxH",I100*M100,IF(P100="m2-LxW",I100*J100*N100,IF(P100="rm",M100,IF(P100="lm",I100,IF(P100="unit",#REF!,))))))</f>
        <v>24</v>
      </c>
      <c r="P100" s="42" t="s">
        <v>27</v>
      </c>
      <c r="Q100" s="43" t="str">
        <f t="shared" si="13"/>
        <v>off hired</v>
      </c>
      <c r="R100" s="44">
        <v>44721</v>
      </c>
      <c r="S100" s="44">
        <v>44779</v>
      </c>
      <c r="T100" s="45">
        <f t="shared" si="15"/>
        <v>1</v>
      </c>
      <c r="U100" s="46">
        <f t="shared" si="23"/>
        <v>8.4285714285714288</v>
      </c>
      <c r="V100" s="47">
        <v>14</v>
      </c>
      <c r="W100" s="47">
        <v>0.84</v>
      </c>
      <c r="X100" s="48">
        <f t="shared" si="16"/>
        <v>336</v>
      </c>
      <c r="Y100" s="48">
        <f t="shared" si="17"/>
        <v>20.16</v>
      </c>
      <c r="Z100" s="48">
        <f t="shared" si="18"/>
        <v>235.19999999999996</v>
      </c>
      <c r="AA100" s="48">
        <f t="shared" si="19"/>
        <v>100.79999999999998</v>
      </c>
      <c r="AB100" s="48">
        <f t="shared" si="20"/>
        <v>169.92</v>
      </c>
      <c r="AC100" s="48">
        <f t="shared" si="21"/>
        <v>505.91999999999996</v>
      </c>
      <c r="AD100" s="93">
        <f t="shared" si="22"/>
        <v>505.91999999999996</v>
      </c>
    </row>
    <row r="101" spans="1:30" s="68" customFormat="1" ht="30" customHeight="1" x14ac:dyDescent="0.35">
      <c r="A101" s="39"/>
      <c r="B101" s="39" t="s">
        <v>114</v>
      </c>
      <c r="C101" s="40">
        <v>192</v>
      </c>
      <c r="D101" s="41">
        <v>12188</v>
      </c>
      <c r="E101" s="41">
        <v>7810</v>
      </c>
      <c r="F101" s="41" t="s">
        <v>49</v>
      </c>
      <c r="G101" s="39" t="s">
        <v>256</v>
      </c>
      <c r="H101" s="39" t="s">
        <v>230</v>
      </c>
      <c r="I101" s="41">
        <v>2.5</v>
      </c>
      <c r="J101" s="41">
        <v>1.3</v>
      </c>
      <c r="K101" s="41">
        <v>5</v>
      </c>
      <c r="L101" s="41">
        <v>1</v>
      </c>
      <c r="M101" s="41">
        <f t="shared" si="24"/>
        <v>4</v>
      </c>
      <c r="N101" s="41"/>
      <c r="O101" s="41">
        <f>IF(P101="m3",I101*J101*M101,IF(P101="m2-LxH",I101*M101,IF(P101="m2-LxW",I101*J101*N101,IF(P101="rm",M101,IF(P101="lm",I101,IF(P101="unit",#REF!,))))))</f>
        <v>10</v>
      </c>
      <c r="P101" s="42" t="s">
        <v>27</v>
      </c>
      <c r="Q101" s="43" t="str">
        <f t="shared" si="13"/>
        <v>off hired</v>
      </c>
      <c r="R101" s="44">
        <v>44721</v>
      </c>
      <c r="S101" s="44">
        <v>44779</v>
      </c>
      <c r="T101" s="45">
        <f t="shared" si="15"/>
        <v>1</v>
      </c>
      <c r="U101" s="46">
        <f t="shared" si="23"/>
        <v>8.4285714285714288</v>
      </c>
      <c r="V101" s="47">
        <v>14</v>
      </c>
      <c r="W101" s="47">
        <v>0.84</v>
      </c>
      <c r="X101" s="48">
        <f t="shared" si="16"/>
        <v>140</v>
      </c>
      <c r="Y101" s="48">
        <f t="shared" si="17"/>
        <v>8.4</v>
      </c>
      <c r="Z101" s="48">
        <f t="shared" si="18"/>
        <v>98</v>
      </c>
      <c r="AA101" s="48">
        <f t="shared" si="19"/>
        <v>42</v>
      </c>
      <c r="AB101" s="48">
        <f t="shared" si="20"/>
        <v>70.8</v>
      </c>
      <c r="AC101" s="48">
        <f t="shared" si="21"/>
        <v>210.8</v>
      </c>
      <c r="AD101" s="93">
        <f t="shared" si="22"/>
        <v>210.8</v>
      </c>
    </row>
    <row r="102" spans="1:30" s="68" customFormat="1" ht="30" customHeight="1" x14ac:dyDescent="0.35">
      <c r="A102" s="39"/>
      <c r="B102" s="39" t="s">
        <v>117</v>
      </c>
      <c r="C102" s="40">
        <v>193</v>
      </c>
      <c r="D102" s="41">
        <v>12189</v>
      </c>
      <c r="E102" s="41">
        <v>7575</v>
      </c>
      <c r="F102" s="41" t="s">
        <v>50</v>
      </c>
      <c r="G102" s="39" t="s">
        <v>278</v>
      </c>
      <c r="H102" s="39" t="s">
        <v>230</v>
      </c>
      <c r="I102" s="41">
        <v>1.3</v>
      </c>
      <c r="J102" s="41">
        <v>1.3</v>
      </c>
      <c r="K102" s="41">
        <v>3</v>
      </c>
      <c r="L102" s="41">
        <v>1</v>
      </c>
      <c r="M102" s="41">
        <f t="shared" si="24"/>
        <v>2</v>
      </c>
      <c r="N102" s="41"/>
      <c r="O102" s="41">
        <f>IF(P102="m3",I102*J102*M102,IF(P102="m2-LxH",I102*M102,IF(P102="m2-LxW",I102*J102*N102,IF(P102="rm",M102,IF(P102="lm",I102,IF(P102="unit",#REF!,))))))</f>
        <v>2.6</v>
      </c>
      <c r="P102" s="42" t="s">
        <v>27</v>
      </c>
      <c r="Q102" s="43" t="str">
        <f t="shared" si="13"/>
        <v>off hired</v>
      </c>
      <c r="R102" s="44">
        <v>44721</v>
      </c>
      <c r="S102" s="44">
        <v>44731</v>
      </c>
      <c r="T102" s="45">
        <f t="shared" si="15"/>
        <v>1</v>
      </c>
      <c r="U102" s="46">
        <f t="shared" si="23"/>
        <v>1.5714285714285714</v>
      </c>
      <c r="V102" s="47">
        <v>14</v>
      </c>
      <c r="W102" s="47"/>
      <c r="X102" s="48">
        <f t="shared" si="16"/>
        <v>36.4</v>
      </c>
      <c r="Y102" s="48">
        <f t="shared" si="17"/>
        <v>0</v>
      </c>
      <c r="Z102" s="48">
        <f t="shared" si="18"/>
        <v>25.479999999999997</v>
      </c>
      <c r="AA102" s="48">
        <f t="shared" si="19"/>
        <v>10.92</v>
      </c>
      <c r="AB102" s="48">
        <f t="shared" si="20"/>
        <v>0</v>
      </c>
      <c r="AC102" s="48">
        <f t="shared" si="21"/>
        <v>36.4</v>
      </c>
      <c r="AD102" s="93">
        <f t="shared" si="22"/>
        <v>36.4</v>
      </c>
    </row>
    <row r="103" spans="1:30" s="68" customFormat="1" ht="30" customHeight="1" x14ac:dyDescent="0.35">
      <c r="A103" s="39"/>
      <c r="B103" s="39" t="s">
        <v>79</v>
      </c>
      <c r="C103" s="40">
        <v>196</v>
      </c>
      <c r="D103" s="49">
        <v>12192</v>
      </c>
      <c r="E103" s="49">
        <v>7568</v>
      </c>
      <c r="F103" s="41" t="s">
        <v>50</v>
      </c>
      <c r="G103" s="39" t="s">
        <v>251</v>
      </c>
      <c r="H103" s="39" t="s">
        <v>230</v>
      </c>
      <c r="I103" s="41">
        <v>2.5</v>
      </c>
      <c r="J103" s="41">
        <v>1.8</v>
      </c>
      <c r="K103" s="41">
        <v>5</v>
      </c>
      <c r="L103" s="41">
        <v>1</v>
      </c>
      <c r="M103" s="41">
        <f t="shared" si="24"/>
        <v>4</v>
      </c>
      <c r="N103" s="41"/>
      <c r="O103" s="41">
        <f>IF(P103="m3",I103*J103*M103,IF(P103="m2-LxH",I103*M103,IF(P103="m2-LxW",I103*J103*N103,IF(P103="rm",M103,IF(P103="lm",I103,IF(P103="unit",#REF!,))))))</f>
        <v>10</v>
      </c>
      <c r="P103" s="42" t="s">
        <v>27</v>
      </c>
      <c r="Q103" s="43" t="str">
        <f t="shared" si="13"/>
        <v>off hired</v>
      </c>
      <c r="R103" s="44">
        <v>44721</v>
      </c>
      <c r="S103" s="44">
        <v>44732</v>
      </c>
      <c r="T103" s="45">
        <f t="shared" si="15"/>
        <v>1</v>
      </c>
      <c r="U103" s="46">
        <f t="shared" ref="U103:U134" si="25">IF(Q103="on hire",$C$1-R103+1,IF(Q103="off hired",S103-R103+1,0))/7</f>
        <v>1.7142857142857142</v>
      </c>
      <c r="V103" s="47">
        <v>18</v>
      </c>
      <c r="W103" s="47"/>
      <c r="X103" s="48">
        <f t="shared" si="16"/>
        <v>180</v>
      </c>
      <c r="Y103" s="48">
        <f t="shared" si="17"/>
        <v>0</v>
      </c>
      <c r="Z103" s="48">
        <f t="shared" si="18"/>
        <v>126</v>
      </c>
      <c r="AA103" s="48">
        <f t="shared" si="19"/>
        <v>54</v>
      </c>
      <c r="AB103" s="48">
        <f t="shared" si="20"/>
        <v>0</v>
      </c>
      <c r="AC103" s="48">
        <f t="shared" si="21"/>
        <v>180</v>
      </c>
      <c r="AD103" s="93">
        <f t="shared" si="22"/>
        <v>180</v>
      </c>
    </row>
    <row r="104" spans="1:30" s="68" customFormat="1" ht="30" customHeight="1" x14ac:dyDescent="0.35">
      <c r="A104" s="39"/>
      <c r="B104" s="39" t="s">
        <v>79</v>
      </c>
      <c r="C104" s="40">
        <v>196</v>
      </c>
      <c r="D104" s="49">
        <v>12192</v>
      </c>
      <c r="E104" s="49">
        <v>6704</v>
      </c>
      <c r="F104" s="41" t="s">
        <v>50</v>
      </c>
      <c r="G104" s="39" t="s">
        <v>251</v>
      </c>
      <c r="H104" s="39" t="s">
        <v>230</v>
      </c>
      <c r="I104" s="41">
        <v>2.5</v>
      </c>
      <c r="J104" s="41">
        <v>1.8</v>
      </c>
      <c r="K104" s="41">
        <v>5</v>
      </c>
      <c r="L104" s="41">
        <v>1</v>
      </c>
      <c r="M104" s="41">
        <f t="shared" si="24"/>
        <v>4</v>
      </c>
      <c r="N104" s="41"/>
      <c r="O104" s="41">
        <f>IF(P104="m3",I104*J104*M104,IF(P104="m2-LxH",I104*M104,IF(P104="m2-LxW",I104*J104*N104,IF(P104="rm",M104,IF(P104="lm",I104,IF(P104="unit",#REF!,))))))</f>
        <v>10</v>
      </c>
      <c r="P104" s="42" t="s">
        <v>27</v>
      </c>
      <c r="Q104" s="43" t="str">
        <f t="shared" ref="Q104:Q167" si="26">IF(S104&lt;&gt;0,"off hired",IF(R104&lt;&gt;0,"on hire","-"))</f>
        <v>off hired</v>
      </c>
      <c r="R104" s="44">
        <v>44721</v>
      </c>
      <c r="S104" s="44">
        <v>44825</v>
      </c>
      <c r="T104" s="45">
        <f t="shared" si="15"/>
        <v>1</v>
      </c>
      <c r="U104" s="46">
        <f t="shared" si="25"/>
        <v>15</v>
      </c>
      <c r="V104" s="47">
        <v>18</v>
      </c>
      <c r="W104" s="47"/>
      <c r="X104" s="48">
        <f t="shared" si="16"/>
        <v>180</v>
      </c>
      <c r="Y104" s="48">
        <f t="shared" si="17"/>
        <v>0</v>
      </c>
      <c r="Z104" s="48">
        <f t="shared" si="18"/>
        <v>126</v>
      </c>
      <c r="AA104" s="48">
        <f t="shared" si="19"/>
        <v>54</v>
      </c>
      <c r="AB104" s="48">
        <f t="shared" si="20"/>
        <v>0</v>
      </c>
      <c r="AC104" s="48">
        <f t="shared" si="21"/>
        <v>180</v>
      </c>
      <c r="AD104" s="93">
        <f t="shared" si="22"/>
        <v>180</v>
      </c>
    </row>
    <row r="105" spans="1:30" s="68" customFormat="1" ht="30" customHeight="1" x14ac:dyDescent="0.35">
      <c r="A105" s="39"/>
      <c r="B105" s="39" t="s">
        <v>79</v>
      </c>
      <c r="C105" s="40">
        <v>197</v>
      </c>
      <c r="D105" s="49">
        <v>12193</v>
      </c>
      <c r="E105" s="49">
        <v>7899</v>
      </c>
      <c r="F105" s="41" t="s">
        <v>50</v>
      </c>
      <c r="G105" s="39" t="s">
        <v>279</v>
      </c>
      <c r="H105" s="39" t="s">
        <v>230</v>
      </c>
      <c r="I105" s="41">
        <v>1.8</v>
      </c>
      <c r="J105" s="41">
        <v>1.8</v>
      </c>
      <c r="K105" s="41">
        <v>4</v>
      </c>
      <c r="L105" s="41">
        <v>1</v>
      </c>
      <c r="M105" s="41">
        <f t="shared" si="24"/>
        <v>3</v>
      </c>
      <c r="N105" s="41"/>
      <c r="O105" s="41">
        <f>IF(P105="m3",I105*J105*M105,IF(P105="m2-LxH",I105*M105,IF(P105="m2-LxW",I105*J105*N105,IF(P105="rm",M105,IF(P105="lm",I105,IF(P105="unit",#REF!,))))))</f>
        <v>5.4</v>
      </c>
      <c r="P105" s="42" t="s">
        <v>27</v>
      </c>
      <c r="Q105" s="43" t="str">
        <f t="shared" si="26"/>
        <v>off hired</v>
      </c>
      <c r="R105" s="44">
        <v>44721</v>
      </c>
      <c r="S105" s="44">
        <v>44818</v>
      </c>
      <c r="T105" s="45">
        <f t="shared" si="15"/>
        <v>1</v>
      </c>
      <c r="U105" s="46">
        <f t="shared" si="25"/>
        <v>14</v>
      </c>
      <c r="V105" s="47">
        <v>18</v>
      </c>
      <c r="W105" s="47"/>
      <c r="X105" s="48">
        <f t="shared" si="16"/>
        <v>97.2</v>
      </c>
      <c r="Y105" s="48">
        <f t="shared" si="17"/>
        <v>0</v>
      </c>
      <c r="Z105" s="48">
        <f t="shared" si="18"/>
        <v>68.039999999999992</v>
      </c>
      <c r="AA105" s="48">
        <f t="shared" si="19"/>
        <v>29.160000000000004</v>
      </c>
      <c r="AB105" s="48">
        <f t="shared" si="20"/>
        <v>0</v>
      </c>
      <c r="AC105" s="48">
        <f t="shared" si="21"/>
        <v>97.199999999999989</v>
      </c>
      <c r="AD105" s="93">
        <f t="shared" si="22"/>
        <v>97.199999999999989</v>
      </c>
    </row>
    <row r="106" spans="1:30" s="68" customFormat="1" ht="30" customHeight="1" x14ac:dyDescent="0.35">
      <c r="A106" s="39"/>
      <c r="B106" s="39" t="s">
        <v>61</v>
      </c>
      <c r="C106" s="40">
        <v>198</v>
      </c>
      <c r="D106" s="41">
        <v>12194</v>
      </c>
      <c r="E106" s="41">
        <v>6731</v>
      </c>
      <c r="F106" s="41" t="s">
        <v>50</v>
      </c>
      <c r="G106" s="39" t="s">
        <v>273</v>
      </c>
      <c r="H106" s="39" t="s">
        <v>230</v>
      </c>
      <c r="I106" s="41">
        <v>1.8</v>
      </c>
      <c r="J106" s="41">
        <v>1.8</v>
      </c>
      <c r="K106" s="41">
        <v>6</v>
      </c>
      <c r="L106" s="41">
        <v>1</v>
      </c>
      <c r="M106" s="41">
        <f t="shared" ref="M106:M135" si="27">K106-L106</f>
        <v>5</v>
      </c>
      <c r="N106" s="41"/>
      <c r="O106" s="41">
        <f>IF(P106="m3",I106*J106*M106,IF(P106="m2-LxH",I106*M106,IF(P106="m2-LxW",I106*J106*N106,IF(P106="rm",M106,IF(P106="lm",I106,IF(P106="unit",#REF!,))))))</f>
        <v>9</v>
      </c>
      <c r="P106" s="42" t="s">
        <v>27</v>
      </c>
      <c r="Q106" s="43" t="str">
        <f t="shared" si="26"/>
        <v>off hired</v>
      </c>
      <c r="R106" s="44">
        <v>44721</v>
      </c>
      <c r="S106" s="44">
        <v>44831</v>
      </c>
      <c r="T106" s="45">
        <f t="shared" si="15"/>
        <v>1</v>
      </c>
      <c r="U106" s="46">
        <f t="shared" si="25"/>
        <v>15.857142857142858</v>
      </c>
      <c r="V106" s="47">
        <v>18</v>
      </c>
      <c r="W106" s="47"/>
      <c r="X106" s="48">
        <f t="shared" si="16"/>
        <v>162</v>
      </c>
      <c r="Y106" s="48">
        <f t="shared" si="17"/>
        <v>0</v>
      </c>
      <c r="Z106" s="48">
        <f t="shared" si="18"/>
        <v>113.39999999999999</v>
      </c>
      <c r="AA106" s="48">
        <f t="shared" si="19"/>
        <v>48.599999999999994</v>
      </c>
      <c r="AB106" s="48">
        <f t="shared" si="20"/>
        <v>0</v>
      </c>
      <c r="AC106" s="48">
        <f t="shared" si="21"/>
        <v>162</v>
      </c>
      <c r="AD106" s="93">
        <f t="shared" si="22"/>
        <v>162</v>
      </c>
    </row>
    <row r="107" spans="1:30" s="68" customFormat="1" ht="30" customHeight="1" x14ac:dyDescent="0.35">
      <c r="A107" s="39"/>
      <c r="B107" s="39" t="s">
        <v>61</v>
      </c>
      <c r="C107" s="40">
        <v>199</v>
      </c>
      <c r="D107" s="41">
        <v>12195</v>
      </c>
      <c r="E107" s="41">
        <v>7568</v>
      </c>
      <c r="F107" s="41" t="s">
        <v>50</v>
      </c>
      <c r="G107" s="39" t="s">
        <v>273</v>
      </c>
      <c r="H107" s="39" t="s">
        <v>230</v>
      </c>
      <c r="I107" s="41">
        <v>5</v>
      </c>
      <c r="J107" s="41">
        <v>1.8</v>
      </c>
      <c r="K107" s="41">
        <v>6</v>
      </c>
      <c r="L107" s="41">
        <v>1</v>
      </c>
      <c r="M107" s="41">
        <f t="shared" si="27"/>
        <v>5</v>
      </c>
      <c r="N107" s="41"/>
      <c r="O107" s="41">
        <f>IF(P107="m3",I107*J107*M107,IF(P107="m2-LxH",I107*M107,IF(P107="m2-LxW",I107*J107*N107,IF(P107="rm",M107,IF(P107="lm",I107,IF(P107="unit",#REF!,))))))</f>
        <v>25</v>
      </c>
      <c r="P107" s="42" t="s">
        <v>27</v>
      </c>
      <c r="Q107" s="43" t="str">
        <f t="shared" si="26"/>
        <v>off hired</v>
      </c>
      <c r="R107" s="44">
        <v>44721</v>
      </c>
      <c r="S107" s="44">
        <v>44732</v>
      </c>
      <c r="T107" s="45">
        <f t="shared" si="15"/>
        <v>1</v>
      </c>
      <c r="U107" s="46">
        <f t="shared" si="25"/>
        <v>1.7142857142857142</v>
      </c>
      <c r="V107" s="50">
        <v>18</v>
      </c>
      <c r="W107" s="47">
        <v>1.05</v>
      </c>
      <c r="X107" s="48">
        <f t="shared" si="16"/>
        <v>450</v>
      </c>
      <c r="Y107" s="48">
        <f t="shared" si="17"/>
        <v>26.25</v>
      </c>
      <c r="Z107" s="48">
        <f t="shared" si="18"/>
        <v>315</v>
      </c>
      <c r="AA107" s="48">
        <f t="shared" si="19"/>
        <v>135</v>
      </c>
      <c r="AB107" s="48">
        <f t="shared" si="20"/>
        <v>45</v>
      </c>
      <c r="AC107" s="48">
        <f t="shared" si="21"/>
        <v>495</v>
      </c>
      <c r="AD107" s="93">
        <f t="shared" si="22"/>
        <v>495</v>
      </c>
    </row>
    <row r="108" spans="1:30" s="68" customFormat="1" ht="30" customHeight="1" x14ac:dyDescent="0.35">
      <c r="A108" s="39"/>
      <c r="B108" s="39" t="s">
        <v>69</v>
      </c>
      <c r="C108" s="40">
        <v>200</v>
      </c>
      <c r="D108" s="41">
        <v>12196</v>
      </c>
      <c r="E108" s="41">
        <v>7585</v>
      </c>
      <c r="F108" s="41" t="s">
        <v>50</v>
      </c>
      <c r="G108" s="39" t="s">
        <v>277</v>
      </c>
      <c r="H108" s="39" t="s">
        <v>230</v>
      </c>
      <c r="I108" s="41">
        <v>1.8</v>
      </c>
      <c r="J108" s="41">
        <v>1.3</v>
      </c>
      <c r="K108" s="41">
        <v>3</v>
      </c>
      <c r="L108" s="41">
        <v>1</v>
      </c>
      <c r="M108" s="41">
        <f t="shared" si="27"/>
        <v>2</v>
      </c>
      <c r="N108" s="41"/>
      <c r="O108" s="41">
        <f>IF(P108="m3",I108*J108*M108,IF(P108="m2-LxH",I108*M108,IF(P108="m2-LxW",I108*J108*N108,IF(P108="rm",M108,IF(P108="lm",I108,IF(P108="unit",#REF!,))))))</f>
        <v>3.6</v>
      </c>
      <c r="P108" s="42" t="s">
        <v>27</v>
      </c>
      <c r="Q108" s="43" t="str">
        <f t="shared" si="26"/>
        <v>off hired</v>
      </c>
      <c r="R108" s="44">
        <v>44721</v>
      </c>
      <c r="S108" s="44">
        <v>44738</v>
      </c>
      <c r="T108" s="45">
        <f t="shared" si="15"/>
        <v>1</v>
      </c>
      <c r="U108" s="46">
        <f t="shared" si="25"/>
        <v>2.5714285714285716</v>
      </c>
      <c r="V108" s="47">
        <v>14</v>
      </c>
      <c r="W108" s="47">
        <v>0.84</v>
      </c>
      <c r="X108" s="48">
        <f t="shared" si="16"/>
        <v>50.4</v>
      </c>
      <c r="Y108" s="48">
        <f t="shared" si="17"/>
        <v>3.024</v>
      </c>
      <c r="Z108" s="48">
        <f t="shared" si="18"/>
        <v>35.28</v>
      </c>
      <c r="AA108" s="48">
        <f t="shared" si="19"/>
        <v>15.120000000000001</v>
      </c>
      <c r="AB108" s="48">
        <f t="shared" si="20"/>
        <v>7.7760000000000007</v>
      </c>
      <c r="AC108" s="48">
        <f t="shared" si="21"/>
        <v>58.176000000000009</v>
      </c>
      <c r="AD108" s="93">
        <f t="shared" si="22"/>
        <v>58.176000000000009</v>
      </c>
    </row>
    <row r="109" spans="1:30" s="68" customFormat="1" ht="30" customHeight="1" x14ac:dyDescent="0.35">
      <c r="A109" s="39"/>
      <c r="B109" s="39" t="s">
        <v>79</v>
      </c>
      <c r="C109" s="40">
        <v>202</v>
      </c>
      <c r="D109" s="49">
        <v>12198</v>
      </c>
      <c r="E109" s="49">
        <v>7568</v>
      </c>
      <c r="F109" s="41" t="s">
        <v>49</v>
      </c>
      <c r="G109" s="39" t="s">
        <v>261</v>
      </c>
      <c r="H109" s="39" t="s">
        <v>230</v>
      </c>
      <c r="I109" s="41">
        <v>4</v>
      </c>
      <c r="J109" s="41">
        <v>1.3</v>
      </c>
      <c r="K109" s="41">
        <v>4</v>
      </c>
      <c r="L109" s="41">
        <v>1</v>
      </c>
      <c r="M109" s="41">
        <f t="shared" si="27"/>
        <v>3</v>
      </c>
      <c r="N109" s="41"/>
      <c r="O109" s="41">
        <f>IF(P109="m3",I109*J109*M109,IF(P109="m2-LxH",I109*M109,IF(P109="m2-LxW",I109*J109*N109,IF(P109="rm",M109,IF(P109="lm",I109,IF(P109="unit",#REF!,))))))</f>
        <v>12</v>
      </c>
      <c r="P109" s="42" t="s">
        <v>27</v>
      </c>
      <c r="Q109" s="43" t="str">
        <f t="shared" si="26"/>
        <v>off hired</v>
      </c>
      <c r="R109" s="44">
        <v>44721</v>
      </c>
      <c r="S109" s="44">
        <v>44732</v>
      </c>
      <c r="T109" s="45">
        <f t="shared" si="15"/>
        <v>1</v>
      </c>
      <c r="U109" s="46">
        <f t="shared" si="25"/>
        <v>1.7142857142857142</v>
      </c>
      <c r="V109" s="47">
        <v>14</v>
      </c>
      <c r="W109" s="47"/>
      <c r="X109" s="48">
        <f t="shared" si="16"/>
        <v>168</v>
      </c>
      <c r="Y109" s="48">
        <f t="shared" si="17"/>
        <v>0</v>
      </c>
      <c r="Z109" s="48">
        <f t="shared" si="18"/>
        <v>117.59999999999998</v>
      </c>
      <c r="AA109" s="48">
        <f t="shared" si="19"/>
        <v>50.399999999999991</v>
      </c>
      <c r="AB109" s="48">
        <f t="shared" si="20"/>
        <v>0</v>
      </c>
      <c r="AC109" s="48">
        <f t="shared" si="21"/>
        <v>167.99999999999997</v>
      </c>
      <c r="AD109" s="93">
        <f t="shared" si="22"/>
        <v>167.99999999999997</v>
      </c>
    </row>
    <row r="110" spans="1:30" s="68" customFormat="1" ht="30" customHeight="1" x14ac:dyDescent="0.35">
      <c r="A110" s="39"/>
      <c r="B110" s="39" t="s">
        <v>47</v>
      </c>
      <c r="C110" s="40">
        <v>88</v>
      </c>
      <c r="D110" s="49">
        <v>12206</v>
      </c>
      <c r="E110" s="49">
        <v>7572</v>
      </c>
      <c r="F110" s="41" t="s">
        <v>50</v>
      </c>
      <c r="G110" s="39" t="s">
        <v>280</v>
      </c>
      <c r="H110" s="39" t="s">
        <v>230</v>
      </c>
      <c r="I110" s="41">
        <v>22.5</v>
      </c>
      <c r="J110" s="41">
        <v>1.3</v>
      </c>
      <c r="K110" s="41">
        <v>3</v>
      </c>
      <c r="L110" s="41">
        <v>1</v>
      </c>
      <c r="M110" s="41">
        <f t="shared" si="27"/>
        <v>2</v>
      </c>
      <c r="N110" s="41"/>
      <c r="O110" s="41">
        <f>IF(P110="m3",I110*J110*M110,IF(P110="m2-LxH",I110*M110,IF(P110="m2-LxW",I110*J110*N110,IF(P110="rm",M110,IF(P110="lm",I110,IF(P110="unit",#REF!,))))))</f>
        <v>45</v>
      </c>
      <c r="P110" s="42" t="s">
        <v>27</v>
      </c>
      <c r="Q110" s="43" t="str">
        <f t="shared" si="26"/>
        <v>off hired</v>
      </c>
      <c r="R110" s="44">
        <v>44714</v>
      </c>
      <c r="S110" s="44">
        <v>44727</v>
      </c>
      <c r="T110" s="45">
        <f t="shared" si="15"/>
        <v>1</v>
      </c>
      <c r="U110" s="46">
        <f t="shared" si="25"/>
        <v>2</v>
      </c>
      <c r="V110" s="47">
        <v>14</v>
      </c>
      <c r="W110" s="47"/>
      <c r="X110" s="48">
        <f t="shared" si="16"/>
        <v>630</v>
      </c>
      <c r="Y110" s="48">
        <f t="shared" si="17"/>
        <v>0</v>
      </c>
      <c r="Z110" s="48">
        <f t="shared" si="18"/>
        <v>440.99999999999994</v>
      </c>
      <c r="AA110" s="48">
        <f t="shared" si="19"/>
        <v>189</v>
      </c>
      <c r="AB110" s="48">
        <f t="shared" si="20"/>
        <v>0</v>
      </c>
      <c r="AC110" s="48">
        <f t="shared" si="21"/>
        <v>630</v>
      </c>
      <c r="AD110" s="93">
        <f t="shared" si="22"/>
        <v>630</v>
      </c>
    </row>
    <row r="111" spans="1:30" s="68" customFormat="1" ht="30" customHeight="1" x14ac:dyDescent="0.35">
      <c r="A111" s="39"/>
      <c r="B111" s="39" t="s">
        <v>47</v>
      </c>
      <c r="C111" s="40">
        <v>52</v>
      </c>
      <c r="D111" s="49">
        <v>12207</v>
      </c>
      <c r="E111" s="49">
        <v>7572</v>
      </c>
      <c r="F111" s="41" t="s">
        <v>49</v>
      </c>
      <c r="G111" s="39" t="s">
        <v>258</v>
      </c>
      <c r="H111" s="39" t="s">
        <v>230</v>
      </c>
      <c r="I111" s="41">
        <v>10</v>
      </c>
      <c r="J111" s="41">
        <v>1.3</v>
      </c>
      <c r="K111" s="41">
        <v>4</v>
      </c>
      <c r="L111" s="41">
        <v>1</v>
      </c>
      <c r="M111" s="41">
        <f t="shared" si="27"/>
        <v>3</v>
      </c>
      <c r="N111" s="41"/>
      <c r="O111" s="41">
        <f>IF(P111="m3",I111*J111*M111,IF(P111="m2-LxH",I111*M111,IF(P111="m2-LxW",I111*J111*N111,IF(P111="rm",M111,IF(P111="lm",I111,IF(P111="unit",#REF!,))))))</f>
        <v>30</v>
      </c>
      <c r="P111" s="42" t="s">
        <v>27</v>
      </c>
      <c r="Q111" s="43" t="str">
        <f t="shared" si="26"/>
        <v>off hired</v>
      </c>
      <c r="R111" s="44">
        <v>44714</v>
      </c>
      <c r="S111" s="44">
        <v>44727</v>
      </c>
      <c r="T111" s="45">
        <f t="shared" si="15"/>
        <v>1</v>
      </c>
      <c r="U111" s="46">
        <f t="shared" si="25"/>
        <v>2</v>
      </c>
      <c r="V111" s="47">
        <v>14</v>
      </c>
      <c r="W111" s="47"/>
      <c r="X111" s="48">
        <f t="shared" si="16"/>
        <v>420</v>
      </c>
      <c r="Y111" s="48">
        <f t="shared" si="17"/>
        <v>0</v>
      </c>
      <c r="Z111" s="48">
        <f t="shared" si="18"/>
        <v>294</v>
      </c>
      <c r="AA111" s="48">
        <f t="shared" si="19"/>
        <v>126</v>
      </c>
      <c r="AB111" s="48">
        <f t="shared" si="20"/>
        <v>0</v>
      </c>
      <c r="AC111" s="48">
        <f t="shared" si="21"/>
        <v>420</v>
      </c>
      <c r="AD111" s="93">
        <f t="shared" si="22"/>
        <v>420</v>
      </c>
    </row>
    <row r="112" spans="1:30" s="68" customFormat="1" ht="30" customHeight="1" x14ac:dyDescent="0.35">
      <c r="A112" s="39"/>
      <c r="B112" s="39" t="s">
        <v>61</v>
      </c>
      <c r="C112" s="40" t="s">
        <v>281</v>
      </c>
      <c r="D112" s="41">
        <v>12209</v>
      </c>
      <c r="E112" s="41">
        <v>6709</v>
      </c>
      <c r="F112" s="41" t="s">
        <v>49</v>
      </c>
      <c r="G112" s="39" t="s">
        <v>253</v>
      </c>
      <c r="H112" s="39" t="s">
        <v>28</v>
      </c>
      <c r="I112" s="41">
        <v>2.5</v>
      </c>
      <c r="J112" s="41">
        <v>2.5</v>
      </c>
      <c r="K112" s="41">
        <v>4.5</v>
      </c>
      <c r="L112" s="41">
        <v>1</v>
      </c>
      <c r="M112" s="41">
        <f t="shared" si="27"/>
        <v>3.5</v>
      </c>
      <c r="N112" s="41"/>
      <c r="O112" s="41">
        <f>IF(P112="m3",I112*J112*M112,IF(P112="m2-LxH",I112*M112,IF(P112="m2-LxW",I112*J112*N112,IF(P112="rm",M112,IF(P112="lm",I112,IF(P112="unit",#REF!,))))))</f>
        <v>21.875</v>
      </c>
      <c r="P112" s="42" t="s">
        <v>29</v>
      </c>
      <c r="Q112" s="43" t="str">
        <f t="shared" si="26"/>
        <v>off hired</v>
      </c>
      <c r="R112" s="44">
        <v>44714</v>
      </c>
      <c r="S112" s="44">
        <v>44824</v>
      </c>
      <c r="T112" s="45">
        <f t="shared" si="15"/>
        <v>1</v>
      </c>
      <c r="U112" s="46">
        <f t="shared" si="25"/>
        <v>15.857142857142858</v>
      </c>
      <c r="V112" s="47">
        <v>7.5</v>
      </c>
      <c r="W112" s="47"/>
      <c r="X112" s="48">
        <f t="shared" si="16"/>
        <v>164.0625</v>
      </c>
      <c r="Y112" s="48">
        <f t="shared" si="17"/>
        <v>0</v>
      </c>
      <c r="Z112" s="48">
        <f t="shared" si="18"/>
        <v>114.84374999999999</v>
      </c>
      <c r="AA112" s="48">
        <f t="shared" si="19"/>
        <v>49.21875</v>
      </c>
      <c r="AB112" s="48">
        <f t="shared" si="20"/>
        <v>0</v>
      </c>
      <c r="AC112" s="48">
        <f t="shared" si="21"/>
        <v>164.0625</v>
      </c>
      <c r="AD112" s="93">
        <f t="shared" si="22"/>
        <v>164.0625</v>
      </c>
    </row>
    <row r="113" spans="1:30" s="68" customFormat="1" ht="30" customHeight="1" x14ac:dyDescent="0.35">
      <c r="A113" s="39"/>
      <c r="B113" s="39" t="s">
        <v>61</v>
      </c>
      <c r="C113" s="40" t="s">
        <v>282</v>
      </c>
      <c r="D113" s="41">
        <v>12210</v>
      </c>
      <c r="E113" s="41">
        <v>7821</v>
      </c>
      <c r="F113" s="41" t="s">
        <v>49</v>
      </c>
      <c r="G113" s="39" t="s">
        <v>253</v>
      </c>
      <c r="H113" s="39" t="s">
        <v>230</v>
      </c>
      <c r="I113" s="41">
        <v>1.8</v>
      </c>
      <c r="J113" s="41">
        <v>1.3</v>
      </c>
      <c r="K113" s="41">
        <v>4.5</v>
      </c>
      <c r="L113" s="41">
        <v>1</v>
      </c>
      <c r="M113" s="41">
        <f t="shared" si="27"/>
        <v>3.5</v>
      </c>
      <c r="N113" s="41"/>
      <c r="O113" s="41">
        <f>IF(P113="m3",I113*J113*M113,IF(P113="m2-LxH",I113*M113,IF(P113="m2-LxW",I113*J113*N113,IF(P113="rm",M113,IF(P113="lm",I113,IF(P113="unit",#REF!,))))))</f>
        <v>6.3</v>
      </c>
      <c r="P113" s="42" t="s">
        <v>27</v>
      </c>
      <c r="Q113" s="43" t="str">
        <f t="shared" si="26"/>
        <v>off hired</v>
      </c>
      <c r="R113" s="44">
        <v>44714</v>
      </c>
      <c r="S113" s="44">
        <v>44783</v>
      </c>
      <c r="T113" s="45">
        <f t="shared" si="15"/>
        <v>1</v>
      </c>
      <c r="U113" s="46">
        <f t="shared" si="25"/>
        <v>10</v>
      </c>
      <c r="V113" s="47">
        <v>14</v>
      </c>
      <c r="W113" s="47"/>
      <c r="X113" s="48">
        <f t="shared" si="16"/>
        <v>88.2</v>
      </c>
      <c r="Y113" s="48">
        <f t="shared" si="17"/>
        <v>0</v>
      </c>
      <c r="Z113" s="48">
        <f t="shared" si="18"/>
        <v>61.739999999999988</v>
      </c>
      <c r="AA113" s="48">
        <f t="shared" si="19"/>
        <v>26.459999999999997</v>
      </c>
      <c r="AB113" s="48">
        <f t="shared" si="20"/>
        <v>0</v>
      </c>
      <c r="AC113" s="48">
        <f t="shared" si="21"/>
        <v>88.199999999999989</v>
      </c>
      <c r="AD113" s="93">
        <f t="shared" si="22"/>
        <v>88.199999999999989</v>
      </c>
    </row>
    <row r="114" spans="1:30" s="68" customFormat="1" ht="30" customHeight="1" x14ac:dyDescent="0.35">
      <c r="A114" s="39"/>
      <c r="B114" s="39" t="s">
        <v>102</v>
      </c>
      <c r="C114" s="40">
        <v>126</v>
      </c>
      <c r="D114" s="41">
        <v>12211</v>
      </c>
      <c r="E114" s="41">
        <v>8561</v>
      </c>
      <c r="F114" s="41" t="s">
        <v>50</v>
      </c>
      <c r="G114" s="39" t="s">
        <v>271</v>
      </c>
      <c r="H114" s="39" t="s">
        <v>230</v>
      </c>
      <c r="I114" s="41">
        <v>5</v>
      </c>
      <c r="J114" s="41">
        <v>1.3</v>
      </c>
      <c r="K114" s="41">
        <v>5</v>
      </c>
      <c r="L114" s="41">
        <v>1</v>
      </c>
      <c r="M114" s="41">
        <f t="shared" si="27"/>
        <v>4</v>
      </c>
      <c r="N114" s="41"/>
      <c r="O114" s="41">
        <f>IF(P114="m3",I114*J114*M114,IF(P114="m2-LxH",I114*M114,IF(P114="m2-LxW",I114*J114*N114,IF(P114="rm",M114,IF(P114="lm",I114,IF(P114="unit",#REF!,))))))</f>
        <v>20</v>
      </c>
      <c r="P114" s="42" t="s">
        <v>27</v>
      </c>
      <c r="Q114" s="43" t="str">
        <f t="shared" si="26"/>
        <v>off hired</v>
      </c>
      <c r="R114" s="44">
        <v>44714</v>
      </c>
      <c r="S114" s="44">
        <v>44971</v>
      </c>
      <c r="T114" s="45">
        <f t="shared" si="15"/>
        <v>1</v>
      </c>
      <c r="U114" s="46">
        <f t="shared" si="25"/>
        <v>36.857142857142854</v>
      </c>
      <c r="V114" s="47">
        <v>14</v>
      </c>
      <c r="W114" s="47"/>
      <c r="X114" s="48">
        <f t="shared" si="16"/>
        <v>280</v>
      </c>
      <c r="Y114" s="48">
        <f t="shared" si="17"/>
        <v>0</v>
      </c>
      <c r="Z114" s="48">
        <f t="shared" si="18"/>
        <v>196</v>
      </c>
      <c r="AA114" s="48">
        <f t="shared" si="19"/>
        <v>84</v>
      </c>
      <c r="AB114" s="48">
        <f t="shared" si="20"/>
        <v>0</v>
      </c>
      <c r="AC114" s="48">
        <f t="shared" si="21"/>
        <v>280</v>
      </c>
      <c r="AD114" s="93">
        <f t="shared" si="22"/>
        <v>280</v>
      </c>
    </row>
    <row r="115" spans="1:30" s="68" customFormat="1" ht="30" customHeight="1" x14ac:dyDescent="0.35">
      <c r="A115" s="39"/>
      <c r="B115" s="39" t="s">
        <v>74</v>
      </c>
      <c r="C115" s="40">
        <v>136</v>
      </c>
      <c r="D115" s="41">
        <v>12212</v>
      </c>
      <c r="E115" s="41">
        <v>6705</v>
      </c>
      <c r="F115" s="41" t="s">
        <v>49</v>
      </c>
      <c r="G115" s="39" t="s">
        <v>263</v>
      </c>
      <c r="H115" s="39" t="s">
        <v>230</v>
      </c>
      <c r="I115" s="41">
        <v>15</v>
      </c>
      <c r="J115" s="41">
        <v>1.3</v>
      </c>
      <c r="K115" s="41">
        <v>5</v>
      </c>
      <c r="L115" s="41">
        <v>1</v>
      </c>
      <c r="M115" s="41">
        <f t="shared" si="27"/>
        <v>4</v>
      </c>
      <c r="N115" s="41"/>
      <c r="O115" s="41">
        <f>IF(P115="m3",I115*J115*M115,IF(P115="m2-LxH",I115*M115,IF(P115="m2-LxW",I115*J115*N115,IF(P115="rm",M115,IF(P115="lm",I115,IF(P115="unit",#REF!,))))))</f>
        <v>60</v>
      </c>
      <c r="P115" s="42" t="s">
        <v>27</v>
      </c>
      <c r="Q115" s="43" t="str">
        <f t="shared" si="26"/>
        <v>off hired</v>
      </c>
      <c r="R115" s="44">
        <v>44715</v>
      </c>
      <c r="S115" s="44">
        <v>44825</v>
      </c>
      <c r="T115" s="45">
        <f t="shared" si="15"/>
        <v>1</v>
      </c>
      <c r="U115" s="46">
        <f t="shared" si="25"/>
        <v>15.857142857142858</v>
      </c>
      <c r="V115" s="47">
        <v>14</v>
      </c>
      <c r="W115" s="47"/>
      <c r="X115" s="48">
        <f t="shared" si="16"/>
        <v>840</v>
      </c>
      <c r="Y115" s="48">
        <f t="shared" si="17"/>
        <v>0</v>
      </c>
      <c r="Z115" s="48">
        <f t="shared" si="18"/>
        <v>588</v>
      </c>
      <c r="AA115" s="48">
        <f t="shared" si="19"/>
        <v>252</v>
      </c>
      <c r="AB115" s="48">
        <f t="shared" si="20"/>
        <v>0</v>
      </c>
      <c r="AC115" s="48">
        <f t="shared" si="21"/>
        <v>840</v>
      </c>
      <c r="AD115" s="93">
        <f t="shared" si="22"/>
        <v>840</v>
      </c>
    </row>
    <row r="116" spans="1:30" s="68" customFormat="1" ht="30" customHeight="1" x14ac:dyDescent="0.35">
      <c r="A116" s="39"/>
      <c r="B116" s="39" t="s">
        <v>74</v>
      </c>
      <c r="C116" s="40">
        <v>127</v>
      </c>
      <c r="D116" s="41">
        <v>12213</v>
      </c>
      <c r="E116" s="41">
        <v>7810</v>
      </c>
      <c r="F116" s="41" t="s">
        <v>49</v>
      </c>
      <c r="G116" s="39" t="s">
        <v>263</v>
      </c>
      <c r="H116" s="39" t="s">
        <v>230</v>
      </c>
      <c r="I116" s="41">
        <v>25</v>
      </c>
      <c r="J116" s="41">
        <v>1.3</v>
      </c>
      <c r="K116" s="41">
        <v>4.5</v>
      </c>
      <c r="L116" s="41">
        <v>1</v>
      </c>
      <c r="M116" s="41">
        <f t="shared" si="27"/>
        <v>3.5</v>
      </c>
      <c r="N116" s="41"/>
      <c r="O116" s="41">
        <f>IF(P116="m3",I116*J116*M116,IF(P116="m2-LxH",I116*M116,IF(P116="m2-LxW",I116*J116*N116,IF(P116="rm",M116,IF(P116="lm",I116,IF(P116="unit",#REF!,))))))</f>
        <v>87.5</v>
      </c>
      <c r="P116" s="42" t="s">
        <v>27</v>
      </c>
      <c r="Q116" s="43" t="str">
        <f t="shared" si="26"/>
        <v>off hired</v>
      </c>
      <c r="R116" s="44">
        <v>44715</v>
      </c>
      <c r="S116" s="44">
        <v>44779</v>
      </c>
      <c r="T116" s="45">
        <f t="shared" si="15"/>
        <v>1</v>
      </c>
      <c r="U116" s="46">
        <f t="shared" si="25"/>
        <v>9.2857142857142865</v>
      </c>
      <c r="V116" s="47">
        <v>14</v>
      </c>
      <c r="W116" s="47"/>
      <c r="X116" s="48">
        <f t="shared" si="16"/>
        <v>1225</v>
      </c>
      <c r="Y116" s="48">
        <f t="shared" si="17"/>
        <v>0</v>
      </c>
      <c r="Z116" s="48">
        <f t="shared" si="18"/>
        <v>857.49999999999989</v>
      </c>
      <c r="AA116" s="48">
        <f t="shared" si="19"/>
        <v>367.5</v>
      </c>
      <c r="AB116" s="48">
        <f t="shared" si="20"/>
        <v>0</v>
      </c>
      <c r="AC116" s="48">
        <f t="shared" si="21"/>
        <v>1225</v>
      </c>
      <c r="AD116" s="93">
        <f t="shared" si="22"/>
        <v>1225</v>
      </c>
    </row>
    <row r="117" spans="1:30" s="68" customFormat="1" ht="30" customHeight="1" x14ac:dyDescent="0.35">
      <c r="A117" s="39"/>
      <c r="B117" s="39" t="s">
        <v>114</v>
      </c>
      <c r="C117" s="40">
        <v>128</v>
      </c>
      <c r="D117" s="41">
        <v>12214</v>
      </c>
      <c r="E117" s="41">
        <v>7813</v>
      </c>
      <c r="F117" s="41" t="s">
        <v>49</v>
      </c>
      <c r="G117" s="39" t="s">
        <v>256</v>
      </c>
      <c r="H117" s="39" t="s">
        <v>28</v>
      </c>
      <c r="I117" s="41">
        <v>5</v>
      </c>
      <c r="J117" s="41">
        <v>2.5</v>
      </c>
      <c r="K117" s="41">
        <v>5</v>
      </c>
      <c r="L117" s="41">
        <v>1</v>
      </c>
      <c r="M117" s="41">
        <f t="shared" si="27"/>
        <v>4</v>
      </c>
      <c r="N117" s="41"/>
      <c r="O117" s="41">
        <f>IF(P117="m3",I117*J117*M117,IF(P117="m2-LxH",I117*M117,IF(P117="m2-LxW",I117*J117*N117,IF(P117="rm",M117,IF(P117="lm",I117,IF(P117="unit",#REF!,))))))</f>
        <v>50</v>
      </c>
      <c r="P117" s="42" t="s">
        <v>29</v>
      </c>
      <c r="Q117" s="43" t="str">
        <f t="shared" si="26"/>
        <v>off hired</v>
      </c>
      <c r="R117" s="44">
        <v>44715</v>
      </c>
      <c r="S117" s="44">
        <v>44782</v>
      </c>
      <c r="T117" s="45">
        <f t="shared" si="15"/>
        <v>1</v>
      </c>
      <c r="U117" s="46">
        <f t="shared" si="25"/>
        <v>9.7142857142857135</v>
      </c>
      <c r="V117" s="47">
        <v>7.5</v>
      </c>
      <c r="W117" s="47"/>
      <c r="X117" s="48">
        <f t="shared" si="16"/>
        <v>375</v>
      </c>
      <c r="Y117" s="48">
        <f t="shared" si="17"/>
        <v>0</v>
      </c>
      <c r="Z117" s="48">
        <f t="shared" si="18"/>
        <v>262.5</v>
      </c>
      <c r="AA117" s="48">
        <f t="shared" si="19"/>
        <v>112.5</v>
      </c>
      <c r="AB117" s="48">
        <f t="shared" si="20"/>
        <v>0</v>
      </c>
      <c r="AC117" s="48">
        <f t="shared" si="21"/>
        <v>375</v>
      </c>
      <c r="AD117" s="93">
        <f t="shared" si="22"/>
        <v>375</v>
      </c>
    </row>
    <row r="118" spans="1:30" s="68" customFormat="1" ht="30" customHeight="1" x14ac:dyDescent="0.35">
      <c r="A118" s="39"/>
      <c r="B118" s="39" t="s">
        <v>114</v>
      </c>
      <c r="C118" s="40">
        <v>129</v>
      </c>
      <c r="D118" s="41">
        <v>12215</v>
      </c>
      <c r="E118" s="41">
        <v>7813</v>
      </c>
      <c r="F118" s="41" t="s">
        <v>49</v>
      </c>
      <c r="G118" s="39" t="s">
        <v>256</v>
      </c>
      <c r="H118" s="39" t="s">
        <v>230</v>
      </c>
      <c r="I118" s="41">
        <v>5</v>
      </c>
      <c r="J118" s="41">
        <v>1.3</v>
      </c>
      <c r="K118" s="41">
        <v>5</v>
      </c>
      <c r="L118" s="41">
        <v>1</v>
      </c>
      <c r="M118" s="41">
        <f t="shared" si="27"/>
        <v>4</v>
      </c>
      <c r="N118" s="41"/>
      <c r="O118" s="41">
        <f>IF(P118="m3",I118*J118*M118,IF(P118="m2-LxH",I118*M118,IF(P118="m2-LxW",I118*J118*N118,IF(P118="rm",M118,IF(P118="lm",I118,IF(P118="unit",#REF!,))))))</f>
        <v>20</v>
      </c>
      <c r="P118" s="42" t="s">
        <v>27</v>
      </c>
      <c r="Q118" s="43" t="str">
        <f t="shared" si="26"/>
        <v>off hired</v>
      </c>
      <c r="R118" s="44">
        <v>44715</v>
      </c>
      <c r="S118" s="44">
        <v>44782</v>
      </c>
      <c r="T118" s="45">
        <f t="shared" si="15"/>
        <v>1</v>
      </c>
      <c r="U118" s="46">
        <f t="shared" si="25"/>
        <v>9.7142857142857135</v>
      </c>
      <c r="V118" s="47">
        <v>14</v>
      </c>
      <c r="W118" s="47"/>
      <c r="X118" s="48">
        <f t="shared" si="16"/>
        <v>280</v>
      </c>
      <c r="Y118" s="48">
        <f t="shared" si="17"/>
        <v>0</v>
      </c>
      <c r="Z118" s="48">
        <f t="shared" si="18"/>
        <v>196</v>
      </c>
      <c r="AA118" s="48">
        <f t="shared" si="19"/>
        <v>84</v>
      </c>
      <c r="AB118" s="48">
        <f t="shared" si="20"/>
        <v>0</v>
      </c>
      <c r="AC118" s="48">
        <f t="shared" si="21"/>
        <v>280</v>
      </c>
      <c r="AD118" s="93">
        <f t="shared" si="22"/>
        <v>280</v>
      </c>
    </row>
    <row r="119" spans="1:30" s="68" customFormat="1" ht="30" customHeight="1" x14ac:dyDescent="0.35">
      <c r="A119" s="39"/>
      <c r="B119" s="39" t="s">
        <v>114</v>
      </c>
      <c r="C119" s="40">
        <v>130</v>
      </c>
      <c r="D119" s="41">
        <v>12216</v>
      </c>
      <c r="E119" s="41">
        <v>7825</v>
      </c>
      <c r="F119" s="41" t="s">
        <v>49</v>
      </c>
      <c r="G119" s="39" t="s">
        <v>256</v>
      </c>
      <c r="H119" s="39" t="s">
        <v>230</v>
      </c>
      <c r="I119" s="41">
        <v>5</v>
      </c>
      <c r="J119" s="41">
        <v>1.3</v>
      </c>
      <c r="K119" s="41">
        <v>5</v>
      </c>
      <c r="L119" s="41">
        <v>1</v>
      </c>
      <c r="M119" s="41">
        <f t="shared" si="27"/>
        <v>4</v>
      </c>
      <c r="N119" s="41"/>
      <c r="O119" s="41">
        <f>IF(P119="m3",I119*J119*M119,IF(P119="m2-LxH",I119*M119,IF(P119="m2-LxW",I119*J119*N119,IF(P119="rm",M119,IF(P119="lm",I119,IF(P119="unit",#REF!,))))))</f>
        <v>20</v>
      </c>
      <c r="P119" s="42" t="s">
        <v>27</v>
      </c>
      <c r="Q119" s="43" t="str">
        <f t="shared" si="26"/>
        <v>off hired</v>
      </c>
      <c r="R119" s="44">
        <v>44715</v>
      </c>
      <c r="S119" s="44">
        <v>44789</v>
      </c>
      <c r="T119" s="45">
        <f t="shared" si="15"/>
        <v>1</v>
      </c>
      <c r="U119" s="46">
        <f t="shared" si="25"/>
        <v>10.714285714285714</v>
      </c>
      <c r="V119" s="47">
        <v>14</v>
      </c>
      <c r="W119" s="47"/>
      <c r="X119" s="48">
        <f t="shared" si="16"/>
        <v>280</v>
      </c>
      <c r="Y119" s="48">
        <f t="shared" si="17"/>
        <v>0</v>
      </c>
      <c r="Z119" s="48">
        <f t="shared" si="18"/>
        <v>196</v>
      </c>
      <c r="AA119" s="48">
        <f t="shared" si="19"/>
        <v>84</v>
      </c>
      <c r="AB119" s="48">
        <f t="shared" si="20"/>
        <v>0</v>
      </c>
      <c r="AC119" s="48">
        <f t="shared" si="21"/>
        <v>280</v>
      </c>
      <c r="AD119" s="93">
        <f t="shared" si="22"/>
        <v>280</v>
      </c>
    </row>
    <row r="120" spans="1:30" s="68" customFormat="1" ht="30" customHeight="1" x14ac:dyDescent="0.35">
      <c r="A120" s="39"/>
      <c r="B120" s="39" t="s">
        <v>100</v>
      </c>
      <c r="C120" s="40" t="s">
        <v>283</v>
      </c>
      <c r="D120" s="41">
        <v>12219</v>
      </c>
      <c r="E120" s="41">
        <v>7811</v>
      </c>
      <c r="F120" s="41" t="s">
        <v>49</v>
      </c>
      <c r="G120" s="39" t="s">
        <v>260</v>
      </c>
      <c r="H120" s="39" t="s">
        <v>230</v>
      </c>
      <c r="I120" s="41">
        <v>1.8</v>
      </c>
      <c r="J120" s="41">
        <v>1.3</v>
      </c>
      <c r="K120" s="41">
        <v>4</v>
      </c>
      <c r="L120" s="41">
        <v>1</v>
      </c>
      <c r="M120" s="41">
        <f t="shared" si="27"/>
        <v>3</v>
      </c>
      <c r="N120" s="41"/>
      <c r="O120" s="41">
        <f>IF(P120="m3",I120*J120*M120,IF(P120="m2-LxH",I120*M120,IF(P120="m2-LxW",I120*J120*N120,IF(P120="rm",M120,IF(P120="lm",I120,IF(P120="unit",#REF!,))))))</f>
        <v>5.4</v>
      </c>
      <c r="P120" s="42" t="s">
        <v>27</v>
      </c>
      <c r="Q120" s="43" t="str">
        <f t="shared" si="26"/>
        <v>off hired</v>
      </c>
      <c r="R120" s="44">
        <v>44715</v>
      </c>
      <c r="S120" s="44">
        <v>44779</v>
      </c>
      <c r="T120" s="45">
        <f t="shared" si="15"/>
        <v>1</v>
      </c>
      <c r="U120" s="46">
        <f t="shared" si="25"/>
        <v>9.2857142857142865</v>
      </c>
      <c r="V120" s="47">
        <v>14</v>
      </c>
      <c r="W120" s="47"/>
      <c r="X120" s="48">
        <f t="shared" si="16"/>
        <v>75.600000000000009</v>
      </c>
      <c r="Y120" s="48">
        <f t="shared" si="17"/>
        <v>0</v>
      </c>
      <c r="Z120" s="48">
        <f t="shared" si="18"/>
        <v>52.919999999999995</v>
      </c>
      <c r="AA120" s="48">
        <f t="shared" si="19"/>
        <v>22.68</v>
      </c>
      <c r="AB120" s="48">
        <f t="shared" si="20"/>
        <v>0</v>
      </c>
      <c r="AC120" s="48">
        <f t="shared" si="21"/>
        <v>75.599999999999994</v>
      </c>
      <c r="AD120" s="93">
        <f t="shared" si="22"/>
        <v>75.599999999999994</v>
      </c>
    </row>
    <row r="121" spans="1:30" s="68" customFormat="1" ht="30" customHeight="1" x14ac:dyDescent="0.35">
      <c r="A121" s="39"/>
      <c r="B121" s="39" t="s">
        <v>100</v>
      </c>
      <c r="C121" s="40" t="s">
        <v>284</v>
      </c>
      <c r="D121" s="41">
        <v>12219</v>
      </c>
      <c r="E121" s="41">
        <v>7811</v>
      </c>
      <c r="F121" s="41" t="s">
        <v>49</v>
      </c>
      <c r="G121" s="39" t="s">
        <v>260</v>
      </c>
      <c r="H121" s="39" t="s">
        <v>230</v>
      </c>
      <c r="I121" s="41">
        <v>1.8</v>
      </c>
      <c r="J121" s="41">
        <v>1.3</v>
      </c>
      <c r="K121" s="41">
        <v>4</v>
      </c>
      <c r="L121" s="41">
        <v>1</v>
      </c>
      <c r="M121" s="41">
        <f t="shared" si="27"/>
        <v>3</v>
      </c>
      <c r="N121" s="41"/>
      <c r="O121" s="41">
        <f>IF(P121="m3",I121*J121*M121,IF(P121="m2-LxH",I121*M121,IF(P121="m2-LxW",I121*J121*N121,IF(P121="rm",M121,IF(P121="lm",I121,IF(P121="unit",#REF!,))))))</f>
        <v>5.4</v>
      </c>
      <c r="P121" s="42" t="s">
        <v>27</v>
      </c>
      <c r="Q121" s="43" t="str">
        <f t="shared" si="26"/>
        <v>off hired</v>
      </c>
      <c r="R121" s="44">
        <v>44715</v>
      </c>
      <c r="S121" s="44">
        <v>44779</v>
      </c>
      <c r="T121" s="45">
        <f t="shared" si="15"/>
        <v>1</v>
      </c>
      <c r="U121" s="46">
        <f t="shared" si="25"/>
        <v>9.2857142857142865</v>
      </c>
      <c r="V121" s="47">
        <v>14</v>
      </c>
      <c r="W121" s="47"/>
      <c r="X121" s="48">
        <f t="shared" si="16"/>
        <v>75.600000000000009</v>
      </c>
      <c r="Y121" s="48">
        <f t="shared" si="17"/>
        <v>0</v>
      </c>
      <c r="Z121" s="48">
        <f t="shared" si="18"/>
        <v>52.919999999999995</v>
      </c>
      <c r="AA121" s="48">
        <f t="shared" si="19"/>
        <v>22.68</v>
      </c>
      <c r="AB121" s="48">
        <f t="shared" si="20"/>
        <v>0</v>
      </c>
      <c r="AC121" s="48">
        <f t="shared" si="21"/>
        <v>75.599999999999994</v>
      </c>
      <c r="AD121" s="93">
        <f t="shared" si="22"/>
        <v>75.599999999999994</v>
      </c>
    </row>
    <row r="122" spans="1:30" s="68" customFormat="1" ht="30" customHeight="1" x14ac:dyDescent="0.35">
      <c r="A122" s="39"/>
      <c r="B122" s="39" t="s">
        <v>100</v>
      </c>
      <c r="C122" s="40" t="s">
        <v>284</v>
      </c>
      <c r="D122" s="41">
        <v>12220</v>
      </c>
      <c r="E122" s="41">
        <v>7596</v>
      </c>
      <c r="F122" s="41" t="s">
        <v>49</v>
      </c>
      <c r="G122" s="39" t="s">
        <v>285</v>
      </c>
      <c r="H122" s="39" t="s">
        <v>230</v>
      </c>
      <c r="I122" s="41">
        <v>1.3</v>
      </c>
      <c r="J122" s="41">
        <v>1.3</v>
      </c>
      <c r="K122" s="41">
        <v>3</v>
      </c>
      <c r="L122" s="41">
        <v>1</v>
      </c>
      <c r="M122" s="41">
        <f t="shared" si="27"/>
        <v>2</v>
      </c>
      <c r="N122" s="41"/>
      <c r="O122" s="41">
        <f>IF(P122="m3",I122*J122*M122,IF(P122="m2-LxH",I122*M122,IF(P122="m2-LxW",I122*J122*N122,IF(P122="rm",M122,IF(P122="lm",I122,IF(P122="unit",#REF!,))))))</f>
        <v>2.6</v>
      </c>
      <c r="P122" s="42" t="s">
        <v>27</v>
      </c>
      <c r="Q122" s="43" t="str">
        <f t="shared" si="26"/>
        <v>off hired</v>
      </c>
      <c r="R122" s="44">
        <v>44715</v>
      </c>
      <c r="S122" s="44">
        <v>44745</v>
      </c>
      <c r="T122" s="45">
        <f t="shared" si="15"/>
        <v>1</v>
      </c>
      <c r="U122" s="46">
        <f t="shared" si="25"/>
        <v>4.4285714285714288</v>
      </c>
      <c r="V122" s="47">
        <v>14</v>
      </c>
      <c r="W122" s="47"/>
      <c r="X122" s="48">
        <f t="shared" si="16"/>
        <v>36.4</v>
      </c>
      <c r="Y122" s="48">
        <f t="shared" si="17"/>
        <v>0</v>
      </c>
      <c r="Z122" s="48">
        <f t="shared" si="18"/>
        <v>25.479999999999997</v>
      </c>
      <c r="AA122" s="48">
        <f t="shared" si="19"/>
        <v>10.92</v>
      </c>
      <c r="AB122" s="48">
        <f t="shared" si="20"/>
        <v>0</v>
      </c>
      <c r="AC122" s="48">
        <f t="shared" si="21"/>
        <v>36.4</v>
      </c>
      <c r="AD122" s="93">
        <f t="shared" si="22"/>
        <v>36.4</v>
      </c>
    </row>
    <row r="123" spans="1:30" s="68" customFormat="1" ht="30" customHeight="1" x14ac:dyDescent="0.35">
      <c r="A123" s="39"/>
      <c r="B123" s="39" t="s">
        <v>114</v>
      </c>
      <c r="C123" s="40"/>
      <c r="D123" s="41">
        <v>12221</v>
      </c>
      <c r="E123" s="41">
        <v>6705</v>
      </c>
      <c r="F123" s="41" t="s">
        <v>49</v>
      </c>
      <c r="G123" s="39" t="s">
        <v>256</v>
      </c>
      <c r="H123" s="39" t="s">
        <v>28</v>
      </c>
      <c r="I123" s="41">
        <v>4</v>
      </c>
      <c r="J123" s="41">
        <v>2.5</v>
      </c>
      <c r="K123" s="41">
        <v>5</v>
      </c>
      <c r="L123" s="41">
        <v>1</v>
      </c>
      <c r="M123" s="41">
        <f t="shared" si="27"/>
        <v>4</v>
      </c>
      <c r="N123" s="41"/>
      <c r="O123" s="41">
        <f>IF(P123="m3",I123*J123*M123,IF(P123="m2-LxH",I123*M123,IF(P123="m2-LxW",I123*J123*N123,IF(P123="rm",M123,IF(P123="lm",I123,IF(P123="unit",#REF!,))))))</f>
        <v>40</v>
      </c>
      <c r="P123" s="42" t="s">
        <v>29</v>
      </c>
      <c r="Q123" s="43" t="str">
        <f t="shared" si="26"/>
        <v>off hired</v>
      </c>
      <c r="R123" s="44">
        <v>44715</v>
      </c>
      <c r="S123" s="44">
        <v>44825</v>
      </c>
      <c r="T123" s="45">
        <f t="shared" si="15"/>
        <v>1</v>
      </c>
      <c r="U123" s="46">
        <f t="shared" si="25"/>
        <v>15.857142857142858</v>
      </c>
      <c r="V123" s="47">
        <v>7.5</v>
      </c>
      <c r="W123" s="47"/>
      <c r="X123" s="48">
        <f t="shared" si="16"/>
        <v>300</v>
      </c>
      <c r="Y123" s="48">
        <f t="shared" si="17"/>
        <v>0</v>
      </c>
      <c r="Z123" s="48">
        <f t="shared" si="18"/>
        <v>210</v>
      </c>
      <c r="AA123" s="48">
        <f t="shared" si="19"/>
        <v>90</v>
      </c>
      <c r="AB123" s="48">
        <f t="shared" si="20"/>
        <v>0</v>
      </c>
      <c r="AC123" s="48">
        <f t="shared" si="21"/>
        <v>300</v>
      </c>
      <c r="AD123" s="93">
        <f t="shared" si="22"/>
        <v>300</v>
      </c>
    </row>
    <row r="124" spans="1:30" s="68" customFormat="1" ht="30" customHeight="1" x14ac:dyDescent="0.35">
      <c r="A124" s="39"/>
      <c r="B124" s="39" t="s">
        <v>93</v>
      </c>
      <c r="C124" s="40" t="s">
        <v>286</v>
      </c>
      <c r="D124" s="41">
        <v>12223</v>
      </c>
      <c r="E124" s="41">
        <v>7570</v>
      </c>
      <c r="F124" s="41" t="s">
        <v>50</v>
      </c>
      <c r="G124" s="39" t="s">
        <v>287</v>
      </c>
      <c r="H124" s="39" t="s">
        <v>230</v>
      </c>
      <c r="I124" s="41">
        <v>25</v>
      </c>
      <c r="J124" s="41">
        <v>1.3</v>
      </c>
      <c r="K124" s="41">
        <v>6</v>
      </c>
      <c r="L124" s="41">
        <v>1</v>
      </c>
      <c r="M124" s="41">
        <f t="shared" si="27"/>
        <v>5</v>
      </c>
      <c r="N124" s="41"/>
      <c r="O124" s="41">
        <f>IF(P124="m3",I124*J124*M124,IF(P124="m2-LxH",I124*M124,IF(P124="m2-LxW",I124*J124*N124,IF(P124="rm",M124,IF(P124="lm",I124,IF(P124="unit",#REF!,))))))</f>
        <v>125</v>
      </c>
      <c r="P124" s="42" t="s">
        <v>27</v>
      </c>
      <c r="Q124" s="43" t="str">
        <f t="shared" si="26"/>
        <v>off hired</v>
      </c>
      <c r="R124" s="44">
        <v>44717</v>
      </c>
      <c r="S124" s="44">
        <v>44724</v>
      </c>
      <c r="T124" s="45">
        <f t="shared" si="15"/>
        <v>1</v>
      </c>
      <c r="U124" s="46">
        <f t="shared" si="25"/>
        <v>1.1428571428571428</v>
      </c>
      <c r="V124" s="47">
        <v>14</v>
      </c>
      <c r="W124" s="47">
        <v>0.84</v>
      </c>
      <c r="X124" s="48">
        <f t="shared" si="16"/>
        <v>1750</v>
      </c>
      <c r="Y124" s="48">
        <f t="shared" si="17"/>
        <v>105</v>
      </c>
      <c r="Z124" s="48">
        <f t="shared" si="18"/>
        <v>1225</v>
      </c>
      <c r="AA124" s="48">
        <f t="shared" si="19"/>
        <v>525</v>
      </c>
      <c r="AB124" s="48">
        <f t="shared" si="20"/>
        <v>120</v>
      </c>
      <c r="AC124" s="48">
        <f t="shared" si="21"/>
        <v>1870</v>
      </c>
      <c r="AD124" s="93">
        <f t="shared" si="22"/>
        <v>1870</v>
      </c>
    </row>
    <row r="125" spans="1:30" s="68" customFormat="1" ht="30" customHeight="1" x14ac:dyDescent="0.35">
      <c r="A125" s="39"/>
      <c r="B125" s="39" t="s">
        <v>61</v>
      </c>
      <c r="C125" s="40" t="s">
        <v>288</v>
      </c>
      <c r="D125" s="41">
        <v>12224</v>
      </c>
      <c r="E125" s="41">
        <v>7596</v>
      </c>
      <c r="F125" s="41" t="s">
        <v>49</v>
      </c>
      <c r="G125" s="39" t="s">
        <v>253</v>
      </c>
      <c r="H125" s="39" t="s">
        <v>230</v>
      </c>
      <c r="I125" s="41">
        <v>1.8</v>
      </c>
      <c r="J125" s="41">
        <v>1.3</v>
      </c>
      <c r="K125" s="41">
        <v>6</v>
      </c>
      <c r="L125" s="41">
        <v>1</v>
      </c>
      <c r="M125" s="41">
        <f t="shared" si="27"/>
        <v>5</v>
      </c>
      <c r="N125" s="41"/>
      <c r="O125" s="41">
        <f>IF(P125="m3",I125*J125*M125,IF(P125="m2-LxH",I125*M125,IF(P125="m2-LxW",I125*J125*N125,IF(P125="rm",M125,IF(P125="lm",I125,IF(P125="unit",#REF!,))))))</f>
        <v>9</v>
      </c>
      <c r="P125" s="42" t="s">
        <v>27</v>
      </c>
      <c r="Q125" s="43" t="str">
        <f t="shared" si="26"/>
        <v>off hired</v>
      </c>
      <c r="R125" s="44">
        <v>44717</v>
      </c>
      <c r="S125" s="44">
        <v>44745</v>
      </c>
      <c r="T125" s="45">
        <f t="shared" si="15"/>
        <v>1</v>
      </c>
      <c r="U125" s="46">
        <f t="shared" si="25"/>
        <v>4.1428571428571432</v>
      </c>
      <c r="V125" s="47">
        <v>14</v>
      </c>
      <c r="W125" s="47"/>
      <c r="X125" s="48">
        <f t="shared" si="16"/>
        <v>126</v>
      </c>
      <c r="Y125" s="48">
        <f t="shared" si="17"/>
        <v>0</v>
      </c>
      <c r="Z125" s="48">
        <f t="shared" si="18"/>
        <v>88.2</v>
      </c>
      <c r="AA125" s="48">
        <f t="shared" si="19"/>
        <v>37.799999999999997</v>
      </c>
      <c r="AB125" s="48">
        <f t="shared" si="20"/>
        <v>0</v>
      </c>
      <c r="AC125" s="48">
        <f t="shared" si="21"/>
        <v>126</v>
      </c>
      <c r="AD125" s="93">
        <f t="shared" si="22"/>
        <v>126</v>
      </c>
    </row>
    <row r="126" spans="1:30" s="68" customFormat="1" ht="30" customHeight="1" x14ac:dyDescent="0.35">
      <c r="A126" s="39"/>
      <c r="B126" s="39" t="s">
        <v>93</v>
      </c>
      <c r="C126" s="40" t="s">
        <v>289</v>
      </c>
      <c r="D126" s="41">
        <v>12225</v>
      </c>
      <c r="E126" s="41">
        <v>7576</v>
      </c>
      <c r="F126" s="41" t="s">
        <v>50</v>
      </c>
      <c r="G126" s="39" t="s">
        <v>287</v>
      </c>
      <c r="H126" s="39" t="s">
        <v>230</v>
      </c>
      <c r="I126" s="41">
        <v>8</v>
      </c>
      <c r="J126" s="41">
        <v>1.3</v>
      </c>
      <c r="K126" s="41">
        <v>3</v>
      </c>
      <c r="L126" s="41">
        <v>1</v>
      </c>
      <c r="M126" s="41">
        <f t="shared" si="27"/>
        <v>2</v>
      </c>
      <c r="N126" s="41"/>
      <c r="O126" s="41">
        <f>IF(P126="m3",I126*J126*M126,IF(P126="m2-LxH",I126*M126,IF(P126="m2-LxW",I126*J126*N126,IF(P126="rm",M126,IF(P126="lm",I126,IF(P126="unit",#REF!,))))))</f>
        <v>16</v>
      </c>
      <c r="P126" s="42" t="s">
        <v>27</v>
      </c>
      <c r="Q126" s="43" t="str">
        <f t="shared" si="26"/>
        <v>off hired</v>
      </c>
      <c r="R126" s="44">
        <v>44717</v>
      </c>
      <c r="S126" s="44">
        <v>44734</v>
      </c>
      <c r="T126" s="45">
        <f t="shared" si="15"/>
        <v>1</v>
      </c>
      <c r="U126" s="46">
        <f t="shared" si="25"/>
        <v>2.5714285714285716</v>
      </c>
      <c r="V126" s="47">
        <v>14</v>
      </c>
      <c r="W126" s="47">
        <v>0.84</v>
      </c>
      <c r="X126" s="48">
        <f t="shared" si="16"/>
        <v>224</v>
      </c>
      <c r="Y126" s="48">
        <f t="shared" si="17"/>
        <v>13.44</v>
      </c>
      <c r="Z126" s="48">
        <f t="shared" si="18"/>
        <v>156.79999999999998</v>
      </c>
      <c r="AA126" s="48">
        <f t="shared" si="19"/>
        <v>67.2</v>
      </c>
      <c r="AB126" s="48">
        <f t="shared" si="20"/>
        <v>34.56</v>
      </c>
      <c r="AC126" s="48">
        <f t="shared" si="21"/>
        <v>258.56</v>
      </c>
      <c r="AD126" s="93">
        <f t="shared" si="22"/>
        <v>258.56</v>
      </c>
    </row>
    <row r="127" spans="1:30" s="68" customFormat="1" ht="30" customHeight="1" x14ac:dyDescent="0.35">
      <c r="A127" s="39"/>
      <c r="B127" s="39" t="s">
        <v>107</v>
      </c>
      <c r="C127" s="40" t="s">
        <v>290</v>
      </c>
      <c r="D127" s="41">
        <v>12226</v>
      </c>
      <c r="E127" s="41">
        <v>7559</v>
      </c>
      <c r="F127" s="41" t="s">
        <v>50</v>
      </c>
      <c r="G127" s="39" t="s">
        <v>291</v>
      </c>
      <c r="H127" s="39" t="s">
        <v>230</v>
      </c>
      <c r="I127" s="41">
        <v>8</v>
      </c>
      <c r="J127" s="41">
        <v>1.3</v>
      </c>
      <c r="K127" s="41">
        <v>5</v>
      </c>
      <c r="L127" s="41">
        <v>1</v>
      </c>
      <c r="M127" s="41">
        <f t="shared" si="27"/>
        <v>4</v>
      </c>
      <c r="N127" s="41"/>
      <c r="O127" s="41">
        <f>IF(P127="m3",I127*J127*M127,IF(P127="m2-LxH",I127*M127,IF(P127="m2-LxW",I127*J127*N127,IF(P127="rm",M127,IF(P127="lm",I127,IF(P127="unit",#REF!,))))))</f>
        <v>32</v>
      </c>
      <c r="P127" s="42" t="s">
        <v>27</v>
      </c>
      <c r="Q127" s="43" t="str">
        <f t="shared" si="26"/>
        <v>off hired</v>
      </c>
      <c r="R127" s="44">
        <v>44717</v>
      </c>
      <c r="S127" s="44">
        <v>44720</v>
      </c>
      <c r="T127" s="45">
        <f t="shared" si="15"/>
        <v>1</v>
      </c>
      <c r="U127" s="46">
        <f t="shared" si="25"/>
        <v>0.5714285714285714</v>
      </c>
      <c r="V127" s="47">
        <v>14</v>
      </c>
      <c r="W127" s="47"/>
      <c r="X127" s="48">
        <f t="shared" si="16"/>
        <v>448</v>
      </c>
      <c r="Y127" s="48">
        <f t="shared" si="17"/>
        <v>0</v>
      </c>
      <c r="Z127" s="48">
        <f t="shared" si="18"/>
        <v>313.59999999999997</v>
      </c>
      <c r="AA127" s="48">
        <f t="shared" si="19"/>
        <v>134.4</v>
      </c>
      <c r="AB127" s="48">
        <f t="shared" si="20"/>
        <v>0</v>
      </c>
      <c r="AC127" s="48">
        <f t="shared" si="21"/>
        <v>448</v>
      </c>
      <c r="AD127" s="93">
        <f t="shared" si="22"/>
        <v>448</v>
      </c>
    </row>
    <row r="128" spans="1:30" s="68" customFormat="1" ht="30" customHeight="1" x14ac:dyDescent="0.35">
      <c r="A128" s="39"/>
      <c r="B128" s="39" t="s">
        <v>79</v>
      </c>
      <c r="C128" s="40">
        <v>130</v>
      </c>
      <c r="D128" s="49">
        <v>12227</v>
      </c>
      <c r="E128" s="49">
        <v>6718</v>
      </c>
      <c r="F128" s="41" t="s">
        <v>50</v>
      </c>
      <c r="G128" s="39" t="s">
        <v>292</v>
      </c>
      <c r="H128" s="39" t="s">
        <v>230</v>
      </c>
      <c r="I128" s="41">
        <v>2.5</v>
      </c>
      <c r="J128" s="41">
        <v>1.3</v>
      </c>
      <c r="K128" s="41">
        <v>6</v>
      </c>
      <c r="L128" s="41">
        <v>1</v>
      </c>
      <c r="M128" s="41">
        <f t="shared" si="27"/>
        <v>5</v>
      </c>
      <c r="N128" s="41"/>
      <c r="O128" s="41">
        <f>IF(P128="m3",I128*J128*M128,IF(P128="m2-LxH",I128*M128,IF(P128="m2-LxW",I128*J128*N128,IF(P128="rm",M128,IF(P128="lm",I128,IF(P128="unit",#REF!,))))))</f>
        <v>12.5</v>
      </c>
      <c r="P128" s="42" t="s">
        <v>27</v>
      </c>
      <c r="Q128" s="43" t="str">
        <f t="shared" si="26"/>
        <v>off hired</v>
      </c>
      <c r="R128" s="44">
        <v>44717</v>
      </c>
      <c r="S128" s="44">
        <v>44828</v>
      </c>
      <c r="T128" s="45">
        <f t="shared" si="15"/>
        <v>1</v>
      </c>
      <c r="U128" s="46">
        <f t="shared" si="25"/>
        <v>16</v>
      </c>
      <c r="V128" s="47">
        <v>14</v>
      </c>
      <c r="W128" s="47">
        <v>0.84</v>
      </c>
      <c r="X128" s="48">
        <f t="shared" si="16"/>
        <v>175</v>
      </c>
      <c r="Y128" s="48">
        <f t="shared" si="17"/>
        <v>10.5</v>
      </c>
      <c r="Z128" s="48">
        <f t="shared" si="18"/>
        <v>122.5</v>
      </c>
      <c r="AA128" s="48">
        <f t="shared" si="19"/>
        <v>52.5</v>
      </c>
      <c r="AB128" s="48">
        <f t="shared" si="20"/>
        <v>168</v>
      </c>
      <c r="AC128" s="48">
        <f t="shared" si="21"/>
        <v>343</v>
      </c>
      <c r="AD128" s="93">
        <f t="shared" si="22"/>
        <v>343</v>
      </c>
    </row>
    <row r="129" spans="1:30" s="68" customFormat="1" ht="30" customHeight="1" x14ac:dyDescent="0.35">
      <c r="A129" s="39"/>
      <c r="B129" s="39" t="s">
        <v>79</v>
      </c>
      <c r="C129" s="40">
        <v>132</v>
      </c>
      <c r="D129" s="49">
        <v>12227</v>
      </c>
      <c r="E129" s="49">
        <v>6718</v>
      </c>
      <c r="F129" s="41" t="s">
        <v>50</v>
      </c>
      <c r="G129" s="39" t="s">
        <v>292</v>
      </c>
      <c r="H129" s="39" t="s">
        <v>230</v>
      </c>
      <c r="I129" s="41">
        <v>2.5</v>
      </c>
      <c r="J129" s="41">
        <v>1.3</v>
      </c>
      <c r="K129" s="41">
        <v>6</v>
      </c>
      <c r="L129" s="41">
        <v>1</v>
      </c>
      <c r="M129" s="41">
        <f t="shared" si="27"/>
        <v>5</v>
      </c>
      <c r="N129" s="41"/>
      <c r="O129" s="41">
        <f>IF(P129="m3",I129*J129*M129,IF(P129="m2-LxH",I129*M129,IF(P129="m2-LxW",I129*J129*N129,IF(P129="rm",M129,IF(P129="lm",I129,IF(P129="unit",#REF!,))))))</f>
        <v>12.5</v>
      </c>
      <c r="P129" s="42" t="s">
        <v>27</v>
      </c>
      <c r="Q129" s="43" t="str">
        <f t="shared" si="26"/>
        <v>off hired</v>
      </c>
      <c r="R129" s="44">
        <v>44717</v>
      </c>
      <c r="S129" s="44">
        <v>44828</v>
      </c>
      <c r="T129" s="45">
        <f t="shared" si="15"/>
        <v>1</v>
      </c>
      <c r="U129" s="46">
        <f t="shared" si="25"/>
        <v>16</v>
      </c>
      <c r="V129" s="47">
        <v>14</v>
      </c>
      <c r="W129" s="47">
        <v>0.84</v>
      </c>
      <c r="X129" s="48">
        <f t="shared" si="16"/>
        <v>175</v>
      </c>
      <c r="Y129" s="48">
        <f t="shared" si="17"/>
        <v>10.5</v>
      </c>
      <c r="Z129" s="48">
        <f t="shared" si="18"/>
        <v>122.5</v>
      </c>
      <c r="AA129" s="48">
        <f t="shared" si="19"/>
        <v>52.5</v>
      </c>
      <c r="AB129" s="48">
        <f t="shared" si="20"/>
        <v>168</v>
      </c>
      <c r="AC129" s="48">
        <f t="shared" si="21"/>
        <v>343</v>
      </c>
      <c r="AD129" s="93">
        <f t="shared" si="22"/>
        <v>343</v>
      </c>
    </row>
    <row r="130" spans="1:30" s="68" customFormat="1" ht="30" customHeight="1" x14ac:dyDescent="0.35">
      <c r="A130" s="39"/>
      <c r="B130" s="39" t="s">
        <v>79</v>
      </c>
      <c r="C130" s="40">
        <v>131</v>
      </c>
      <c r="D130" s="49">
        <v>12228</v>
      </c>
      <c r="E130" s="49">
        <v>8430</v>
      </c>
      <c r="F130" s="41" t="s">
        <v>49</v>
      </c>
      <c r="G130" s="39" t="s">
        <v>269</v>
      </c>
      <c r="H130" s="39" t="s">
        <v>28</v>
      </c>
      <c r="I130" s="41">
        <v>10</v>
      </c>
      <c r="J130" s="41">
        <v>2.5</v>
      </c>
      <c r="K130" s="41">
        <v>3</v>
      </c>
      <c r="L130" s="41">
        <v>1</v>
      </c>
      <c r="M130" s="41">
        <f t="shared" si="27"/>
        <v>2</v>
      </c>
      <c r="N130" s="41"/>
      <c r="O130" s="41">
        <f>IF(P130="m3",I130*J130*M130,IF(P130="m2-LxH",I130*M130,IF(P130="m2-LxW",I130*J130*N130,IF(P130="rm",M130,IF(P130="lm",I130,IF(P130="unit",#REF!,))))))</f>
        <v>50</v>
      </c>
      <c r="P130" s="42" t="s">
        <v>29</v>
      </c>
      <c r="Q130" s="43" t="str">
        <f t="shared" si="26"/>
        <v>off hired</v>
      </c>
      <c r="R130" s="44">
        <v>44717</v>
      </c>
      <c r="S130" s="44">
        <v>44943</v>
      </c>
      <c r="T130" s="45">
        <f t="shared" si="15"/>
        <v>1</v>
      </c>
      <c r="U130" s="46">
        <f t="shared" si="25"/>
        <v>32.428571428571431</v>
      </c>
      <c r="V130" s="47">
        <v>7.5</v>
      </c>
      <c r="W130" s="47">
        <v>0.7</v>
      </c>
      <c r="X130" s="48">
        <f t="shared" si="16"/>
        <v>375</v>
      </c>
      <c r="Y130" s="48">
        <f t="shared" si="17"/>
        <v>35</v>
      </c>
      <c r="Z130" s="48">
        <f t="shared" si="18"/>
        <v>262.5</v>
      </c>
      <c r="AA130" s="48">
        <f t="shared" si="19"/>
        <v>112.5</v>
      </c>
      <c r="AB130" s="48">
        <f t="shared" si="20"/>
        <v>1135</v>
      </c>
      <c r="AC130" s="48">
        <f t="shared" si="21"/>
        <v>1510</v>
      </c>
      <c r="AD130" s="93">
        <f t="shared" si="22"/>
        <v>1510</v>
      </c>
    </row>
    <row r="131" spans="1:30" s="68" customFormat="1" ht="30" customHeight="1" x14ac:dyDescent="0.35">
      <c r="A131" s="39"/>
      <c r="B131" s="39" t="s">
        <v>47</v>
      </c>
      <c r="C131" s="40">
        <v>113</v>
      </c>
      <c r="D131" s="49">
        <v>12229</v>
      </c>
      <c r="E131" s="49">
        <v>7711</v>
      </c>
      <c r="F131" s="41" t="s">
        <v>50</v>
      </c>
      <c r="G131" s="39" t="s">
        <v>270</v>
      </c>
      <c r="H131" s="39" t="s">
        <v>230</v>
      </c>
      <c r="I131" s="41">
        <v>7</v>
      </c>
      <c r="J131" s="41">
        <v>1.3</v>
      </c>
      <c r="K131" s="41">
        <v>5</v>
      </c>
      <c r="L131" s="41">
        <v>1</v>
      </c>
      <c r="M131" s="41">
        <f t="shared" si="27"/>
        <v>4</v>
      </c>
      <c r="N131" s="41"/>
      <c r="O131" s="41">
        <f>IF(P131="m3",I131*J131*M131,IF(P131="m2-LxH",I131*M131,IF(P131="m2-LxW",I131*J131*N131,IF(P131="rm",M131,IF(P131="lm",I131,IF(P131="unit",#REF!,))))))</f>
        <v>28</v>
      </c>
      <c r="P131" s="42" t="s">
        <v>27</v>
      </c>
      <c r="Q131" s="43" t="str">
        <f t="shared" si="26"/>
        <v>off hired</v>
      </c>
      <c r="R131" s="44">
        <v>44717</v>
      </c>
      <c r="S131" s="44">
        <v>44756</v>
      </c>
      <c r="T131" s="45">
        <f t="shared" ref="T131:T194" si="28">IF(S131&lt;&gt;0,1,0)</f>
        <v>1</v>
      </c>
      <c r="U131" s="46">
        <f t="shared" si="25"/>
        <v>5.7142857142857144</v>
      </c>
      <c r="V131" s="47">
        <v>14</v>
      </c>
      <c r="W131" s="47">
        <v>0.84</v>
      </c>
      <c r="X131" s="48">
        <f t="shared" ref="X131:X194" si="29">V131*O131</f>
        <v>392</v>
      </c>
      <c r="Y131" s="48">
        <f t="shared" ref="Y131:Y194" si="30">W131*O131</f>
        <v>23.52</v>
      </c>
      <c r="Z131" s="48">
        <f t="shared" ref="Z131:Z194" si="31">0.7*O131*V131</f>
        <v>274.39999999999998</v>
      </c>
      <c r="AA131" s="48">
        <f t="shared" ref="AA131:AA194" si="32">IF(Q131="off hired",0.3*O131*V131*T131,0)</f>
        <v>117.60000000000001</v>
      </c>
      <c r="AB131" s="48">
        <f t="shared" ref="AB131:AB194" si="33">U131*O131*W131</f>
        <v>134.4</v>
      </c>
      <c r="AC131" s="48">
        <f t="shared" ref="AC131:AC194" si="34">Z131+AA131+AB131</f>
        <v>526.4</v>
      </c>
      <c r="AD131" s="93">
        <f t="shared" si="22"/>
        <v>526.4</v>
      </c>
    </row>
    <row r="132" spans="1:30" s="68" customFormat="1" ht="30" customHeight="1" x14ac:dyDescent="0.35">
      <c r="A132" s="39"/>
      <c r="B132" s="39" t="s">
        <v>47</v>
      </c>
      <c r="C132" s="40"/>
      <c r="D132" s="49">
        <v>12230</v>
      </c>
      <c r="E132" s="49">
        <v>7812</v>
      </c>
      <c r="F132" s="41" t="s">
        <v>50</v>
      </c>
      <c r="G132" s="39" t="s">
        <v>270</v>
      </c>
      <c r="H132" s="39" t="s">
        <v>230</v>
      </c>
      <c r="I132" s="41">
        <v>2.5</v>
      </c>
      <c r="J132" s="41">
        <v>1.3</v>
      </c>
      <c r="K132" s="41">
        <v>5</v>
      </c>
      <c r="L132" s="41">
        <v>1</v>
      </c>
      <c r="M132" s="41">
        <f t="shared" si="27"/>
        <v>4</v>
      </c>
      <c r="N132" s="41"/>
      <c r="O132" s="41">
        <f>IF(P132="m3",I132*J132*M132,IF(P132="m2-LxH",I132*M132,IF(P132="m2-LxW",I132*J132*N132,IF(P132="rm",M132,IF(P132="lm",I132,IF(P132="unit",#REF!,))))))</f>
        <v>10</v>
      </c>
      <c r="P132" s="42" t="s">
        <v>27</v>
      </c>
      <c r="Q132" s="43" t="str">
        <f t="shared" si="26"/>
        <v>off hired</v>
      </c>
      <c r="R132" s="44">
        <v>44717</v>
      </c>
      <c r="S132" s="44">
        <v>44782</v>
      </c>
      <c r="T132" s="45">
        <f t="shared" si="28"/>
        <v>1</v>
      </c>
      <c r="U132" s="46">
        <f t="shared" si="25"/>
        <v>9.4285714285714288</v>
      </c>
      <c r="V132" s="47">
        <v>14</v>
      </c>
      <c r="W132" s="47">
        <v>0.84</v>
      </c>
      <c r="X132" s="48">
        <f t="shared" si="29"/>
        <v>140</v>
      </c>
      <c r="Y132" s="48">
        <f t="shared" si="30"/>
        <v>8.4</v>
      </c>
      <c r="Z132" s="48">
        <f t="shared" si="31"/>
        <v>98</v>
      </c>
      <c r="AA132" s="48">
        <f t="shared" si="32"/>
        <v>42</v>
      </c>
      <c r="AB132" s="48">
        <f t="shared" si="33"/>
        <v>79.2</v>
      </c>
      <c r="AC132" s="48">
        <f t="shared" si="34"/>
        <v>219.2</v>
      </c>
      <c r="AD132" s="93">
        <f t="shared" ref="AD132:AD195" si="35">_xlfn.IFNA(AC132,0)</f>
        <v>219.2</v>
      </c>
    </row>
    <row r="133" spans="1:30" s="68" customFormat="1" ht="30" customHeight="1" x14ac:dyDescent="0.35">
      <c r="A133" s="39"/>
      <c r="B133" s="39" t="s">
        <v>79</v>
      </c>
      <c r="C133" s="40"/>
      <c r="D133" s="49">
        <v>12231</v>
      </c>
      <c r="E133" s="49">
        <v>8115</v>
      </c>
      <c r="F133" s="41" t="s">
        <v>50</v>
      </c>
      <c r="G133" s="39" t="s">
        <v>293</v>
      </c>
      <c r="H133" s="39" t="s">
        <v>230</v>
      </c>
      <c r="I133" s="41">
        <v>2.5</v>
      </c>
      <c r="J133" s="41">
        <v>1.3</v>
      </c>
      <c r="K133" s="41">
        <v>3</v>
      </c>
      <c r="L133" s="41">
        <v>1</v>
      </c>
      <c r="M133" s="41">
        <f t="shared" si="27"/>
        <v>2</v>
      </c>
      <c r="N133" s="41"/>
      <c r="O133" s="41">
        <f>IF(P133="m3",I133*J133*M133,IF(P133="m2-LxH",I133*M133,IF(P133="m2-LxW",I133*J133*N133,IF(P133="rm",M133,IF(P133="lm",I133,IF(P133="unit",#REF!,))))))</f>
        <v>5</v>
      </c>
      <c r="P133" s="42" t="s">
        <v>27</v>
      </c>
      <c r="Q133" s="43" t="str">
        <f t="shared" si="26"/>
        <v>off hired</v>
      </c>
      <c r="R133" s="44">
        <v>44717</v>
      </c>
      <c r="S133" s="44">
        <v>44852</v>
      </c>
      <c r="T133" s="45">
        <f t="shared" si="28"/>
        <v>1</v>
      </c>
      <c r="U133" s="46">
        <f t="shared" si="25"/>
        <v>19.428571428571427</v>
      </c>
      <c r="V133" s="47">
        <v>14</v>
      </c>
      <c r="W133" s="47"/>
      <c r="X133" s="48">
        <f t="shared" si="29"/>
        <v>70</v>
      </c>
      <c r="Y133" s="48">
        <f t="shared" si="30"/>
        <v>0</v>
      </c>
      <c r="Z133" s="48">
        <f t="shared" si="31"/>
        <v>49</v>
      </c>
      <c r="AA133" s="48">
        <f t="shared" si="32"/>
        <v>21</v>
      </c>
      <c r="AB133" s="48">
        <f t="shared" si="33"/>
        <v>0</v>
      </c>
      <c r="AC133" s="48">
        <f t="shared" si="34"/>
        <v>70</v>
      </c>
      <c r="AD133" s="93">
        <f t="shared" si="35"/>
        <v>70</v>
      </c>
    </row>
    <row r="134" spans="1:30" s="68" customFormat="1" ht="30" customHeight="1" x14ac:dyDescent="0.35">
      <c r="A134" s="39"/>
      <c r="B134" s="39" t="s">
        <v>79</v>
      </c>
      <c r="C134" s="40" t="s">
        <v>294</v>
      </c>
      <c r="D134" s="49">
        <v>12233</v>
      </c>
      <c r="E134" s="49">
        <v>7558</v>
      </c>
      <c r="F134" s="41" t="s">
        <v>50</v>
      </c>
      <c r="G134" s="39" t="s">
        <v>295</v>
      </c>
      <c r="H134" s="39" t="s">
        <v>230</v>
      </c>
      <c r="I134" s="41">
        <v>2.5</v>
      </c>
      <c r="J134" s="41">
        <v>1.3</v>
      </c>
      <c r="K134" s="41">
        <v>5</v>
      </c>
      <c r="L134" s="41">
        <v>1</v>
      </c>
      <c r="M134" s="41">
        <f t="shared" si="27"/>
        <v>4</v>
      </c>
      <c r="N134" s="41"/>
      <c r="O134" s="41">
        <f>IF(P134="m3",I134*J134*M134,IF(P134="m2-LxH",I134*M134,IF(P134="m2-LxW",I134*J134*N134,IF(P134="rm",M134,IF(P134="lm",I134,IF(P134="unit",#REF!,))))))</f>
        <v>10</v>
      </c>
      <c r="P134" s="42" t="s">
        <v>27</v>
      </c>
      <c r="Q134" s="43" t="str">
        <f t="shared" si="26"/>
        <v>off hired</v>
      </c>
      <c r="R134" s="44">
        <v>44717</v>
      </c>
      <c r="S134" s="44">
        <v>44720</v>
      </c>
      <c r="T134" s="45">
        <f t="shared" si="28"/>
        <v>1</v>
      </c>
      <c r="U134" s="46">
        <f t="shared" si="25"/>
        <v>0.5714285714285714</v>
      </c>
      <c r="V134" s="47">
        <v>14</v>
      </c>
      <c r="W134" s="47"/>
      <c r="X134" s="48">
        <f t="shared" si="29"/>
        <v>140</v>
      </c>
      <c r="Y134" s="48">
        <f t="shared" si="30"/>
        <v>0</v>
      </c>
      <c r="Z134" s="48">
        <f t="shared" si="31"/>
        <v>98</v>
      </c>
      <c r="AA134" s="48">
        <f t="shared" si="32"/>
        <v>42</v>
      </c>
      <c r="AB134" s="48">
        <f t="shared" si="33"/>
        <v>0</v>
      </c>
      <c r="AC134" s="48">
        <f t="shared" si="34"/>
        <v>140</v>
      </c>
      <c r="AD134" s="93">
        <f t="shared" si="35"/>
        <v>140</v>
      </c>
    </row>
    <row r="135" spans="1:30" s="68" customFormat="1" ht="30" customHeight="1" x14ac:dyDescent="0.35">
      <c r="A135" s="39"/>
      <c r="B135" s="39" t="s">
        <v>100</v>
      </c>
      <c r="C135" s="40" t="s">
        <v>296</v>
      </c>
      <c r="D135" s="41">
        <v>12234</v>
      </c>
      <c r="E135" s="41">
        <v>7565</v>
      </c>
      <c r="F135" s="41" t="s">
        <v>49</v>
      </c>
      <c r="G135" s="39" t="s">
        <v>285</v>
      </c>
      <c r="H135" s="39" t="s">
        <v>230</v>
      </c>
      <c r="I135" s="41">
        <v>1.8</v>
      </c>
      <c r="J135" s="41">
        <v>1.3</v>
      </c>
      <c r="K135" s="41">
        <v>3</v>
      </c>
      <c r="L135" s="41">
        <v>1</v>
      </c>
      <c r="M135" s="41">
        <f t="shared" si="27"/>
        <v>2</v>
      </c>
      <c r="N135" s="41"/>
      <c r="O135" s="41">
        <f>IF(P135="m3",I135*J135*M135,IF(P135="m2-LxH",I135*M135,IF(P135="m2-LxW",I135*J135*N135,IF(P135="rm",M135,IF(P135="lm",I135,IF(P135="unit",#REF!,))))))</f>
        <v>3.6</v>
      </c>
      <c r="P135" s="42" t="s">
        <v>27</v>
      </c>
      <c r="Q135" s="43" t="str">
        <f t="shared" si="26"/>
        <v>off hired</v>
      </c>
      <c r="R135" s="44">
        <v>44717</v>
      </c>
      <c r="S135" s="44">
        <v>44728</v>
      </c>
      <c r="T135" s="45">
        <f t="shared" si="28"/>
        <v>1</v>
      </c>
      <c r="U135" s="46">
        <f t="shared" ref="U135:U166" si="36">IF(Q135="on hire",$C$1-R135+1,IF(Q135="off hired",S135-R135+1,0))/7</f>
        <v>1.7142857142857142</v>
      </c>
      <c r="V135" s="47">
        <v>14</v>
      </c>
      <c r="W135" s="47">
        <v>0.84</v>
      </c>
      <c r="X135" s="48">
        <f t="shared" si="29"/>
        <v>50.4</v>
      </c>
      <c r="Y135" s="48">
        <f t="shared" si="30"/>
        <v>3.024</v>
      </c>
      <c r="Z135" s="48">
        <f t="shared" si="31"/>
        <v>35.28</v>
      </c>
      <c r="AA135" s="48">
        <f t="shared" si="32"/>
        <v>15.120000000000001</v>
      </c>
      <c r="AB135" s="48">
        <f t="shared" si="33"/>
        <v>5.1839999999999993</v>
      </c>
      <c r="AC135" s="48">
        <f t="shared" si="34"/>
        <v>55.584000000000003</v>
      </c>
      <c r="AD135" s="93">
        <f t="shared" si="35"/>
        <v>55.584000000000003</v>
      </c>
    </row>
    <row r="136" spans="1:30" s="68" customFormat="1" ht="30" customHeight="1" x14ac:dyDescent="0.35">
      <c r="A136" s="39"/>
      <c r="B136" s="39" t="s">
        <v>219</v>
      </c>
      <c r="C136" s="40"/>
      <c r="D136" s="41">
        <v>12236</v>
      </c>
      <c r="E136" s="41">
        <v>8121</v>
      </c>
      <c r="F136" s="41" t="s">
        <v>50</v>
      </c>
      <c r="G136" s="39" t="s">
        <v>297</v>
      </c>
      <c r="H136" s="39" t="s">
        <v>246</v>
      </c>
      <c r="I136" s="41">
        <v>318</v>
      </c>
      <c r="J136" s="41"/>
      <c r="K136" s="41"/>
      <c r="L136" s="41"/>
      <c r="M136" s="41"/>
      <c r="N136" s="41"/>
      <c r="O136" s="41">
        <f>IF(P136="m3",I136*J136*M136,IF(P136="m2-LxH",I136*M136,IF(P136="m2-LxW",I136*J136*N136,IF(P136="rm",M136,IF(P136="lm",I136,IF(P136="unit",#REF!,))))))</f>
        <v>318</v>
      </c>
      <c r="P136" s="42" t="s">
        <v>31</v>
      </c>
      <c r="Q136" s="43" t="str">
        <f t="shared" si="26"/>
        <v>off hired</v>
      </c>
      <c r="R136" s="44">
        <v>44727</v>
      </c>
      <c r="S136" s="44">
        <v>44853</v>
      </c>
      <c r="T136" s="45">
        <f t="shared" si="28"/>
        <v>1</v>
      </c>
      <c r="U136" s="46">
        <f t="shared" si="36"/>
        <v>18.142857142857142</v>
      </c>
      <c r="V136" s="47">
        <v>24</v>
      </c>
      <c r="W136" s="47"/>
      <c r="X136" s="48">
        <f t="shared" si="29"/>
        <v>7632</v>
      </c>
      <c r="Y136" s="48">
        <f t="shared" si="30"/>
        <v>0</v>
      </c>
      <c r="Z136" s="48">
        <f t="shared" si="31"/>
        <v>5342.4</v>
      </c>
      <c r="AA136" s="48">
        <f t="shared" si="32"/>
        <v>2289.6</v>
      </c>
      <c r="AB136" s="48">
        <f t="shared" si="33"/>
        <v>0</v>
      </c>
      <c r="AC136" s="48">
        <f t="shared" si="34"/>
        <v>7632</v>
      </c>
      <c r="AD136" s="93">
        <f t="shared" si="35"/>
        <v>7632</v>
      </c>
    </row>
    <row r="137" spans="1:30" s="68" customFormat="1" ht="30" customHeight="1" x14ac:dyDescent="0.35">
      <c r="A137" s="39"/>
      <c r="B137" s="39" t="s">
        <v>69</v>
      </c>
      <c r="C137" s="40"/>
      <c r="D137" s="41">
        <v>12236</v>
      </c>
      <c r="E137" s="41">
        <v>8121</v>
      </c>
      <c r="F137" s="41" t="s">
        <v>49</v>
      </c>
      <c r="G137" s="39" t="s">
        <v>298</v>
      </c>
      <c r="H137" s="39" t="s">
        <v>246</v>
      </c>
      <c r="I137" s="41">
        <v>644</v>
      </c>
      <c r="J137" s="41"/>
      <c r="K137" s="41"/>
      <c r="L137" s="41"/>
      <c r="M137" s="41"/>
      <c r="N137" s="41"/>
      <c r="O137" s="41">
        <f>IF(P137="m3",I137*J137*M137,IF(P137="m2-LxH",I137*M137,IF(P137="m2-LxW",I137*J137*N137,IF(P137="rm",M137,IF(P137="lm",I137,IF(P137="unit",#REF!,))))))</f>
        <v>644</v>
      </c>
      <c r="P137" s="42" t="s">
        <v>31</v>
      </c>
      <c r="Q137" s="43" t="str">
        <f t="shared" si="26"/>
        <v>off hired</v>
      </c>
      <c r="R137" s="44">
        <v>44727</v>
      </c>
      <c r="S137" s="44">
        <v>44853</v>
      </c>
      <c r="T137" s="45">
        <f t="shared" si="28"/>
        <v>1</v>
      </c>
      <c r="U137" s="46">
        <f t="shared" si="36"/>
        <v>18.142857142857142</v>
      </c>
      <c r="V137" s="47">
        <v>24</v>
      </c>
      <c r="W137" s="47"/>
      <c r="X137" s="48">
        <f t="shared" si="29"/>
        <v>15456</v>
      </c>
      <c r="Y137" s="48">
        <f t="shared" si="30"/>
        <v>0</v>
      </c>
      <c r="Z137" s="48">
        <f t="shared" si="31"/>
        <v>10819.199999999999</v>
      </c>
      <c r="AA137" s="48">
        <f t="shared" si="32"/>
        <v>4636.7999999999993</v>
      </c>
      <c r="AB137" s="48">
        <f t="shared" si="33"/>
        <v>0</v>
      </c>
      <c r="AC137" s="48">
        <f t="shared" si="34"/>
        <v>15455.999999999998</v>
      </c>
      <c r="AD137" s="93">
        <f t="shared" si="35"/>
        <v>15455.999999999998</v>
      </c>
    </row>
    <row r="138" spans="1:30" s="68" customFormat="1" ht="30" customHeight="1" x14ac:dyDescent="0.35">
      <c r="A138" s="39"/>
      <c r="B138" s="39" t="s">
        <v>47</v>
      </c>
      <c r="C138" s="40">
        <v>88</v>
      </c>
      <c r="D138" s="49">
        <v>12238</v>
      </c>
      <c r="E138" s="49">
        <v>7573</v>
      </c>
      <c r="F138" s="41" t="s">
        <v>50</v>
      </c>
      <c r="G138" s="39" t="s">
        <v>280</v>
      </c>
      <c r="H138" s="39" t="s">
        <v>230</v>
      </c>
      <c r="I138" s="41">
        <v>8</v>
      </c>
      <c r="J138" s="41">
        <v>1.3</v>
      </c>
      <c r="K138" s="41">
        <v>4</v>
      </c>
      <c r="L138" s="41">
        <v>1</v>
      </c>
      <c r="M138" s="41">
        <f t="shared" ref="M138:M153" si="37">K138-L138</f>
        <v>3</v>
      </c>
      <c r="N138" s="41"/>
      <c r="O138" s="41">
        <f>IF(P138="m3",I138*J138*M138,IF(P138="m2-LxH",I138*M138,IF(P138="m2-LxW",I138*J138*N138,IF(P138="rm",M138,IF(P138="lm",I138,IF(P138="unit",#REF!,))))))</f>
        <v>24</v>
      </c>
      <c r="P138" s="42" t="s">
        <v>27</v>
      </c>
      <c r="Q138" s="43" t="str">
        <f t="shared" si="26"/>
        <v>off hired</v>
      </c>
      <c r="R138" s="44">
        <v>44715</v>
      </c>
      <c r="S138" s="44">
        <v>44726</v>
      </c>
      <c r="T138" s="45">
        <f t="shared" si="28"/>
        <v>1</v>
      </c>
      <c r="U138" s="46">
        <f t="shared" si="36"/>
        <v>1.7142857142857142</v>
      </c>
      <c r="V138" s="47">
        <v>14</v>
      </c>
      <c r="W138" s="47">
        <v>0.84</v>
      </c>
      <c r="X138" s="48">
        <f t="shared" si="29"/>
        <v>336</v>
      </c>
      <c r="Y138" s="48">
        <f t="shared" si="30"/>
        <v>20.16</v>
      </c>
      <c r="Z138" s="48">
        <f t="shared" si="31"/>
        <v>235.19999999999996</v>
      </c>
      <c r="AA138" s="48">
        <f t="shared" si="32"/>
        <v>100.79999999999998</v>
      </c>
      <c r="AB138" s="48">
        <f t="shared" si="33"/>
        <v>34.559999999999995</v>
      </c>
      <c r="AC138" s="48">
        <f t="shared" si="34"/>
        <v>370.55999999999995</v>
      </c>
      <c r="AD138" s="93">
        <f t="shared" si="35"/>
        <v>370.55999999999995</v>
      </c>
    </row>
    <row r="139" spans="1:30" s="68" customFormat="1" ht="30" customHeight="1" x14ac:dyDescent="0.35">
      <c r="A139" s="39"/>
      <c r="B139" s="39" t="s">
        <v>132</v>
      </c>
      <c r="C139" s="40">
        <v>144</v>
      </c>
      <c r="D139" s="41">
        <v>12239</v>
      </c>
      <c r="E139" s="41">
        <v>7900</v>
      </c>
      <c r="F139" s="41" t="s">
        <v>49</v>
      </c>
      <c r="G139" s="39" t="s">
        <v>265</v>
      </c>
      <c r="H139" s="39" t="s">
        <v>230</v>
      </c>
      <c r="I139" s="41">
        <v>1.8</v>
      </c>
      <c r="J139" s="41">
        <v>1.3</v>
      </c>
      <c r="K139" s="41">
        <v>5</v>
      </c>
      <c r="L139" s="41">
        <v>1</v>
      </c>
      <c r="M139" s="41">
        <f t="shared" si="37"/>
        <v>4</v>
      </c>
      <c r="N139" s="41"/>
      <c r="O139" s="41">
        <f>IF(P139="m3",I139*J139*M139,IF(P139="m2-LxH",I139*M139,IF(P139="m2-LxW",I139*J139*N139,IF(P139="rm",M139,IF(P139="lm",I139,IF(P139="unit",#REF!,))))))</f>
        <v>7.2</v>
      </c>
      <c r="P139" s="42" t="s">
        <v>27</v>
      </c>
      <c r="Q139" s="43" t="str">
        <f t="shared" si="26"/>
        <v>off hired</v>
      </c>
      <c r="R139" s="44">
        <v>44718</v>
      </c>
      <c r="S139" s="44">
        <v>44824</v>
      </c>
      <c r="T139" s="45">
        <f t="shared" si="28"/>
        <v>1</v>
      </c>
      <c r="U139" s="46">
        <f t="shared" si="36"/>
        <v>15.285714285714286</v>
      </c>
      <c r="V139" s="47">
        <v>14</v>
      </c>
      <c r="W139" s="47">
        <v>0.84</v>
      </c>
      <c r="X139" s="48">
        <f t="shared" si="29"/>
        <v>100.8</v>
      </c>
      <c r="Y139" s="48">
        <f t="shared" si="30"/>
        <v>6.048</v>
      </c>
      <c r="Z139" s="48">
        <f t="shared" si="31"/>
        <v>70.56</v>
      </c>
      <c r="AA139" s="48">
        <f t="shared" si="32"/>
        <v>30.240000000000002</v>
      </c>
      <c r="AB139" s="48">
        <f t="shared" si="33"/>
        <v>92.448000000000008</v>
      </c>
      <c r="AC139" s="48">
        <f t="shared" si="34"/>
        <v>193.24800000000002</v>
      </c>
      <c r="AD139" s="93">
        <f t="shared" si="35"/>
        <v>193.24800000000002</v>
      </c>
    </row>
    <row r="140" spans="1:30" s="68" customFormat="1" ht="30" customHeight="1" x14ac:dyDescent="0.35">
      <c r="A140" s="39"/>
      <c r="B140" s="39" t="s">
        <v>100</v>
      </c>
      <c r="C140" s="40">
        <v>145</v>
      </c>
      <c r="D140" s="41">
        <v>12240</v>
      </c>
      <c r="E140" s="41">
        <v>7713</v>
      </c>
      <c r="F140" s="41" t="s">
        <v>49</v>
      </c>
      <c r="G140" s="39" t="s">
        <v>285</v>
      </c>
      <c r="H140" s="39" t="s">
        <v>230</v>
      </c>
      <c r="I140" s="41">
        <v>7</v>
      </c>
      <c r="J140" s="41">
        <v>1.8</v>
      </c>
      <c r="K140" s="41">
        <v>3</v>
      </c>
      <c r="L140" s="41">
        <v>1</v>
      </c>
      <c r="M140" s="41">
        <f t="shared" si="37"/>
        <v>2</v>
      </c>
      <c r="N140" s="41"/>
      <c r="O140" s="41">
        <f>IF(P140="m3",I140*J140*M140,IF(P140="m2-LxH",I140*M140,IF(P140="m2-LxW",I140*J140*N140,IF(P140="rm",M140,IF(P140="lm",I140,IF(P140="unit",#REF!,))))))</f>
        <v>14</v>
      </c>
      <c r="P140" s="42" t="s">
        <v>27</v>
      </c>
      <c r="Q140" s="43" t="str">
        <f t="shared" si="26"/>
        <v>off hired</v>
      </c>
      <c r="R140" s="44">
        <v>44718</v>
      </c>
      <c r="S140" s="44">
        <v>44756</v>
      </c>
      <c r="T140" s="45">
        <f t="shared" si="28"/>
        <v>1</v>
      </c>
      <c r="U140" s="46">
        <f t="shared" si="36"/>
        <v>5.5714285714285712</v>
      </c>
      <c r="V140" s="47">
        <v>18</v>
      </c>
      <c r="W140" s="47"/>
      <c r="X140" s="48">
        <f t="shared" si="29"/>
        <v>252</v>
      </c>
      <c r="Y140" s="48">
        <f t="shared" si="30"/>
        <v>0</v>
      </c>
      <c r="Z140" s="48">
        <f t="shared" si="31"/>
        <v>176.39999999999998</v>
      </c>
      <c r="AA140" s="48">
        <f t="shared" si="32"/>
        <v>75.600000000000009</v>
      </c>
      <c r="AB140" s="48">
        <f t="shared" si="33"/>
        <v>0</v>
      </c>
      <c r="AC140" s="48">
        <f t="shared" si="34"/>
        <v>252</v>
      </c>
      <c r="AD140" s="93">
        <f t="shared" si="35"/>
        <v>252</v>
      </c>
    </row>
    <row r="141" spans="1:30" s="68" customFormat="1" ht="30" customHeight="1" x14ac:dyDescent="0.35">
      <c r="A141" s="39"/>
      <c r="B141" s="39" t="s">
        <v>47</v>
      </c>
      <c r="C141" s="40">
        <v>140</v>
      </c>
      <c r="D141" s="49">
        <v>12241</v>
      </c>
      <c r="E141" s="49">
        <v>7589</v>
      </c>
      <c r="F141" s="41" t="s">
        <v>50</v>
      </c>
      <c r="G141" s="39" t="s">
        <v>270</v>
      </c>
      <c r="H141" s="39" t="s">
        <v>230</v>
      </c>
      <c r="I141" s="41">
        <v>7.5</v>
      </c>
      <c r="J141" s="41">
        <v>1.3</v>
      </c>
      <c r="K141" s="41">
        <v>5</v>
      </c>
      <c r="L141" s="41">
        <v>1</v>
      </c>
      <c r="M141" s="41">
        <f t="shared" si="37"/>
        <v>4</v>
      </c>
      <c r="N141" s="41"/>
      <c r="O141" s="41">
        <f>IF(P141="m3",I141*J141*M141,IF(P141="m2-LxH",I141*M141,IF(P141="m2-LxW",I141*J141*N141,IF(P141="rm",M141,IF(P141="lm",I141,IF(P141="unit",#REF!,))))))</f>
        <v>30</v>
      </c>
      <c r="P141" s="42" t="s">
        <v>27</v>
      </c>
      <c r="Q141" s="43" t="str">
        <f t="shared" si="26"/>
        <v>off hired</v>
      </c>
      <c r="R141" s="44">
        <v>44717</v>
      </c>
      <c r="S141" s="44">
        <v>44740</v>
      </c>
      <c r="T141" s="45">
        <f t="shared" si="28"/>
        <v>1</v>
      </c>
      <c r="U141" s="46">
        <f t="shared" si="36"/>
        <v>3.4285714285714284</v>
      </c>
      <c r="V141" s="47">
        <v>14</v>
      </c>
      <c r="W141" s="47">
        <v>0.84</v>
      </c>
      <c r="X141" s="48">
        <f t="shared" si="29"/>
        <v>420</v>
      </c>
      <c r="Y141" s="48">
        <f t="shared" si="30"/>
        <v>25.2</v>
      </c>
      <c r="Z141" s="48">
        <f t="shared" si="31"/>
        <v>294</v>
      </c>
      <c r="AA141" s="48">
        <f t="shared" si="32"/>
        <v>126</v>
      </c>
      <c r="AB141" s="48">
        <f t="shared" si="33"/>
        <v>86.399999999999991</v>
      </c>
      <c r="AC141" s="48">
        <f t="shared" si="34"/>
        <v>506.4</v>
      </c>
      <c r="AD141" s="93">
        <f t="shared" si="35"/>
        <v>506.4</v>
      </c>
    </row>
    <row r="142" spans="1:30" s="68" customFormat="1" ht="30" customHeight="1" x14ac:dyDescent="0.35">
      <c r="A142" s="39"/>
      <c r="B142" s="39" t="s">
        <v>102</v>
      </c>
      <c r="C142" s="40">
        <v>146</v>
      </c>
      <c r="D142" s="41">
        <v>12242</v>
      </c>
      <c r="E142" s="41">
        <v>7576</v>
      </c>
      <c r="F142" s="41" t="s">
        <v>50</v>
      </c>
      <c r="G142" s="39" t="s">
        <v>271</v>
      </c>
      <c r="H142" s="39" t="s">
        <v>230</v>
      </c>
      <c r="I142" s="41">
        <v>1.3</v>
      </c>
      <c r="J142" s="41">
        <v>1</v>
      </c>
      <c r="K142" s="41">
        <v>3</v>
      </c>
      <c r="L142" s="41">
        <v>1</v>
      </c>
      <c r="M142" s="41">
        <f t="shared" si="37"/>
        <v>2</v>
      </c>
      <c r="N142" s="41"/>
      <c r="O142" s="41">
        <f>IF(P142="m3",I142*J142*M142,IF(P142="m2-LxH",I142*M142,IF(P142="m2-LxW",I142*J142*N142,IF(P142="rm",M142,IF(P142="lm",I142,IF(P142="unit",#REF!,))))))</f>
        <v>2.6</v>
      </c>
      <c r="P142" s="42" t="s">
        <v>27</v>
      </c>
      <c r="Q142" s="43" t="str">
        <f t="shared" si="26"/>
        <v>off hired</v>
      </c>
      <c r="R142" s="44">
        <v>44718</v>
      </c>
      <c r="S142" s="44">
        <v>44734</v>
      </c>
      <c r="T142" s="45">
        <f t="shared" si="28"/>
        <v>1</v>
      </c>
      <c r="U142" s="46">
        <f t="shared" si="36"/>
        <v>2.4285714285714284</v>
      </c>
      <c r="V142" s="47">
        <v>14</v>
      </c>
      <c r="W142" s="47"/>
      <c r="X142" s="48">
        <f t="shared" si="29"/>
        <v>36.4</v>
      </c>
      <c r="Y142" s="48">
        <f t="shared" si="30"/>
        <v>0</v>
      </c>
      <c r="Z142" s="48">
        <f t="shared" si="31"/>
        <v>25.479999999999997</v>
      </c>
      <c r="AA142" s="48">
        <f t="shared" si="32"/>
        <v>10.92</v>
      </c>
      <c r="AB142" s="48">
        <f t="shared" si="33"/>
        <v>0</v>
      </c>
      <c r="AC142" s="48">
        <f t="shared" si="34"/>
        <v>36.4</v>
      </c>
      <c r="AD142" s="93">
        <f t="shared" si="35"/>
        <v>36.4</v>
      </c>
    </row>
    <row r="143" spans="1:30" s="68" customFormat="1" ht="30" customHeight="1" x14ac:dyDescent="0.35">
      <c r="A143" s="39"/>
      <c r="B143" s="39" t="s">
        <v>102</v>
      </c>
      <c r="C143" s="40">
        <v>142</v>
      </c>
      <c r="D143" s="41">
        <v>12243</v>
      </c>
      <c r="E143" s="41">
        <v>7560</v>
      </c>
      <c r="F143" s="41" t="s">
        <v>50</v>
      </c>
      <c r="G143" s="39" t="s">
        <v>271</v>
      </c>
      <c r="H143" s="39" t="s">
        <v>230</v>
      </c>
      <c r="I143" s="41">
        <v>10</v>
      </c>
      <c r="J143" s="41">
        <v>1.3</v>
      </c>
      <c r="K143" s="41">
        <v>5</v>
      </c>
      <c r="L143" s="41">
        <v>1</v>
      </c>
      <c r="M143" s="41">
        <f t="shared" si="37"/>
        <v>4</v>
      </c>
      <c r="N143" s="41"/>
      <c r="O143" s="41">
        <f>IF(P143="m3",I143*J143*M143,IF(P143="m2-LxH",I143*M143,IF(P143="m2-LxW",I143*J143*N143,IF(P143="rm",M143,IF(P143="lm",I143,IF(P143="unit",#REF!,))))))</f>
        <v>40</v>
      </c>
      <c r="P143" s="42" t="s">
        <v>27</v>
      </c>
      <c r="Q143" s="43" t="str">
        <f t="shared" si="26"/>
        <v>off hired</v>
      </c>
      <c r="R143" s="44">
        <v>44718</v>
      </c>
      <c r="S143" s="44">
        <v>44721</v>
      </c>
      <c r="T143" s="45">
        <f t="shared" si="28"/>
        <v>1</v>
      </c>
      <c r="U143" s="46">
        <f t="shared" si="36"/>
        <v>0.5714285714285714</v>
      </c>
      <c r="V143" s="47">
        <v>14</v>
      </c>
      <c r="W143" s="47"/>
      <c r="X143" s="48">
        <f t="shared" si="29"/>
        <v>560</v>
      </c>
      <c r="Y143" s="48">
        <f t="shared" si="30"/>
        <v>0</v>
      </c>
      <c r="Z143" s="48">
        <f t="shared" si="31"/>
        <v>392</v>
      </c>
      <c r="AA143" s="48">
        <f t="shared" si="32"/>
        <v>168</v>
      </c>
      <c r="AB143" s="48">
        <f t="shared" si="33"/>
        <v>0</v>
      </c>
      <c r="AC143" s="48">
        <f t="shared" si="34"/>
        <v>560</v>
      </c>
      <c r="AD143" s="93">
        <f t="shared" si="35"/>
        <v>560</v>
      </c>
    </row>
    <row r="144" spans="1:30" s="68" customFormat="1" ht="30" customHeight="1" x14ac:dyDescent="0.35">
      <c r="A144" s="39"/>
      <c r="B144" s="39" t="s">
        <v>117</v>
      </c>
      <c r="C144" s="40">
        <v>143</v>
      </c>
      <c r="D144" s="41">
        <v>12244</v>
      </c>
      <c r="E144" s="41">
        <v>7570</v>
      </c>
      <c r="F144" s="41" t="s">
        <v>50</v>
      </c>
      <c r="G144" s="39" t="s">
        <v>278</v>
      </c>
      <c r="H144" s="39" t="s">
        <v>230</v>
      </c>
      <c r="I144" s="41">
        <v>1.8</v>
      </c>
      <c r="J144" s="41">
        <v>1.3</v>
      </c>
      <c r="K144" s="41">
        <v>3</v>
      </c>
      <c r="L144" s="41">
        <v>1</v>
      </c>
      <c r="M144" s="41">
        <f t="shared" si="37"/>
        <v>2</v>
      </c>
      <c r="N144" s="41"/>
      <c r="O144" s="41">
        <f>IF(P144="m3",I144*J144*M144,IF(P144="m2-LxH",I144*M144,IF(P144="m2-LxW",I144*J144*N144,IF(P144="rm",M144,IF(P144="lm",I144,IF(P144="unit",#REF!,))))))</f>
        <v>3.6</v>
      </c>
      <c r="P144" s="42" t="s">
        <v>27</v>
      </c>
      <c r="Q144" s="43" t="str">
        <f t="shared" si="26"/>
        <v>off hired</v>
      </c>
      <c r="R144" s="44">
        <v>44718</v>
      </c>
      <c r="S144" s="44">
        <v>44724</v>
      </c>
      <c r="T144" s="45">
        <f t="shared" si="28"/>
        <v>1</v>
      </c>
      <c r="U144" s="46">
        <f t="shared" si="36"/>
        <v>1</v>
      </c>
      <c r="V144" s="47">
        <v>14</v>
      </c>
      <c r="W144" s="47"/>
      <c r="X144" s="48">
        <f t="shared" si="29"/>
        <v>50.4</v>
      </c>
      <c r="Y144" s="48">
        <f t="shared" si="30"/>
        <v>0</v>
      </c>
      <c r="Z144" s="48">
        <f t="shared" si="31"/>
        <v>35.28</v>
      </c>
      <c r="AA144" s="48">
        <f t="shared" si="32"/>
        <v>15.120000000000001</v>
      </c>
      <c r="AB144" s="48">
        <f t="shared" si="33"/>
        <v>0</v>
      </c>
      <c r="AC144" s="48">
        <f t="shared" si="34"/>
        <v>50.400000000000006</v>
      </c>
      <c r="AD144" s="93">
        <f t="shared" si="35"/>
        <v>50.400000000000006</v>
      </c>
    </row>
    <row r="145" spans="1:30" s="68" customFormat="1" ht="30" customHeight="1" x14ac:dyDescent="0.35">
      <c r="A145" s="39"/>
      <c r="B145" s="39" t="s">
        <v>132</v>
      </c>
      <c r="C145" s="40">
        <v>148</v>
      </c>
      <c r="D145" s="41">
        <v>12246</v>
      </c>
      <c r="E145" s="41">
        <v>7830</v>
      </c>
      <c r="F145" s="41" t="s">
        <v>49</v>
      </c>
      <c r="G145" s="39" t="s">
        <v>299</v>
      </c>
      <c r="H145" s="39" t="s">
        <v>230</v>
      </c>
      <c r="I145" s="41">
        <v>1.8</v>
      </c>
      <c r="J145" s="41">
        <v>1.3</v>
      </c>
      <c r="K145" s="41">
        <v>3.5</v>
      </c>
      <c r="L145" s="41">
        <v>1</v>
      </c>
      <c r="M145" s="41">
        <f t="shared" si="37"/>
        <v>2.5</v>
      </c>
      <c r="N145" s="41"/>
      <c r="O145" s="41">
        <f>IF(P145="m3",I145*J145*M145,IF(P145="m2-LxH",I145*M145,IF(P145="m2-LxW",I145*J145*N145,IF(P145="rm",M145,IF(P145="lm",I145,IF(P145="unit",#REF!,))))))</f>
        <v>4.5</v>
      </c>
      <c r="P145" s="42" t="s">
        <v>27</v>
      </c>
      <c r="Q145" s="43" t="str">
        <f t="shared" si="26"/>
        <v>off hired</v>
      </c>
      <c r="R145" s="44">
        <v>44718</v>
      </c>
      <c r="S145" s="44">
        <v>44791</v>
      </c>
      <c r="T145" s="45">
        <f t="shared" si="28"/>
        <v>1</v>
      </c>
      <c r="U145" s="46">
        <f t="shared" si="36"/>
        <v>10.571428571428571</v>
      </c>
      <c r="V145" s="47">
        <v>14</v>
      </c>
      <c r="W145" s="47"/>
      <c r="X145" s="48">
        <f t="shared" si="29"/>
        <v>63</v>
      </c>
      <c r="Y145" s="48">
        <f t="shared" si="30"/>
        <v>0</v>
      </c>
      <c r="Z145" s="48">
        <f t="shared" si="31"/>
        <v>44.1</v>
      </c>
      <c r="AA145" s="48">
        <f t="shared" si="32"/>
        <v>18.899999999999999</v>
      </c>
      <c r="AB145" s="48">
        <f t="shared" si="33"/>
        <v>0</v>
      </c>
      <c r="AC145" s="48">
        <f t="shared" si="34"/>
        <v>63</v>
      </c>
      <c r="AD145" s="93">
        <f t="shared" si="35"/>
        <v>63</v>
      </c>
    </row>
    <row r="146" spans="1:30" s="68" customFormat="1" ht="30" customHeight="1" x14ac:dyDescent="0.35">
      <c r="A146" s="39"/>
      <c r="B146" s="39" t="s">
        <v>132</v>
      </c>
      <c r="C146" s="40">
        <v>150</v>
      </c>
      <c r="D146" s="41">
        <v>12247</v>
      </c>
      <c r="E146" s="41">
        <v>7565</v>
      </c>
      <c r="F146" s="41" t="s">
        <v>49</v>
      </c>
      <c r="G146" s="39" t="s">
        <v>299</v>
      </c>
      <c r="H146" s="39" t="s">
        <v>230</v>
      </c>
      <c r="I146" s="41">
        <v>1.8</v>
      </c>
      <c r="J146" s="41">
        <v>1.8</v>
      </c>
      <c r="K146" s="41">
        <v>3</v>
      </c>
      <c r="L146" s="41">
        <v>1</v>
      </c>
      <c r="M146" s="41">
        <f t="shared" si="37"/>
        <v>2</v>
      </c>
      <c r="N146" s="41"/>
      <c r="O146" s="41">
        <f>IF(P146="m3",I146*J146*M146,IF(P146="m2-LxH",I146*M146,IF(P146="m2-LxW",I146*J146*N146,IF(P146="rm",M146,IF(P146="lm",I146,IF(P146="unit",#REF!,))))))</f>
        <v>3.6</v>
      </c>
      <c r="P146" s="42" t="s">
        <v>27</v>
      </c>
      <c r="Q146" s="43" t="str">
        <f t="shared" si="26"/>
        <v>off hired</v>
      </c>
      <c r="R146" s="44">
        <v>44718</v>
      </c>
      <c r="S146" s="44">
        <v>44728</v>
      </c>
      <c r="T146" s="45">
        <f t="shared" si="28"/>
        <v>1</v>
      </c>
      <c r="U146" s="46">
        <f t="shared" si="36"/>
        <v>1.5714285714285714</v>
      </c>
      <c r="V146" s="47">
        <v>18</v>
      </c>
      <c r="W146" s="47"/>
      <c r="X146" s="48">
        <f t="shared" si="29"/>
        <v>64.8</v>
      </c>
      <c r="Y146" s="48">
        <f t="shared" si="30"/>
        <v>0</v>
      </c>
      <c r="Z146" s="48">
        <f t="shared" si="31"/>
        <v>45.36</v>
      </c>
      <c r="AA146" s="48">
        <f t="shared" si="32"/>
        <v>19.440000000000001</v>
      </c>
      <c r="AB146" s="48">
        <f t="shared" si="33"/>
        <v>0</v>
      </c>
      <c r="AC146" s="48">
        <f t="shared" si="34"/>
        <v>64.8</v>
      </c>
      <c r="AD146" s="93">
        <f t="shared" si="35"/>
        <v>64.8</v>
      </c>
    </row>
    <row r="147" spans="1:30" s="68" customFormat="1" ht="30" customHeight="1" x14ac:dyDescent="0.35">
      <c r="A147" s="39"/>
      <c r="B147" s="39" t="s">
        <v>97</v>
      </c>
      <c r="C147" s="40">
        <v>151</v>
      </c>
      <c r="D147" s="41">
        <v>12248</v>
      </c>
      <c r="E147" s="41">
        <v>7564</v>
      </c>
      <c r="F147" s="41" t="s">
        <v>49</v>
      </c>
      <c r="G147" s="39" t="s">
        <v>267</v>
      </c>
      <c r="H147" s="39" t="s">
        <v>230</v>
      </c>
      <c r="I147" s="41">
        <v>1.8</v>
      </c>
      <c r="J147" s="41">
        <v>1.3</v>
      </c>
      <c r="K147" s="41">
        <v>4</v>
      </c>
      <c r="L147" s="41">
        <v>1</v>
      </c>
      <c r="M147" s="41">
        <f t="shared" si="37"/>
        <v>3</v>
      </c>
      <c r="N147" s="41"/>
      <c r="O147" s="41">
        <f>IF(P147="m3",I147*J147*M147,IF(P147="m2-LxH",I147*M147,IF(P147="m2-LxW",I147*J147*N147,IF(P147="rm",M147,IF(P147="lm",I147,IF(P147="unit",#REF!,))))))</f>
        <v>5.4</v>
      </c>
      <c r="P147" s="42" t="s">
        <v>27</v>
      </c>
      <c r="Q147" s="43" t="str">
        <f t="shared" si="26"/>
        <v>off hired</v>
      </c>
      <c r="R147" s="44">
        <v>44718</v>
      </c>
      <c r="S147" s="44">
        <v>44729</v>
      </c>
      <c r="T147" s="45">
        <f t="shared" si="28"/>
        <v>1</v>
      </c>
      <c r="U147" s="46">
        <f t="shared" si="36"/>
        <v>1.7142857142857142</v>
      </c>
      <c r="V147" s="47">
        <v>14</v>
      </c>
      <c r="W147" s="47">
        <v>0.84</v>
      </c>
      <c r="X147" s="48">
        <f t="shared" si="29"/>
        <v>75.600000000000009</v>
      </c>
      <c r="Y147" s="48">
        <f t="shared" si="30"/>
        <v>4.5360000000000005</v>
      </c>
      <c r="Z147" s="48">
        <f t="shared" si="31"/>
        <v>52.919999999999995</v>
      </c>
      <c r="AA147" s="48">
        <f t="shared" si="32"/>
        <v>22.68</v>
      </c>
      <c r="AB147" s="48">
        <f t="shared" si="33"/>
        <v>7.7760000000000007</v>
      </c>
      <c r="AC147" s="48">
        <f t="shared" si="34"/>
        <v>83.375999999999991</v>
      </c>
      <c r="AD147" s="93">
        <f t="shared" si="35"/>
        <v>83.375999999999991</v>
      </c>
    </row>
    <row r="148" spans="1:30" s="68" customFormat="1" ht="30" customHeight="1" x14ac:dyDescent="0.35">
      <c r="A148" s="39"/>
      <c r="B148" s="39" t="s">
        <v>97</v>
      </c>
      <c r="C148" s="40">
        <v>152</v>
      </c>
      <c r="D148" s="41">
        <v>12248</v>
      </c>
      <c r="E148" s="41">
        <v>7564</v>
      </c>
      <c r="F148" s="41" t="s">
        <v>49</v>
      </c>
      <c r="G148" s="39" t="s">
        <v>267</v>
      </c>
      <c r="H148" s="39" t="s">
        <v>230</v>
      </c>
      <c r="I148" s="41">
        <v>1.8</v>
      </c>
      <c r="J148" s="41">
        <v>1.3</v>
      </c>
      <c r="K148" s="41">
        <v>4</v>
      </c>
      <c r="L148" s="41">
        <v>1</v>
      </c>
      <c r="M148" s="41">
        <f t="shared" si="37"/>
        <v>3</v>
      </c>
      <c r="N148" s="41"/>
      <c r="O148" s="41">
        <f>IF(P148="m3",I148*J148*M148,IF(P148="m2-LxH",I148*M148,IF(P148="m2-LxW",I148*J148*N148,IF(P148="rm",M148,IF(P148="lm",I148,IF(P148="unit",#REF!,))))))</f>
        <v>5.4</v>
      </c>
      <c r="P148" s="42" t="s">
        <v>27</v>
      </c>
      <c r="Q148" s="43" t="str">
        <f t="shared" si="26"/>
        <v>off hired</v>
      </c>
      <c r="R148" s="44">
        <v>44718</v>
      </c>
      <c r="S148" s="44">
        <v>44729</v>
      </c>
      <c r="T148" s="45">
        <f t="shared" si="28"/>
        <v>1</v>
      </c>
      <c r="U148" s="46">
        <f t="shared" si="36"/>
        <v>1.7142857142857142</v>
      </c>
      <c r="V148" s="47">
        <v>14</v>
      </c>
      <c r="W148" s="47">
        <v>0.84</v>
      </c>
      <c r="X148" s="48">
        <f t="shared" si="29"/>
        <v>75.600000000000009</v>
      </c>
      <c r="Y148" s="48">
        <f t="shared" si="30"/>
        <v>4.5360000000000005</v>
      </c>
      <c r="Z148" s="48">
        <f t="shared" si="31"/>
        <v>52.919999999999995</v>
      </c>
      <c r="AA148" s="48">
        <f t="shared" si="32"/>
        <v>22.68</v>
      </c>
      <c r="AB148" s="48">
        <f t="shared" si="33"/>
        <v>7.7760000000000007</v>
      </c>
      <c r="AC148" s="48">
        <f t="shared" si="34"/>
        <v>83.375999999999991</v>
      </c>
      <c r="AD148" s="93">
        <f t="shared" si="35"/>
        <v>83.375999999999991</v>
      </c>
    </row>
    <row r="149" spans="1:30" s="68" customFormat="1" ht="30" customHeight="1" x14ac:dyDescent="0.35">
      <c r="A149" s="39"/>
      <c r="B149" s="39" t="s">
        <v>97</v>
      </c>
      <c r="C149" s="40">
        <v>153</v>
      </c>
      <c r="D149" s="41">
        <v>12249</v>
      </c>
      <c r="E149" s="41">
        <v>7564</v>
      </c>
      <c r="F149" s="41" t="s">
        <v>50</v>
      </c>
      <c r="G149" s="39" t="s">
        <v>268</v>
      </c>
      <c r="H149" s="39" t="s">
        <v>230</v>
      </c>
      <c r="I149" s="41">
        <v>5</v>
      </c>
      <c r="J149" s="41">
        <v>1.8</v>
      </c>
      <c r="K149" s="41">
        <v>3.5</v>
      </c>
      <c r="L149" s="41">
        <v>1</v>
      </c>
      <c r="M149" s="41">
        <f t="shared" si="37"/>
        <v>2.5</v>
      </c>
      <c r="N149" s="41"/>
      <c r="O149" s="41">
        <f>IF(P149="m3",I149*J149*M149,IF(P149="m2-LxH",I149*M149,IF(P149="m2-LxW",I149*J149*N149,IF(P149="rm",M149,IF(P149="lm",I149,IF(P149="unit",#REF!,))))))</f>
        <v>12.5</v>
      </c>
      <c r="P149" s="42" t="s">
        <v>27</v>
      </c>
      <c r="Q149" s="43" t="str">
        <f t="shared" si="26"/>
        <v>off hired</v>
      </c>
      <c r="R149" s="44">
        <v>44718</v>
      </c>
      <c r="S149" s="44">
        <v>44729</v>
      </c>
      <c r="T149" s="45">
        <f t="shared" si="28"/>
        <v>1</v>
      </c>
      <c r="U149" s="46">
        <f t="shared" si="36"/>
        <v>1.7142857142857142</v>
      </c>
      <c r="V149" s="50">
        <v>18</v>
      </c>
      <c r="W149" s="47">
        <v>1.05</v>
      </c>
      <c r="X149" s="48">
        <f t="shared" si="29"/>
        <v>225</v>
      </c>
      <c r="Y149" s="48">
        <f t="shared" si="30"/>
        <v>13.125</v>
      </c>
      <c r="Z149" s="48">
        <f t="shared" si="31"/>
        <v>157.5</v>
      </c>
      <c r="AA149" s="48">
        <f t="shared" si="32"/>
        <v>67.5</v>
      </c>
      <c r="AB149" s="48">
        <f t="shared" si="33"/>
        <v>22.5</v>
      </c>
      <c r="AC149" s="48">
        <f t="shared" si="34"/>
        <v>247.5</v>
      </c>
      <c r="AD149" s="93">
        <f t="shared" si="35"/>
        <v>247.5</v>
      </c>
    </row>
    <row r="150" spans="1:30" s="68" customFormat="1" ht="30" customHeight="1" x14ac:dyDescent="0.35">
      <c r="A150" s="39"/>
      <c r="B150" s="39" t="s">
        <v>132</v>
      </c>
      <c r="C150" s="40">
        <v>154</v>
      </c>
      <c r="D150" s="41">
        <v>12250</v>
      </c>
      <c r="E150" s="41">
        <v>7896</v>
      </c>
      <c r="F150" s="41" t="s">
        <v>50</v>
      </c>
      <c r="G150" s="39" t="s">
        <v>231</v>
      </c>
      <c r="H150" s="39" t="s">
        <v>230</v>
      </c>
      <c r="I150" s="41">
        <v>2.5</v>
      </c>
      <c r="J150" s="41">
        <v>1.3</v>
      </c>
      <c r="K150" s="41">
        <v>4</v>
      </c>
      <c r="L150" s="41">
        <v>1</v>
      </c>
      <c r="M150" s="41">
        <f t="shared" si="37"/>
        <v>3</v>
      </c>
      <c r="N150" s="41"/>
      <c r="O150" s="41">
        <f>IF(P150="m3",I150*J150*M150,IF(P150="m2-LxH",I150*M150,IF(P150="m2-LxW",I150*J150*N150,IF(P150="rm",M150,IF(P150="lm",I150,IF(P150="unit",#REF!,))))))</f>
        <v>7.5</v>
      </c>
      <c r="P150" s="42" t="s">
        <v>27</v>
      </c>
      <c r="Q150" s="43" t="str">
        <f t="shared" si="26"/>
        <v>off hired</v>
      </c>
      <c r="R150" s="44">
        <v>44718</v>
      </c>
      <c r="S150" s="44">
        <v>44820</v>
      </c>
      <c r="T150" s="45">
        <f t="shared" si="28"/>
        <v>1</v>
      </c>
      <c r="U150" s="46">
        <f t="shared" si="36"/>
        <v>14.714285714285714</v>
      </c>
      <c r="V150" s="47">
        <v>14</v>
      </c>
      <c r="W150" s="47">
        <v>0.84</v>
      </c>
      <c r="X150" s="48">
        <f t="shared" si="29"/>
        <v>105</v>
      </c>
      <c r="Y150" s="48">
        <f t="shared" si="30"/>
        <v>6.3</v>
      </c>
      <c r="Z150" s="48">
        <f t="shared" si="31"/>
        <v>73.5</v>
      </c>
      <c r="AA150" s="48">
        <f t="shared" si="32"/>
        <v>31.5</v>
      </c>
      <c r="AB150" s="48">
        <f t="shared" si="33"/>
        <v>92.699999999999989</v>
      </c>
      <c r="AC150" s="48">
        <f t="shared" si="34"/>
        <v>197.7</v>
      </c>
      <c r="AD150" s="93">
        <f t="shared" si="35"/>
        <v>197.7</v>
      </c>
    </row>
    <row r="151" spans="1:30" s="68" customFormat="1" ht="30" customHeight="1" x14ac:dyDescent="0.35">
      <c r="A151" s="39"/>
      <c r="B151" s="39" t="s">
        <v>47</v>
      </c>
      <c r="C151" s="40">
        <v>204</v>
      </c>
      <c r="D151" s="49">
        <v>12301</v>
      </c>
      <c r="E151" s="49">
        <v>7573</v>
      </c>
      <c r="F151" s="41" t="s">
        <v>50</v>
      </c>
      <c r="G151" s="39" t="s">
        <v>270</v>
      </c>
      <c r="H151" s="39" t="s">
        <v>230</v>
      </c>
      <c r="I151" s="41">
        <v>15</v>
      </c>
      <c r="J151" s="41">
        <v>1.3</v>
      </c>
      <c r="K151" s="41">
        <v>5</v>
      </c>
      <c r="L151" s="41">
        <v>1</v>
      </c>
      <c r="M151" s="41">
        <f t="shared" si="37"/>
        <v>4</v>
      </c>
      <c r="N151" s="41"/>
      <c r="O151" s="41">
        <f>IF(P151="m3",I151*J151*M151,IF(P151="m2-LxH",I151*M151,IF(P151="m2-LxW",I151*J151*N151,IF(P151="rm",M151,IF(P151="lm",I151,IF(P151="unit",#REF!,))))))</f>
        <v>60</v>
      </c>
      <c r="P151" s="42" t="s">
        <v>27</v>
      </c>
      <c r="Q151" s="43" t="str">
        <f t="shared" si="26"/>
        <v>off hired</v>
      </c>
      <c r="R151" s="44">
        <v>44722</v>
      </c>
      <c r="S151" s="44">
        <v>44726</v>
      </c>
      <c r="T151" s="45">
        <f t="shared" si="28"/>
        <v>1</v>
      </c>
      <c r="U151" s="46">
        <f t="shared" si="36"/>
        <v>0.7142857142857143</v>
      </c>
      <c r="V151" s="47">
        <v>14</v>
      </c>
      <c r="W151" s="47">
        <v>0.84</v>
      </c>
      <c r="X151" s="48">
        <f t="shared" si="29"/>
        <v>840</v>
      </c>
      <c r="Y151" s="48">
        <f t="shared" si="30"/>
        <v>50.4</v>
      </c>
      <c r="Z151" s="48">
        <f t="shared" si="31"/>
        <v>588</v>
      </c>
      <c r="AA151" s="48">
        <f t="shared" si="32"/>
        <v>252</v>
      </c>
      <c r="AB151" s="48">
        <f t="shared" si="33"/>
        <v>36</v>
      </c>
      <c r="AC151" s="48">
        <f t="shared" si="34"/>
        <v>876</v>
      </c>
      <c r="AD151" s="93">
        <f t="shared" si="35"/>
        <v>876</v>
      </c>
    </row>
    <row r="152" spans="1:30" s="68" customFormat="1" ht="30" customHeight="1" x14ac:dyDescent="0.35">
      <c r="A152" s="39"/>
      <c r="B152" s="39" t="s">
        <v>47</v>
      </c>
      <c r="C152" s="40">
        <v>207</v>
      </c>
      <c r="D152" s="49">
        <v>12303</v>
      </c>
      <c r="E152" s="49">
        <v>7574</v>
      </c>
      <c r="F152" s="41" t="s">
        <v>49</v>
      </c>
      <c r="G152" s="39" t="s">
        <v>240</v>
      </c>
      <c r="H152" s="39" t="s">
        <v>230</v>
      </c>
      <c r="I152" s="41">
        <v>10</v>
      </c>
      <c r="J152" s="41">
        <v>1.3</v>
      </c>
      <c r="K152" s="41">
        <v>5</v>
      </c>
      <c r="L152" s="41">
        <v>1</v>
      </c>
      <c r="M152" s="41">
        <f t="shared" si="37"/>
        <v>4</v>
      </c>
      <c r="N152" s="41"/>
      <c r="O152" s="41">
        <f>IF(P152="m3",I152*J152*M152,IF(P152="m2-LxH",I152*M152,IF(P152="m2-LxW",I152*J152*N152,IF(P152="rm",M152,IF(P152="lm",I152,IF(P152="unit",#REF!,))))))</f>
        <v>40</v>
      </c>
      <c r="P152" s="42" t="s">
        <v>27</v>
      </c>
      <c r="Q152" s="43" t="str">
        <f t="shared" si="26"/>
        <v>off hired</v>
      </c>
      <c r="R152" s="44">
        <v>44722</v>
      </c>
      <c r="S152" s="44">
        <v>44731</v>
      </c>
      <c r="T152" s="45">
        <f t="shared" si="28"/>
        <v>1</v>
      </c>
      <c r="U152" s="46">
        <f t="shared" si="36"/>
        <v>1.4285714285714286</v>
      </c>
      <c r="V152" s="47">
        <v>14</v>
      </c>
      <c r="W152" s="47">
        <v>0.84</v>
      </c>
      <c r="X152" s="48">
        <f t="shared" si="29"/>
        <v>560</v>
      </c>
      <c r="Y152" s="48">
        <f t="shared" si="30"/>
        <v>33.6</v>
      </c>
      <c r="Z152" s="48">
        <f t="shared" si="31"/>
        <v>392</v>
      </c>
      <c r="AA152" s="48">
        <f t="shared" si="32"/>
        <v>168</v>
      </c>
      <c r="AB152" s="48">
        <f t="shared" si="33"/>
        <v>48</v>
      </c>
      <c r="AC152" s="48">
        <f t="shared" si="34"/>
        <v>608</v>
      </c>
      <c r="AD152" s="93">
        <f t="shared" si="35"/>
        <v>608</v>
      </c>
    </row>
    <row r="153" spans="1:30" s="68" customFormat="1" ht="30" customHeight="1" x14ac:dyDescent="0.35">
      <c r="A153" s="39"/>
      <c r="B153" s="39" t="s">
        <v>102</v>
      </c>
      <c r="C153" s="40">
        <v>206</v>
      </c>
      <c r="D153" s="41">
        <v>12304</v>
      </c>
      <c r="E153" s="41">
        <v>6719</v>
      </c>
      <c r="F153" s="41" t="s">
        <v>50</v>
      </c>
      <c r="G153" s="39" t="s">
        <v>271</v>
      </c>
      <c r="H153" s="39" t="s">
        <v>28</v>
      </c>
      <c r="I153" s="41">
        <v>16</v>
      </c>
      <c r="J153" s="41">
        <v>8</v>
      </c>
      <c r="K153" s="41">
        <v>4</v>
      </c>
      <c r="L153" s="41">
        <v>1</v>
      </c>
      <c r="M153" s="41">
        <f t="shared" si="37"/>
        <v>3</v>
      </c>
      <c r="N153" s="41"/>
      <c r="O153" s="41">
        <f>IF(P153="m3",I153*J153*M153,IF(P153="m2-LxH",I153*M153,IF(P153="m2-LxW",I153*J153*N153,IF(P153="rm",M153,IF(P153="lm",I153,IF(P153="unit",#REF!,))))))</f>
        <v>384</v>
      </c>
      <c r="P153" s="42" t="s">
        <v>29</v>
      </c>
      <c r="Q153" s="43" t="str">
        <f t="shared" si="26"/>
        <v>off hired</v>
      </c>
      <c r="R153" s="44">
        <v>44724</v>
      </c>
      <c r="S153" s="44">
        <v>44828</v>
      </c>
      <c r="T153" s="45">
        <f t="shared" si="28"/>
        <v>1</v>
      </c>
      <c r="U153" s="46">
        <f t="shared" si="36"/>
        <v>15</v>
      </c>
      <c r="V153" s="47">
        <v>7.5</v>
      </c>
      <c r="W153" s="47">
        <v>0.7</v>
      </c>
      <c r="X153" s="48">
        <f t="shared" si="29"/>
        <v>2880</v>
      </c>
      <c r="Y153" s="48">
        <f t="shared" si="30"/>
        <v>268.79999999999995</v>
      </c>
      <c r="Z153" s="48">
        <f t="shared" si="31"/>
        <v>2015.9999999999995</v>
      </c>
      <c r="AA153" s="48">
        <f t="shared" si="32"/>
        <v>863.99999999999989</v>
      </c>
      <c r="AB153" s="48">
        <f t="shared" si="33"/>
        <v>4031.9999999999995</v>
      </c>
      <c r="AC153" s="48">
        <f t="shared" si="34"/>
        <v>6911.9999999999991</v>
      </c>
      <c r="AD153" s="93">
        <f t="shared" si="35"/>
        <v>6911.9999999999991</v>
      </c>
    </row>
    <row r="154" spans="1:30" s="68" customFormat="1" ht="30" customHeight="1" x14ac:dyDescent="0.35">
      <c r="A154" s="39"/>
      <c r="B154" s="39" t="s">
        <v>100</v>
      </c>
      <c r="C154" s="40">
        <v>208</v>
      </c>
      <c r="D154" s="41">
        <v>12305</v>
      </c>
      <c r="E154" s="41">
        <v>7824</v>
      </c>
      <c r="F154" s="41" t="s">
        <v>50</v>
      </c>
      <c r="G154" s="39" t="s">
        <v>266</v>
      </c>
      <c r="H154" s="39" t="s">
        <v>300</v>
      </c>
      <c r="I154" s="41">
        <v>13</v>
      </c>
      <c r="J154" s="41">
        <v>1.3</v>
      </c>
      <c r="K154" s="41"/>
      <c r="L154" s="41"/>
      <c r="M154" s="41"/>
      <c r="N154" s="41">
        <v>1</v>
      </c>
      <c r="O154" s="41">
        <f>IF(P154="m3",I154*J154*M154,IF(P154="m2-LxH",I154*M154,IF(P154="m2-LxW",I154*J154*N154,IF(P154="rm",M154,IF(P154="lm",I154,IF(P154="unit",#REF!,))))))</f>
        <v>16.900000000000002</v>
      </c>
      <c r="P154" s="42" t="s">
        <v>32</v>
      </c>
      <c r="Q154" s="43" t="str">
        <f t="shared" si="26"/>
        <v>off hired</v>
      </c>
      <c r="R154" s="44">
        <v>44722</v>
      </c>
      <c r="S154" s="44">
        <v>44789</v>
      </c>
      <c r="T154" s="45">
        <f t="shared" si="28"/>
        <v>1</v>
      </c>
      <c r="U154" s="46">
        <f t="shared" si="36"/>
        <v>9.7142857142857135</v>
      </c>
      <c r="V154" s="47">
        <v>7.5</v>
      </c>
      <c r="W154" s="47">
        <v>1.05</v>
      </c>
      <c r="X154" s="48">
        <f t="shared" si="29"/>
        <v>126.75000000000001</v>
      </c>
      <c r="Y154" s="48">
        <f t="shared" si="30"/>
        <v>17.745000000000005</v>
      </c>
      <c r="Z154" s="48">
        <f t="shared" si="31"/>
        <v>88.724999999999994</v>
      </c>
      <c r="AA154" s="48">
        <f t="shared" si="32"/>
        <v>38.025000000000006</v>
      </c>
      <c r="AB154" s="48">
        <f t="shared" si="33"/>
        <v>172.38000000000002</v>
      </c>
      <c r="AC154" s="48">
        <f t="shared" si="34"/>
        <v>299.13</v>
      </c>
      <c r="AD154" s="93">
        <f t="shared" si="35"/>
        <v>299.13</v>
      </c>
    </row>
    <row r="155" spans="1:30" s="68" customFormat="1" ht="30" customHeight="1" x14ac:dyDescent="0.35">
      <c r="A155" s="39"/>
      <c r="B155" s="39" t="s">
        <v>100</v>
      </c>
      <c r="C155" s="40"/>
      <c r="D155" s="41">
        <v>12305</v>
      </c>
      <c r="E155" s="41">
        <v>7824</v>
      </c>
      <c r="F155" s="41" t="s">
        <v>50</v>
      </c>
      <c r="G155" s="39" t="s">
        <v>266</v>
      </c>
      <c r="H155" s="39" t="s">
        <v>300</v>
      </c>
      <c r="I155" s="41">
        <v>13</v>
      </c>
      <c r="J155" s="41">
        <v>1.3</v>
      </c>
      <c r="K155" s="41"/>
      <c r="L155" s="41"/>
      <c r="M155" s="41"/>
      <c r="N155" s="41">
        <v>1</v>
      </c>
      <c r="O155" s="41">
        <f>IF(P155="m3",I155*J155*M155,IF(P155="m2-LxH",I155*M155,IF(P155="m2-LxW",I155*J155*N155,IF(P155="rm",M155,IF(P155="lm",I155,IF(P155="unit",#REF!,))))))</f>
        <v>16.900000000000002</v>
      </c>
      <c r="P155" s="42" t="s">
        <v>32</v>
      </c>
      <c r="Q155" s="43" t="str">
        <f t="shared" si="26"/>
        <v>off hired</v>
      </c>
      <c r="R155" s="44">
        <v>44722</v>
      </c>
      <c r="S155" s="44">
        <v>44789</v>
      </c>
      <c r="T155" s="45">
        <f t="shared" si="28"/>
        <v>1</v>
      </c>
      <c r="U155" s="46">
        <f t="shared" si="36"/>
        <v>9.7142857142857135</v>
      </c>
      <c r="V155" s="47">
        <v>7.5</v>
      </c>
      <c r="W155" s="47">
        <v>1.05</v>
      </c>
      <c r="X155" s="48">
        <f t="shared" si="29"/>
        <v>126.75000000000001</v>
      </c>
      <c r="Y155" s="48">
        <f t="shared" si="30"/>
        <v>17.745000000000005</v>
      </c>
      <c r="Z155" s="48">
        <f t="shared" si="31"/>
        <v>88.724999999999994</v>
      </c>
      <c r="AA155" s="48">
        <f t="shared" si="32"/>
        <v>38.025000000000006</v>
      </c>
      <c r="AB155" s="48">
        <f t="shared" si="33"/>
        <v>172.38000000000002</v>
      </c>
      <c r="AC155" s="48">
        <f t="shared" si="34"/>
        <v>299.13</v>
      </c>
      <c r="AD155" s="93">
        <f t="shared" si="35"/>
        <v>299.13</v>
      </c>
    </row>
    <row r="156" spans="1:30" s="68" customFormat="1" ht="30" customHeight="1" x14ac:dyDescent="0.35">
      <c r="A156" s="39"/>
      <c r="B156" s="39" t="s">
        <v>100</v>
      </c>
      <c r="C156" s="40"/>
      <c r="D156" s="41">
        <v>12305</v>
      </c>
      <c r="E156" s="41">
        <v>7824</v>
      </c>
      <c r="F156" s="41" t="s">
        <v>50</v>
      </c>
      <c r="G156" s="39" t="s">
        <v>266</v>
      </c>
      <c r="H156" s="39" t="s">
        <v>300</v>
      </c>
      <c r="I156" s="41">
        <v>16</v>
      </c>
      <c r="J156" s="41">
        <v>1.3</v>
      </c>
      <c r="K156" s="41"/>
      <c r="L156" s="41"/>
      <c r="M156" s="41"/>
      <c r="N156" s="41">
        <v>1</v>
      </c>
      <c r="O156" s="41">
        <f>IF(P156="m3",I156*J156*M156,IF(P156="m2-LxH",I156*M156,IF(P156="m2-LxW",I156*J156*N156,IF(P156="rm",M156,IF(P156="lm",I156,IF(P156="unit",#REF!,))))))</f>
        <v>20.8</v>
      </c>
      <c r="P156" s="42" t="s">
        <v>32</v>
      </c>
      <c r="Q156" s="43" t="str">
        <f t="shared" si="26"/>
        <v>off hired</v>
      </c>
      <c r="R156" s="44">
        <v>44722</v>
      </c>
      <c r="S156" s="44">
        <v>44789</v>
      </c>
      <c r="T156" s="45">
        <f t="shared" si="28"/>
        <v>1</v>
      </c>
      <c r="U156" s="46">
        <f t="shared" si="36"/>
        <v>9.7142857142857135</v>
      </c>
      <c r="V156" s="47">
        <v>7.5</v>
      </c>
      <c r="W156" s="47">
        <v>1.05</v>
      </c>
      <c r="X156" s="48">
        <f t="shared" si="29"/>
        <v>156</v>
      </c>
      <c r="Y156" s="48">
        <f t="shared" si="30"/>
        <v>21.840000000000003</v>
      </c>
      <c r="Z156" s="48">
        <f t="shared" si="31"/>
        <v>109.19999999999999</v>
      </c>
      <c r="AA156" s="48">
        <f t="shared" si="32"/>
        <v>46.800000000000004</v>
      </c>
      <c r="AB156" s="48">
        <f t="shared" si="33"/>
        <v>212.16</v>
      </c>
      <c r="AC156" s="48">
        <f t="shared" si="34"/>
        <v>368.15999999999997</v>
      </c>
      <c r="AD156" s="93">
        <f t="shared" si="35"/>
        <v>368.15999999999997</v>
      </c>
    </row>
    <row r="157" spans="1:30" s="68" customFormat="1" ht="30" customHeight="1" x14ac:dyDescent="0.35">
      <c r="A157" s="39"/>
      <c r="B157" s="39" t="s">
        <v>100</v>
      </c>
      <c r="C157" s="40"/>
      <c r="D157" s="41">
        <v>12305</v>
      </c>
      <c r="E157" s="41">
        <v>7824</v>
      </c>
      <c r="F157" s="41" t="s">
        <v>50</v>
      </c>
      <c r="G157" s="39" t="s">
        <v>266</v>
      </c>
      <c r="H157" s="39" t="s">
        <v>300</v>
      </c>
      <c r="I157" s="41">
        <v>16</v>
      </c>
      <c r="J157" s="41">
        <v>1.3</v>
      </c>
      <c r="K157" s="41"/>
      <c r="L157" s="41"/>
      <c r="M157" s="41"/>
      <c r="N157" s="41">
        <v>1</v>
      </c>
      <c r="O157" s="41">
        <f>IF(P157="m3",I157*J157*M157,IF(P157="m2-LxH",I157*M157,IF(P157="m2-LxW",I157*J157*N157,IF(P157="rm",M157,IF(P157="lm",I157,IF(P157="unit",#REF!,))))))</f>
        <v>20.8</v>
      </c>
      <c r="P157" s="42" t="s">
        <v>32</v>
      </c>
      <c r="Q157" s="43" t="str">
        <f t="shared" si="26"/>
        <v>off hired</v>
      </c>
      <c r="R157" s="44">
        <v>44722</v>
      </c>
      <c r="S157" s="44">
        <v>44789</v>
      </c>
      <c r="T157" s="45">
        <f t="shared" si="28"/>
        <v>1</v>
      </c>
      <c r="U157" s="46">
        <f t="shared" si="36"/>
        <v>9.7142857142857135</v>
      </c>
      <c r="V157" s="47">
        <v>7.5</v>
      </c>
      <c r="W157" s="47">
        <v>1.05</v>
      </c>
      <c r="X157" s="48">
        <f t="shared" si="29"/>
        <v>156</v>
      </c>
      <c r="Y157" s="48">
        <f t="shared" si="30"/>
        <v>21.840000000000003</v>
      </c>
      <c r="Z157" s="48">
        <f t="shared" si="31"/>
        <v>109.19999999999999</v>
      </c>
      <c r="AA157" s="48">
        <f t="shared" si="32"/>
        <v>46.800000000000004</v>
      </c>
      <c r="AB157" s="48">
        <f t="shared" si="33"/>
        <v>212.16</v>
      </c>
      <c r="AC157" s="48">
        <f t="shared" si="34"/>
        <v>368.15999999999997</v>
      </c>
      <c r="AD157" s="93">
        <f t="shared" si="35"/>
        <v>368.15999999999997</v>
      </c>
    </row>
    <row r="158" spans="1:30" s="68" customFormat="1" ht="30" customHeight="1" x14ac:dyDescent="0.35">
      <c r="A158" s="39"/>
      <c r="B158" s="39" t="s">
        <v>100</v>
      </c>
      <c r="C158" s="40"/>
      <c r="D158" s="41">
        <v>12305</v>
      </c>
      <c r="E158" s="41">
        <v>7824</v>
      </c>
      <c r="F158" s="41" t="s">
        <v>50</v>
      </c>
      <c r="G158" s="39" t="s">
        <v>266</v>
      </c>
      <c r="H158" s="39" t="s">
        <v>300</v>
      </c>
      <c r="I158" s="41">
        <v>16</v>
      </c>
      <c r="J158" s="41">
        <v>1.3</v>
      </c>
      <c r="K158" s="41"/>
      <c r="L158" s="41"/>
      <c r="M158" s="41"/>
      <c r="N158" s="41">
        <v>1</v>
      </c>
      <c r="O158" s="41">
        <f>IF(P158="m3",I158*J158*M158,IF(P158="m2-LxH",I158*M158,IF(P158="m2-LxW",I158*J158*N158,IF(P158="rm",M158,IF(P158="lm",I158,IF(P158="unit",#REF!,))))))</f>
        <v>20.8</v>
      </c>
      <c r="P158" s="42" t="s">
        <v>32</v>
      </c>
      <c r="Q158" s="43" t="str">
        <f t="shared" si="26"/>
        <v>off hired</v>
      </c>
      <c r="R158" s="44">
        <v>44722</v>
      </c>
      <c r="S158" s="44">
        <v>44789</v>
      </c>
      <c r="T158" s="45">
        <f t="shared" si="28"/>
        <v>1</v>
      </c>
      <c r="U158" s="46">
        <f t="shared" si="36"/>
        <v>9.7142857142857135</v>
      </c>
      <c r="V158" s="47">
        <v>7.5</v>
      </c>
      <c r="W158" s="47">
        <v>1.05</v>
      </c>
      <c r="X158" s="48">
        <f t="shared" si="29"/>
        <v>156</v>
      </c>
      <c r="Y158" s="48">
        <f t="shared" si="30"/>
        <v>21.840000000000003</v>
      </c>
      <c r="Z158" s="48">
        <f t="shared" si="31"/>
        <v>109.19999999999999</v>
      </c>
      <c r="AA158" s="48">
        <f t="shared" si="32"/>
        <v>46.800000000000004</v>
      </c>
      <c r="AB158" s="48">
        <f t="shared" si="33"/>
        <v>212.16</v>
      </c>
      <c r="AC158" s="48">
        <f t="shared" si="34"/>
        <v>368.15999999999997</v>
      </c>
      <c r="AD158" s="93">
        <f t="shared" si="35"/>
        <v>368.15999999999997</v>
      </c>
    </row>
    <row r="159" spans="1:30" s="68" customFormat="1" ht="30" customHeight="1" x14ac:dyDescent="0.35">
      <c r="A159" s="39"/>
      <c r="B159" s="39" t="s">
        <v>100</v>
      </c>
      <c r="C159" s="40"/>
      <c r="D159" s="41">
        <v>12305</v>
      </c>
      <c r="E159" s="41">
        <v>7824</v>
      </c>
      <c r="F159" s="41" t="s">
        <v>50</v>
      </c>
      <c r="G159" s="39" t="s">
        <v>266</v>
      </c>
      <c r="H159" s="39" t="s">
        <v>300</v>
      </c>
      <c r="I159" s="41">
        <v>16</v>
      </c>
      <c r="J159" s="41">
        <v>1.3</v>
      </c>
      <c r="K159" s="41"/>
      <c r="L159" s="41"/>
      <c r="M159" s="41"/>
      <c r="N159" s="41">
        <v>1</v>
      </c>
      <c r="O159" s="41">
        <f>IF(P159="m3",I159*J159*M159,IF(P159="m2-LxH",I159*M159,IF(P159="m2-LxW",I159*J159*N159,IF(P159="rm",M159,IF(P159="lm",I159,IF(P159="unit",#REF!,))))))</f>
        <v>20.8</v>
      </c>
      <c r="P159" s="42" t="s">
        <v>32</v>
      </c>
      <c r="Q159" s="43" t="str">
        <f t="shared" si="26"/>
        <v>off hired</v>
      </c>
      <c r="R159" s="44">
        <v>44722</v>
      </c>
      <c r="S159" s="44">
        <v>44789</v>
      </c>
      <c r="T159" s="45">
        <f t="shared" si="28"/>
        <v>1</v>
      </c>
      <c r="U159" s="46">
        <f t="shared" si="36"/>
        <v>9.7142857142857135</v>
      </c>
      <c r="V159" s="47">
        <v>7.5</v>
      </c>
      <c r="W159" s="47">
        <v>1.05</v>
      </c>
      <c r="X159" s="48">
        <f t="shared" si="29"/>
        <v>156</v>
      </c>
      <c r="Y159" s="48">
        <f t="shared" si="30"/>
        <v>21.840000000000003</v>
      </c>
      <c r="Z159" s="48">
        <f t="shared" si="31"/>
        <v>109.19999999999999</v>
      </c>
      <c r="AA159" s="48">
        <f t="shared" si="32"/>
        <v>46.800000000000004</v>
      </c>
      <c r="AB159" s="48">
        <f t="shared" si="33"/>
        <v>212.16</v>
      </c>
      <c r="AC159" s="48">
        <f t="shared" si="34"/>
        <v>368.15999999999997</v>
      </c>
      <c r="AD159" s="93">
        <f t="shared" si="35"/>
        <v>368.15999999999997</v>
      </c>
    </row>
    <row r="160" spans="1:30" s="68" customFormat="1" ht="30" customHeight="1" x14ac:dyDescent="0.35">
      <c r="A160" s="39"/>
      <c r="B160" s="39" t="s">
        <v>47</v>
      </c>
      <c r="C160" s="40">
        <v>209</v>
      </c>
      <c r="D160" s="49">
        <v>12306</v>
      </c>
      <c r="E160" s="49">
        <v>7574</v>
      </c>
      <c r="F160" s="41" t="s">
        <v>49</v>
      </c>
      <c r="G160" s="39" t="s">
        <v>258</v>
      </c>
      <c r="H160" s="39" t="s">
        <v>230</v>
      </c>
      <c r="I160" s="41">
        <v>10</v>
      </c>
      <c r="J160" s="41">
        <v>1.3</v>
      </c>
      <c r="K160" s="41">
        <v>6</v>
      </c>
      <c r="L160" s="41">
        <v>1</v>
      </c>
      <c r="M160" s="41">
        <f t="shared" ref="M160:M191" si="38">K160-L160</f>
        <v>5</v>
      </c>
      <c r="N160" s="41"/>
      <c r="O160" s="41">
        <f>IF(P160="m3",I160*J160*M160,IF(P160="m2-LxH",I160*M160,IF(P160="m2-LxW",I160*J160*N160,IF(P160="rm",M160,IF(P160="lm",I160,IF(P160="unit",#REF!,))))))</f>
        <v>50</v>
      </c>
      <c r="P160" s="42" t="s">
        <v>27</v>
      </c>
      <c r="Q160" s="43" t="str">
        <f t="shared" si="26"/>
        <v>off hired</v>
      </c>
      <c r="R160" s="44">
        <v>44724</v>
      </c>
      <c r="S160" s="44">
        <v>44731</v>
      </c>
      <c r="T160" s="45">
        <f t="shared" si="28"/>
        <v>1</v>
      </c>
      <c r="U160" s="46">
        <f t="shared" si="36"/>
        <v>1.1428571428571428</v>
      </c>
      <c r="V160" s="47">
        <v>14</v>
      </c>
      <c r="W160" s="47">
        <v>0.84</v>
      </c>
      <c r="X160" s="48">
        <f t="shared" si="29"/>
        <v>700</v>
      </c>
      <c r="Y160" s="48">
        <f t="shared" si="30"/>
        <v>42</v>
      </c>
      <c r="Z160" s="48">
        <f t="shared" si="31"/>
        <v>490</v>
      </c>
      <c r="AA160" s="48">
        <f t="shared" si="32"/>
        <v>210</v>
      </c>
      <c r="AB160" s="48">
        <f t="shared" si="33"/>
        <v>47.999999999999993</v>
      </c>
      <c r="AC160" s="48">
        <f t="shared" si="34"/>
        <v>748</v>
      </c>
      <c r="AD160" s="93">
        <f t="shared" si="35"/>
        <v>748</v>
      </c>
    </row>
    <row r="161" spans="1:30" s="68" customFormat="1" ht="30" customHeight="1" x14ac:dyDescent="0.35">
      <c r="A161" s="39"/>
      <c r="B161" s="39" t="s">
        <v>47</v>
      </c>
      <c r="C161" s="40">
        <v>210</v>
      </c>
      <c r="D161" s="49">
        <v>12307</v>
      </c>
      <c r="E161" s="49">
        <v>7579</v>
      </c>
      <c r="F161" s="41" t="s">
        <v>50</v>
      </c>
      <c r="G161" s="39" t="s">
        <v>270</v>
      </c>
      <c r="H161" s="39" t="s">
        <v>28</v>
      </c>
      <c r="I161" s="41">
        <v>7.5</v>
      </c>
      <c r="J161" s="41">
        <v>3.5</v>
      </c>
      <c r="K161" s="41">
        <v>6</v>
      </c>
      <c r="L161" s="41">
        <v>1</v>
      </c>
      <c r="M161" s="41">
        <f t="shared" si="38"/>
        <v>5</v>
      </c>
      <c r="N161" s="41"/>
      <c r="O161" s="41">
        <f>IF(P161="m3",I161*J161*M161,IF(P161="m2-LxH",I161*M161,IF(P161="m2-LxW",I161*J161*N161,IF(P161="rm",M161,IF(P161="lm",I161,IF(P161="unit",#REF!,))))))</f>
        <v>131.25</v>
      </c>
      <c r="P161" s="42" t="s">
        <v>29</v>
      </c>
      <c r="Q161" s="43" t="str">
        <f t="shared" si="26"/>
        <v>off hired</v>
      </c>
      <c r="R161" s="44">
        <v>44724</v>
      </c>
      <c r="S161" s="44">
        <v>44735</v>
      </c>
      <c r="T161" s="45">
        <f t="shared" si="28"/>
        <v>1</v>
      </c>
      <c r="U161" s="46">
        <f t="shared" si="36"/>
        <v>1.7142857142857142</v>
      </c>
      <c r="V161" s="47">
        <v>7.5</v>
      </c>
      <c r="W161" s="47">
        <v>0.7</v>
      </c>
      <c r="X161" s="48">
        <f t="shared" si="29"/>
        <v>984.375</v>
      </c>
      <c r="Y161" s="48">
        <f t="shared" si="30"/>
        <v>91.875</v>
      </c>
      <c r="Z161" s="48">
        <f t="shared" si="31"/>
        <v>689.0625</v>
      </c>
      <c r="AA161" s="48">
        <f t="shared" si="32"/>
        <v>295.3125</v>
      </c>
      <c r="AB161" s="48">
        <f t="shared" si="33"/>
        <v>157.5</v>
      </c>
      <c r="AC161" s="48">
        <f t="shared" si="34"/>
        <v>1141.875</v>
      </c>
      <c r="AD161" s="93">
        <f t="shared" si="35"/>
        <v>1141.875</v>
      </c>
    </row>
    <row r="162" spans="1:30" s="68" customFormat="1" ht="30" customHeight="1" x14ac:dyDescent="0.35">
      <c r="A162" s="39"/>
      <c r="B162" s="39" t="s">
        <v>114</v>
      </c>
      <c r="C162" s="40">
        <v>211</v>
      </c>
      <c r="D162" s="41">
        <v>12308</v>
      </c>
      <c r="E162" s="41">
        <v>7739</v>
      </c>
      <c r="F162" s="41" t="s">
        <v>49</v>
      </c>
      <c r="G162" s="39" t="s">
        <v>256</v>
      </c>
      <c r="H162" s="39" t="s">
        <v>230</v>
      </c>
      <c r="I162" s="41">
        <v>13</v>
      </c>
      <c r="J162" s="41">
        <v>1.3</v>
      </c>
      <c r="K162" s="41">
        <v>5</v>
      </c>
      <c r="L162" s="41">
        <v>1</v>
      </c>
      <c r="M162" s="41">
        <f t="shared" si="38"/>
        <v>4</v>
      </c>
      <c r="N162" s="41"/>
      <c r="O162" s="41">
        <f>IF(P162="m3",I162*J162*M162,IF(P162="m2-LxH",I162*M162,IF(P162="m2-LxW",I162*J162*N162,IF(P162="rm",M162,IF(P162="lm",I162,IF(P162="unit",#REF!,))))))</f>
        <v>52</v>
      </c>
      <c r="P162" s="42" t="s">
        <v>27</v>
      </c>
      <c r="Q162" s="43" t="str">
        <f t="shared" si="26"/>
        <v>off hired</v>
      </c>
      <c r="R162" s="44">
        <v>44724</v>
      </c>
      <c r="S162" s="44">
        <v>44768</v>
      </c>
      <c r="T162" s="45">
        <f t="shared" si="28"/>
        <v>1</v>
      </c>
      <c r="U162" s="46">
        <f t="shared" si="36"/>
        <v>6.4285714285714288</v>
      </c>
      <c r="V162" s="47">
        <v>14</v>
      </c>
      <c r="W162" s="47">
        <v>0.84</v>
      </c>
      <c r="X162" s="48">
        <f t="shared" si="29"/>
        <v>728</v>
      </c>
      <c r="Y162" s="48">
        <f t="shared" si="30"/>
        <v>43.68</v>
      </c>
      <c r="Z162" s="48">
        <f t="shared" si="31"/>
        <v>509.59999999999997</v>
      </c>
      <c r="AA162" s="48">
        <f t="shared" si="32"/>
        <v>218.4</v>
      </c>
      <c r="AB162" s="48">
        <f t="shared" si="33"/>
        <v>280.79999999999995</v>
      </c>
      <c r="AC162" s="48">
        <f t="shared" si="34"/>
        <v>1008.8</v>
      </c>
      <c r="AD162" s="93">
        <f t="shared" si="35"/>
        <v>1008.8</v>
      </c>
    </row>
    <row r="163" spans="1:30" s="68" customFormat="1" ht="30" customHeight="1" x14ac:dyDescent="0.35">
      <c r="A163" s="39"/>
      <c r="B163" s="39" t="s">
        <v>114</v>
      </c>
      <c r="C163" s="40">
        <v>211</v>
      </c>
      <c r="D163" s="41">
        <v>12308</v>
      </c>
      <c r="E163" s="41">
        <v>7739</v>
      </c>
      <c r="F163" s="41" t="s">
        <v>49</v>
      </c>
      <c r="G163" s="39" t="s">
        <v>256</v>
      </c>
      <c r="H163" s="39" t="s">
        <v>230</v>
      </c>
      <c r="I163" s="41">
        <v>10</v>
      </c>
      <c r="J163" s="41">
        <v>1.3</v>
      </c>
      <c r="K163" s="41">
        <v>5</v>
      </c>
      <c r="L163" s="41">
        <v>1</v>
      </c>
      <c r="M163" s="41">
        <f t="shared" si="38"/>
        <v>4</v>
      </c>
      <c r="N163" s="41"/>
      <c r="O163" s="41">
        <f>IF(P163="m3",I163*J163*M163,IF(P163="m2-LxH",I163*M163,IF(P163="m2-LxW",I163*J163*N163,IF(P163="rm",M163,IF(P163="lm",I163,IF(P163="unit",#REF!,))))))</f>
        <v>40</v>
      </c>
      <c r="P163" s="42" t="s">
        <v>27</v>
      </c>
      <c r="Q163" s="43" t="str">
        <f t="shared" si="26"/>
        <v>off hired</v>
      </c>
      <c r="R163" s="44">
        <v>44724</v>
      </c>
      <c r="S163" s="44">
        <v>44768</v>
      </c>
      <c r="T163" s="45">
        <f t="shared" si="28"/>
        <v>1</v>
      </c>
      <c r="U163" s="46">
        <f t="shared" si="36"/>
        <v>6.4285714285714288</v>
      </c>
      <c r="V163" s="47">
        <v>14</v>
      </c>
      <c r="W163" s="47">
        <v>0.84</v>
      </c>
      <c r="X163" s="48">
        <f t="shared" si="29"/>
        <v>560</v>
      </c>
      <c r="Y163" s="48">
        <f t="shared" si="30"/>
        <v>33.6</v>
      </c>
      <c r="Z163" s="48">
        <f t="shared" si="31"/>
        <v>392</v>
      </c>
      <c r="AA163" s="48">
        <f t="shared" si="32"/>
        <v>168</v>
      </c>
      <c r="AB163" s="48">
        <f t="shared" si="33"/>
        <v>216</v>
      </c>
      <c r="AC163" s="48">
        <f t="shared" si="34"/>
        <v>776</v>
      </c>
      <c r="AD163" s="93">
        <f t="shared" si="35"/>
        <v>776</v>
      </c>
    </row>
    <row r="164" spans="1:30" s="68" customFormat="1" ht="30" customHeight="1" x14ac:dyDescent="0.35">
      <c r="A164" s="39"/>
      <c r="B164" s="39" t="s">
        <v>114</v>
      </c>
      <c r="C164" s="40">
        <v>212</v>
      </c>
      <c r="D164" s="41">
        <v>12309</v>
      </c>
      <c r="E164" s="41">
        <v>8289</v>
      </c>
      <c r="F164" s="41" t="s">
        <v>49</v>
      </c>
      <c r="G164" s="39" t="s">
        <v>256</v>
      </c>
      <c r="H164" s="39" t="s">
        <v>28</v>
      </c>
      <c r="I164" s="41">
        <v>4</v>
      </c>
      <c r="J164" s="41">
        <v>2.5</v>
      </c>
      <c r="K164" s="41">
        <v>5</v>
      </c>
      <c r="L164" s="41">
        <v>1</v>
      </c>
      <c r="M164" s="41">
        <f t="shared" si="38"/>
        <v>4</v>
      </c>
      <c r="N164" s="41"/>
      <c r="O164" s="41">
        <f>IF(P164="m3",I164*J164*M164,IF(P164="m2-LxH",I164*M164,IF(P164="m2-LxW",I164*J164*N164,IF(P164="rm",M164,IF(P164="lm",I164,IF(P164="unit",#REF!,))))))</f>
        <v>40</v>
      </c>
      <c r="P164" s="42" t="s">
        <v>29</v>
      </c>
      <c r="Q164" s="43" t="str">
        <f t="shared" si="26"/>
        <v>off hired</v>
      </c>
      <c r="R164" s="44">
        <v>44724</v>
      </c>
      <c r="S164" s="44">
        <v>44894</v>
      </c>
      <c r="T164" s="45">
        <f t="shared" si="28"/>
        <v>1</v>
      </c>
      <c r="U164" s="46">
        <f t="shared" si="36"/>
        <v>24.428571428571427</v>
      </c>
      <c r="V164" s="47">
        <v>7.5</v>
      </c>
      <c r="W164" s="47"/>
      <c r="X164" s="48">
        <f t="shared" si="29"/>
        <v>300</v>
      </c>
      <c r="Y164" s="48">
        <f t="shared" si="30"/>
        <v>0</v>
      </c>
      <c r="Z164" s="48">
        <f t="shared" si="31"/>
        <v>210</v>
      </c>
      <c r="AA164" s="48">
        <f t="shared" si="32"/>
        <v>90</v>
      </c>
      <c r="AB164" s="48">
        <f t="shared" si="33"/>
        <v>0</v>
      </c>
      <c r="AC164" s="48">
        <f t="shared" si="34"/>
        <v>300</v>
      </c>
      <c r="AD164" s="93">
        <f t="shared" si="35"/>
        <v>300</v>
      </c>
    </row>
    <row r="165" spans="1:30" s="68" customFormat="1" ht="30" customHeight="1" x14ac:dyDescent="0.35">
      <c r="A165" s="39"/>
      <c r="B165" s="39" t="s">
        <v>79</v>
      </c>
      <c r="C165" s="40">
        <v>314</v>
      </c>
      <c r="D165" s="49">
        <v>12311</v>
      </c>
      <c r="E165" s="49">
        <v>7900</v>
      </c>
      <c r="F165" s="41" t="s">
        <v>50</v>
      </c>
      <c r="G165" s="39" t="s">
        <v>301</v>
      </c>
      <c r="H165" s="39" t="s">
        <v>302</v>
      </c>
      <c r="I165" s="41">
        <v>2.5</v>
      </c>
      <c r="J165" s="41">
        <v>2.5</v>
      </c>
      <c r="K165" s="41">
        <v>6</v>
      </c>
      <c r="L165" s="41">
        <v>1</v>
      </c>
      <c r="M165" s="41">
        <f t="shared" si="38"/>
        <v>5</v>
      </c>
      <c r="N165" s="41"/>
      <c r="O165" s="41">
        <f>IF(P165="m3",I165*J165*M165,IF(P165="m2-LxH",I165*M165,IF(P165="m2-LxW",I165*J165*N165,IF(P165="rm",M165,IF(P165="lm",I165,IF(P165="unit",#REF!,))))))</f>
        <v>5</v>
      </c>
      <c r="P165" s="42" t="s">
        <v>30</v>
      </c>
      <c r="Q165" s="43" t="str">
        <f t="shared" si="26"/>
        <v>off hired</v>
      </c>
      <c r="R165" s="44">
        <v>44724</v>
      </c>
      <c r="S165" s="44">
        <v>44824</v>
      </c>
      <c r="T165" s="45">
        <f t="shared" si="28"/>
        <v>1</v>
      </c>
      <c r="U165" s="46">
        <f t="shared" si="36"/>
        <v>14.428571428571429</v>
      </c>
      <c r="V165" s="47">
        <v>135</v>
      </c>
      <c r="W165" s="47">
        <v>12.25</v>
      </c>
      <c r="X165" s="48">
        <f t="shared" si="29"/>
        <v>675</v>
      </c>
      <c r="Y165" s="48">
        <f t="shared" si="30"/>
        <v>61.25</v>
      </c>
      <c r="Z165" s="48">
        <f t="shared" si="31"/>
        <v>472.5</v>
      </c>
      <c r="AA165" s="48">
        <f t="shared" si="32"/>
        <v>202.5</v>
      </c>
      <c r="AB165" s="48">
        <f t="shared" si="33"/>
        <v>883.75</v>
      </c>
      <c r="AC165" s="48">
        <f t="shared" si="34"/>
        <v>1558.75</v>
      </c>
      <c r="AD165" s="93">
        <f t="shared" si="35"/>
        <v>1558.75</v>
      </c>
    </row>
    <row r="166" spans="1:30" s="68" customFormat="1" ht="30" customHeight="1" x14ac:dyDescent="0.35">
      <c r="A166" s="39"/>
      <c r="B166" s="39" t="s">
        <v>82</v>
      </c>
      <c r="C166" s="40">
        <v>215</v>
      </c>
      <c r="D166" s="41">
        <v>12312</v>
      </c>
      <c r="E166" s="41">
        <v>7575</v>
      </c>
      <c r="F166" s="41" t="s">
        <v>50</v>
      </c>
      <c r="G166" s="39" t="s">
        <v>264</v>
      </c>
      <c r="H166" s="39" t="s">
        <v>230</v>
      </c>
      <c r="I166" s="41">
        <v>4</v>
      </c>
      <c r="J166" s="41">
        <v>1.3</v>
      </c>
      <c r="K166" s="41">
        <v>2.5</v>
      </c>
      <c r="L166" s="41">
        <v>1</v>
      </c>
      <c r="M166" s="41">
        <f t="shared" si="38"/>
        <v>1.5</v>
      </c>
      <c r="N166" s="41"/>
      <c r="O166" s="41">
        <f>IF(P166="m3",I166*J166*M166,IF(P166="m2-LxH",I166*M166,IF(P166="m2-LxW",I166*J166*N166,IF(P166="rm",M166,IF(P166="lm",I166,IF(P166="unit",#REF!,))))))</f>
        <v>6</v>
      </c>
      <c r="P166" s="42" t="s">
        <v>27</v>
      </c>
      <c r="Q166" s="43" t="str">
        <f t="shared" si="26"/>
        <v>off hired</v>
      </c>
      <c r="R166" s="44">
        <v>44724</v>
      </c>
      <c r="S166" s="44">
        <v>44731</v>
      </c>
      <c r="T166" s="45">
        <f t="shared" si="28"/>
        <v>1</v>
      </c>
      <c r="U166" s="46">
        <f t="shared" si="36"/>
        <v>1.1428571428571428</v>
      </c>
      <c r="V166" s="47">
        <v>14</v>
      </c>
      <c r="W166" s="47"/>
      <c r="X166" s="48">
        <f t="shared" si="29"/>
        <v>84</v>
      </c>
      <c r="Y166" s="48">
        <f t="shared" si="30"/>
        <v>0</v>
      </c>
      <c r="Z166" s="48">
        <f t="shared" si="31"/>
        <v>58.79999999999999</v>
      </c>
      <c r="AA166" s="48">
        <f t="shared" si="32"/>
        <v>25.199999999999996</v>
      </c>
      <c r="AB166" s="48">
        <f t="shared" si="33"/>
        <v>0</v>
      </c>
      <c r="AC166" s="48">
        <f t="shared" si="34"/>
        <v>83.999999999999986</v>
      </c>
      <c r="AD166" s="93">
        <f t="shared" si="35"/>
        <v>83.999999999999986</v>
      </c>
    </row>
    <row r="167" spans="1:30" s="68" customFormat="1" ht="30" customHeight="1" x14ac:dyDescent="0.35">
      <c r="A167" s="39"/>
      <c r="B167" s="39" t="s">
        <v>82</v>
      </c>
      <c r="C167" s="40">
        <v>216</v>
      </c>
      <c r="D167" s="41">
        <v>12313</v>
      </c>
      <c r="E167" s="41">
        <v>7575</v>
      </c>
      <c r="F167" s="41" t="s">
        <v>50</v>
      </c>
      <c r="G167" s="39" t="s">
        <v>264</v>
      </c>
      <c r="H167" s="39" t="s">
        <v>230</v>
      </c>
      <c r="I167" s="41">
        <v>5</v>
      </c>
      <c r="J167" s="41">
        <v>1.3</v>
      </c>
      <c r="K167" s="41">
        <v>3</v>
      </c>
      <c r="L167" s="41">
        <v>1</v>
      </c>
      <c r="M167" s="41">
        <f t="shared" si="38"/>
        <v>2</v>
      </c>
      <c r="N167" s="41"/>
      <c r="O167" s="41">
        <f>IF(P167="m3",I167*J167*M167,IF(P167="m2-LxH",I167*M167,IF(P167="m2-LxW",I167*J167*N167,IF(P167="rm",M167,IF(P167="lm",I167,IF(P167="unit",#REF!,))))))</f>
        <v>10</v>
      </c>
      <c r="P167" s="42" t="s">
        <v>27</v>
      </c>
      <c r="Q167" s="43" t="str">
        <f t="shared" si="26"/>
        <v>off hired</v>
      </c>
      <c r="R167" s="44">
        <v>44724</v>
      </c>
      <c r="S167" s="44">
        <v>44731</v>
      </c>
      <c r="T167" s="45">
        <f t="shared" si="28"/>
        <v>1</v>
      </c>
      <c r="U167" s="46">
        <f t="shared" ref="U167:U198" si="39">IF(Q167="on hire",$C$1-R167+1,IF(Q167="off hired",S167-R167+1,0))/7</f>
        <v>1.1428571428571428</v>
      </c>
      <c r="V167" s="47">
        <v>14</v>
      </c>
      <c r="W167" s="47"/>
      <c r="X167" s="48">
        <f t="shared" si="29"/>
        <v>140</v>
      </c>
      <c r="Y167" s="48">
        <f t="shared" si="30"/>
        <v>0</v>
      </c>
      <c r="Z167" s="48">
        <f t="shared" si="31"/>
        <v>98</v>
      </c>
      <c r="AA167" s="48">
        <f t="shared" si="32"/>
        <v>42</v>
      </c>
      <c r="AB167" s="48">
        <f t="shared" si="33"/>
        <v>0</v>
      </c>
      <c r="AC167" s="48">
        <f t="shared" si="34"/>
        <v>140</v>
      </c>
      <c r="AD167" s="93">
        <f t="shared" si="35"/>
        <v>140</v>
      </c>
    </row>
    <row r="168" spans="1:30" s="68" customFormat="1" ht="30" customHeight="1" x14ac:dyDescent="0.35">
      <c r="A168" s="39"/>
      <c r="B168" s="39" t="s">
        <v>102</v>
      </c>
      <c r="C168" s="40">
        <v>217</v>
      </c>
      <c r="D168" s="41">
        <v>12314</v>
      </c>
      <c r="E168" s="41">
        <v>6707</v>
      </c>
      <c r="F168" s="41" t="s">
        <v>50</v>
      </c>
      <c r="G168" s="39" t="s">
        <v>271</v>
      </c>
      <c r="H168" s="39" t="s">
        <v>28</v>
      </c>
      <c r="I168" s="41">
        <v>15</v>
      </c>
      <c r="J168" s="41">
        <v>11</v>
      </c>
      <c r="K168" s="41">
        <v>5</v>
      </c>
      <c r="L168" s="41">
        <v>1</v>
      </c>
      <c r="M168" s="41">
        <f t="shared" si="38"/>
        <v>4</v>
      </c>
      <c r="N168" s="41"/>
      <c r="O168" s="41">
        <f>IF(P168="m3",I168*J168*M168,IF(P168="m2-LxH",I168*M168,IF(P168="m2-LxW",I168*J168*N168,IF(P168="rm",M168,IF(P168="lm",I168,IF(P168="unit",#REF!,))))))</f>
        <v>660</v>
      </c>
      <c r="P168" s="42" t="s">
        <v>29</v>
      </c>
      <c r="Q168" s="43" t="str">
        <f t="shared" ref="Q168:Q231" si="40">IF(S168&lt;&gt;0,"off hired",IF(R168&lt;&gt;0,"on hire","-"))</f>
        <v>off hired</v>
      </c>
      <c r="R168" s="44">
        <v>44724</v>
      </c>
      <c r="S168" s="44">
        <v>44825</v>
      </c>
      <c r="T168" s="45">
        <f t="shared" si="28"/>
        <v>1</v>
      </c>
      <c r="U168" s="46">
        <f t="shared" si="39"/>
        <v>14.571428571428571</v>
      </c>
      <c r="V168" s="47">
        <v>7.5</v>
      </c>
      <c r="W168" s="47">
        <v>0.7</v>
      </c>
      <c r="X168" s="48">
        <f t="shared" si="29"/>
        <v>4950</v>
      </c>
      <c r="Y168" s="48">
        <f t="shared" si="30"/>
        <v>461.99999999999994</v>
      </c>
      <c r="Z168" s="48">
        <f t="shared" si="31"/>
        <v>3464.9999999999995</v>
      </c>
      <c r="AA168" s="48">
        <f t="shared" si="32"/>
        <v>1485</v>
      </c>
      <c r="AB168" s="48">
        <f t="shared" si="33"/>
        <v>6731.9999999999991</v>
      </c>
      <c r="AC168" s="48">
        <f t="shared" si="34"/>
        <v>11682</v>
      </c>
      <c r="AD168" s="93">
        <f t="shared" si="35"/>
        <v>11682</v>
      </c>
    </row>
    <row r="169" spans="1:30" s="68" customFormat="1" ht="30" customHeight="1" x14ac:dyDescent="0.35">
      <c r="A169" s="39"/>
      <c r="B169" s="39" t="s">
        <v>102</v>
      </c>
      <c r="C169" s="40">
        <v>218</v>
      </c>
      <c r="D169" s="41">
        <v>12315</v>
      </c>
      <c r="E169" s="41">
        <v>6724</v>
      </c>
      <c r="F169" s="41" t="s">
        <v>50</v>
      </c>
      <c r="G169" s="39" t="s">
        <v>271</v>
      </c>
      <c r="H169" s="39" t="s">
        <v>230</v>
      </c>
      <c r="I169" s="41">
        <v>2.5</v>
      </c>
      <c r="J169" s="41">
        <v>1.3</v>
      </c>
      <c r="K169" s="41">
        <v>3</v>
      </c>
      <c r="L169" s="41">
        <v>1</v>
      </c>
      <c r="M169" s="41">
        <f t="shared" si="38"/>
        <v>2</v>
      </c>
      <c r="N169" s="41"/>
      <c r="O169" s="41">
        <f>IF(P169="m3",I169*J169*M169,IF(P169="m2-LxH",I169*M169,IF(P169="m2-LxW",I169*J169*N169,IF(P169="rm",M169,IF(P169="lm",I169,IF(P169="unit",#REF!,))))))</f>
        <v>5</v>
      </c>
      <c r="P169" s="42" t="s">
        <v>27</v>
      </c>
      <c r="Q169" s="43" t="str">
        <f t="shared" si="40"/>
        <v>off hired</v>
      </c>
      <c r="R169" s="44">
        <v>44724</v>
      </c>
      <c r="S169" s="44">
        <v>44830</v>
      </c>
      <c r="T169" s="45">
        <f t="shared" si="28"/>
        <v>1</v>
      </c>
      <c r="U169" s="46">
        <f t="shared" si="39"/>
        <v>15.285714285714286</v>
      </c>
      <c r="V169" s="47">
        <v>14</v>
      </c>
      <c r="W169" s="47"/>
      <c r="X169" s="48">
        <f t="shared" si="29"/>
        <v>70</v>
      </c>
      <c r="Y169" s="48">
        <f t="shared" si="30"/>
        <v>0</v>
      </c>
      <c r="Z169" s="48">
        <f t="shared" si="31"/>
        <v>49</v>
      </c>
      <c r="AA169" s="48">
        <f t="shared" si="32"/>
        <v>21</v>
      </c>
      <c r="AB169" s="48">
        <f t="shared" si="33"/>
        <v>0</v>
      </c>
      <c r="AC169" s="48">
        <f t="shared" si="34"/>
        <v>70</v>
      </c>
      <c r="AD169" s="93">
        <f t="shared" si="35"/>
        <v>70</v>
      </c>
    </row>
    <row r="170" spans="1:30" s="68" customFormat="1" ht="30" customHeight="1" x14ac:dyDescent="0.35">
      <c r="A170" s="39"/>
      <c r="B170" s="39" t="s">
        <v>102</v>
      </c>
      <c r="C170" s="40">
        <v>220</v>
      </c>
      <c r="D170" s="41">
        <v>12317</v>
      </c>
      <c r="E170" s="41">
        <v>7585</v>
      </c>
      <c r="F170" s="41" t="s">
        <v>50</v>
      </c>
      <c r="G170" s="39" t="s">
        <v>271</v>
      </c>
      <c r="H170" s="39" t="s">
        <v>230</v>
      </c>
      <c r="I170" s="41">
        <v>2.5</v>
      </c>
      <c r="J170" s="41">
        <v>1.3</v>
      </c>
      <c r="K170" s="41">
        <v>3</v>
      </c>
      <c r="L170" s="41">
        <v>1</v>
      </c>
      <c r="M170" s="41">
        <f t="shared" si="38"/>
        <v>2</v>
      </c>
      <c r="N170" s="41"/>
      <c r="O170" s="41">
        <f>IF(P170="m3",I170*J170*M170,IF(P170="m2-LxH",I170*M170,IF(P170="m2-LxW",I170*J170*N170,IF(P170="rm",M170,IF(P170="lm",I170,IF(P170="unit",#REF!,))))))</f>
        <v>5</v>
      </c>
      <c r="P170" s="42" t="s">
        <v>27</v>
      </c>
      <c r="Q170" s="43" t="str">
        <f t="shared" si="40"/>
        <v>off hired</v>
      </c>
      <c r="R170" s="44">
        <v>44724</v>
      </c>
      <c r="S170" s="44">
        <v>44738</v>
      </c>
      <c r="T170" s="45">
        <f t="shared" si="28"/>
        <v>1</v>
      </c>
      <c r="U170" s="46">
        <f t="shared" si="39"/>
        <v>2.1428571428571428</v>
      </c>
      <c r="V170" s="47">
        <v>14</v>
      </c>
      <c r="W170" s="47"/>
      <c r="X170" s="48">
        <f t="shared" si="29"/>
        <v>70</v>
      </c>
      <c r="Y170" s="48">
        <f t="shared" si="30"/>
        <v>0</v>
      </c>
      <c r="Z170" s="48">
        <f t="shared" si="31"/>
        <v>49</v>
      </c>
      <c r="AA170" s="48">
        <f t="shared" si="32"/>
        <v>21</v>
      </c>
      <c r="AB170" s="48">
        <f t="shared" si="33"/>
        <v>0</v>
      </c>
      <c r="AC170" s="48">
        <f t="shared" si="34"/>
        <v>70</v>
      </c>
      <c r="AD170" s="93">
        <f t="shared" si="35"/>
        <v>70</v>
      </c>
    </row>
    <row r="171" spans="1:30" s="68" customFormat="1" ht="30" customHeight="1" x14ac:dyDescent="0.35">
      <c r="A171" s="39"/>
      <c r="B171" s="39" t="s">
        <v>47</v>
      </c>
      <c r="C171" s="40">
        <v>222</v>
      </c>
      <c r="D171" s="49">
        <v>12319</v>
      </c>
      <c r="E171" s="49">
        <v>7578</v>
      </c>
      <c r="F171" s="41" t="s">
        <v>50</v>
      </c>
      <c r="G171" s="39" t="s">
        <v>303</v>
      </c>
      <c r="H171" s="39" t="s">
        <v>230</v>
      </c>
      <c r="I171" s="41">
        <v>1.3</v>
      </c>
      <c r="J171" s="41">
        <v>1.3</v>
      </c>
      <c r="K171" s="41">
        <v>5</v>
      </c>
      <c r="L171" s="41">
        <v>1</v>
      </c>
      <c r="M171" s="41">
        <f t="shared" si="38"/>
        <v>4</v>
      </c>
      <c r="N171" s="41"/>
      <c r="O171" s="41">
        <f>IF(P171="m3",I171*J171*M171,IF(P171="m2-LxH",I171*M171,IF(P171="m2-LxW",I171*J171*N171,IF(P171="rm",M171,IF(P171="lm",I171,IF(P171="unit",#REF!,))))))</f>
        <v>5.2</v>
      </c>
      <c r="P171" s="42" t="s">
        <v>27</v>
      </c>
      <c r="Q171" s="43" t="str">
        <f t="shared" si="40"/>
        <v>off hired</v>
      </c>
      <c r="R171" s="44">
        <v>44724</v>
      </c>
      <c r="S171" s="44">
        <v>44734</v>
      </c>
      <c r="T171" s="45">
        <f t="shared" si="28"/>
        <v>1</v>
      </c>
      <c r="U171" s="46">
        <f t="shared" si="39"/>
        <v>1.5714285714285714</v>
      </c>
      <c r="V171" s="47">
        <v>14</v>
      </c>
      <c r="W171" s="47"/>
      <c r="X171" s="48">
        <f t="shared" si="29"/>
        <v>72.8</v>
      </c>
      <c r="Y171" s="48">
        <f t="shared" si="30"/>
        <v>0</v>
      </c>
      <c r="Z171" s="48">
        <f t="shared" si="31"/>
        <v>50.959999999999994</v>
      </c>
      <c r="AA171" s="48">
        <f t="shared" si="32"/>
        <v>21.84</v>
      </c>
      <c r="AB171" s="48">
        <f t="shared" si="33"/>
        <v>0</v>
      </c>
      <c r="AC171" s="48">
        <f t="shared" si="34"/>
        <v>72.8</v>
      </c>
      <c r="AD171" s="93">
        <f t="shared" si="35"/>
        <v>72.8</v>
      </c>
    </row>
    <row r="172" spans="1:30" s="68" customFormat="1" ht="30" customHeight="1" x14ac:dyDescent="0.35">
      <c r="A172" s="39"/>
      <c r="B172" s="39" t="s">
        <v>47</v>
      </c>
      <c r="C172" s="40">
        <v>227</v>
      </c>
      <c r="D172" s="49">
        <v>12324</v>
      </c>
      <c r="E172" s="49">
        <v>7820</v>
      </c>
      <c r="F172" s="41" t="s">
        <v>49</v>
      </c>
      <c r="G172" s="39" t="s">
        <v>304</v>
      </c>
      <c r="H172" s="39" t="s">
        <v>230</v>
      </c>
      <c r="I172" s="41">
        <v>2.5</v>
      </c>
      <c r="J172" s="41">
        <v>1.3</v>
      </c>
      <c r="K172" s="41">
        <v>4</v>
      </c>
      <c r="L172" s="41">
        <v>1</v>
      </c>
      <c r="M172" s="41">
        <f t="shared" si="38"/>
        <v>3</v>
      </c>
      <c r="N172" s="41"/>
      <c r="O172" s="41">
        <f>IF(P172="m3",I172*J172*M172,IF(P172="m2-LxH",I172*M172,IF(P172="m2-LxW",I172*J172*N172,IF(P172="rm",M172,IF(P172="lm",I172,IF(P172="unit",#REF!,))))))</f>
        <v>7.5</v>
      </c>
      <c r="P172" s="42" t="s">
        <v>27</v>
      </c>
      <c r="Q172" s="43" t="str">
        <f t="shared" si="40"/>
        <v>off hired</v>
      </c>
      <c r="R172" s="44">
        <v>44725</v>
      </c>
      <c r="S172" s="44">
        <v>44785</v>
      </c>
      <c r="T172" s="45">
        <f t="shared" si="28"/>
        <v>1</v>
      </c>
      <c r="U172" s="46">
        <f t="shared" si="39"/>
        <v>8.7142857142857135</v>
      </c>
      <c r="V172" s="47">
        <v>14</v>
      </c>
      <c r="W172" s="47"/>
      <c r="X172" s="48">
        <f t="shared" si="29"/>
        <v>105</v>
      </c>
      <c r="Y172" s="48">
        <f t="shared" si="30"/>
        <v>0</v>
      </c>
      <c r="Z172" s="48">
        <f t="shared" si="31"/>
        <v>73.5</v>
      </c>
      <c r="AA172" s="48">
        <f t="shared" si="32"/>
        <v>31.5</v>
      </c>
      <c r="AB172" s="48">
        <f t="shared" si="33"/>
        <v>0</v>
      </c>
      <c r="AC172" s="48">
        <f t="shared" si="34"/>
        <v>105</v>
      </c>
      <c r="AD172" s="93">
        <f t="shared" si="35"/>
        <v>105</v>
      </c>
    </row>
    <row r="173" spans="1:30" s="68" customFormat="1" ht="30" customHeight="1" x14ac:dyDescent="0.35">
      <c r="A173" s="39"/>
      <c r="B173" s="39" t="s">
        <v>47</v>
      </c>
      <c r="C173" s="40">
        <v>228</v>
      </c>
      <c r="D173" s="49">
        <v>12325</v>
      </c>
      <c r="E173" s="49">
        <v>7578</v>
      </c>
      <c r="F173" s="41" t="s">
        <v>49</v>
      </c>
      <c r="G173" s="39" t="s">
        <v>258</v>
      </c>
      <c r="H173" s="39" t="s">
        <v>230</v>
      </c>
      <c r="I173" s="41">
        <v>5</v>
      </c>
      <c r="J173" s="41">
        <v>1.3</v>
      </c>
      <c r="K173" s="41">
        <v>4</v>
      </c>
      <c r="L173" s="41">
        <v>1</v>
      </c>
      <c r="M173" s="41">
        <f t="shared" si="38"/>
        <v>3</v>
      </c>
      <c r="N173" s="41"/>
      <c r="O173" s="41">
        <f>IF(P173="m3",I173*J173*M173,IF(P173="m2-LxH",I173*M173,IF(P173="m2-LxW",I173*J173*N173,IF(P173="rm",M173,IF(P173="lm",I173,IF(P173="unit",#REF!,))))))</f>
        <v>15</v>
      </c>
      <c r="P173" s="42" t="s">
        <v>27</v>
      </c>
      <c r="Q173" s="43" t="str">
        <f t="shared" si="40"/>
        <v>off hired</v>
      </c>
      <c r="R173" s="44">
        <v>44725</v>
      </c>
      <c r="S173" s="44">
        <v>44734</v>
      </c>
      <c r="T173" s="45">
        <f t="shared" si="28"/>
        <v>1</v>
      </c>
      <c r="U173" s="46">
        <f t="shared" si="39"/>
        <v>1.4285714285714286</v>
      </c>
      <c r="V173" s="47">
        <v>14</v>
      </c>
      <c r="W173" s="47">
        <v>0.84</v>
      </c>
      <c r="X173" s="48">
        <f t="shared" si="29"/>
        <v>210</v>
      </c>
      <c r="Y173" s="48">
        <f t="shared" si="30"/>
        <v>12.6</v>
      </c>
      <c r="Z173" s="48">
        <f t="shared" si="31"/>
        <v>147</v>
      </c>
      <c r="AA173" s="48">
        <f t="shared" si="32"/>
        <v>63</v>
      </c>
      <c r="AB173" s="48">
        <f t="shared" si="33"/>
        <v>18</v>
      </c>
      <c r="AC173" s="48">
        <f t="shared" si="34"/>
        <v>228</v>
      </c>
      <c r="AD173" s="93">
        <f t="shared" si="35"/>
        <v>228</v>
      </c>
    </row>
    <row r="174" spans="1:30" s="68" customFormat="1" ht="30" customHeight="1" x14ac:dyDescent="0.35">
      <c r="A174" s="39"/>
      <c r="B174" s="39" t="s">
        <v>82</v>
      </c>
      <c r="C174" s="40">
        <v>230</v>
      </c>
      <c r="D174" s="41">
        <v>12334</v>
      </c>
      <c r="E174" s="41">
        <v>7587</v>
      </c>
      <c r="F174" s="41" t="s">
        <v>50</v>
      </c>
      <c r="G174" s="39" t="s">
        <v>264</v>
      </c>
      <c r="H174" s="39" t="s">
        <v>230</v>
      </c>
      <c r="I174" s="41">
        <v>7.5</v>
      </c>
      <c r="J174" s="41">
        <v>1.3</v>
      </c>
      <c r="K174" s="41">
        <v>3</v>
      </c>
      <c r="L174" s="41">
        <v>1</v>
      </c>
      <c r="M174" s="41">
        <f t="shared" si="38"/>
        <v>2</v>
      </c>
      <c r="N174" s="41"/>
      <c r="O174" s="41">
        <f>IF(P174="m3",I174*J174*M174,IF(P174="m2-LxH",I174*M174,IF(P174="m2-LxW",I174*J174*N174,IF(P174="rm",M174,IF(P174="lm",I174,IF(P174="unit",#REF!,))))))</f>
        <v>15</v>
      </c>
      <c r="P174" s="42" t="s">
        <v>27</v>
      </c>
      <c r="Q174" s="43" t="str">
        <f t="shared" si="40"/>
        <v>off hired</v>
      </c>
      <c r="R174" s="44">
        <v>44726</v>
      </c>
      <c r="S174" s="44">
        <v>44739</v>
      </c>
      <c r="T174" s="45">
        <f t="shared" si="28"/>
        <v>1</v>
      </c>
      <c r="U174" s="46">
        <f t="shared" si="39"/>
        <v>2</v>
      </c>
      <c r="V174" s="47">
        <v>14</v>
      </c>
      <c r="W174" s="47">
        <v>0.84</v>
      </c>
      <c r="X174" s="48">
        <f t="shared" si="29"/>
        <v>210</v>
      </c>
      <c r="Y174" s="48">
        <f t="shared" si="30"/>
        <v>12.6</v>
      </c>
      <c r="Z174" s="48">
        <f t="shared" si="31"/>
        <v>147</v>
      </c>
      <c r="AA174" s="48">
        <f t="shared" si="32"/>
        <v>63</v>
      </c>
      <c r="AB174" s="48">
        <f t="shared" si="33"/>
        <v>25.2</v>
      </c>
      <c r="AC174" s="48">
        <f t="shared" si="34"/>
        <v>235.2</v>
      </c>
      <c r="AD174" s="93">
        <f t="shared" si="35"/>
        <v>235.2</v>
      </c>
    </row>
    <row r="175" spans="1:30" s="68" customFormat="1" ht="30" customHeight="1" x14ac:dyDescent="0.35">
      <c r="A175" s="39"/>
      <c r="B175" s="39" t="s">
        <v>61</v>
      </c>
      <c r="C175" s="40">
        <v>233</v>
      </c>
      <c r="D175" s="41">
        <v>12336</v>
      </c>
      <c r="E175" s="41">
        <v>8190</v>
      </c>
      <c r="F175" s="41" t="s">
        <v>50</v>
      </c>
      <c r="G175" s="39" t="s">
        <v>273</v>
      </c>
      <c r="H175" s="39" t="s">
        <v>28</v>
      </c>
      <c r="I175" s="41">
        <v>12</v>
      </c>
      <c r="J175" s="41">
        <v>10</v>
      </c>
      <c r="K175" s="41">
        <v>4</v>
      </c>
      <c r="L175" s="41">
        <v>1</v>
      </c>
      <c r="M175" s="41">
        <f t="shared" si="38"/>
        <v>3</v>
      </c>
      <c r="N175" s="41"/>
      <c r="O175" s="41">
        <f>IF(P175="m3",I175*J175*M175,IF(P175="m2-LxH",I175*M175,IF(P175="m2-LxW",I175*J175*N175,IF(P175="rm",M175,IF(P175="lm",I175,IF(P175="unit",#REF!,))))))</f>
        <v>360</v>
      </c>
      <c r="P175" s="42" t="s">
        <v>29</v>
      </c>
      <c r="Q175" s="43" t="str">
        <f t="shared" si="40"/>
        <v>off hired</v>
      </c>
      <c r="R175" s="44">
        <v>44726</v>
      </c>
      <c r="S175" s="44">
        <v>44868</v>
      </c>
      <c r="T175" s="45">
        <f t="shared" si="28"/>
        <v>1</v>
      </c>
      <c r="U175" s="46">
        <f t="shared" si="39"/>
        <v>20.428571428571427</v>
      </c>
      <c r="V175" s="47">
        <v>7.5</v>
      </c>
      <c r="W175" s="47">
        <v>0.7</v>
      </c>
      <c r="X175" s="48">
        <f t="shared" si="29"/>
        <v>2700</v>
      </c>
      <c r="Y175" s="48">
        <f t="shared" si="30"/>
        <v>251.99999999999997</v>
      </c>
      <c r="Z175" s="48">
        <f t="shared" si="31"/>
        <v>1889.9999999999998</v>
      </c>
      <c r="AA175" s="48">
        <f t="shared" si="32"/>
        <v>810</v>
      </c>
      <c r="AB175" s="48">
        <f t="shared" si="33"/>
        <v>5147.9999999999991</v>
      </c>
      <c r="AC175" s="48">
        <f t="shared" si="34"/>
        <v>7847.9999999999991</v>
      </c>
      <c r="AD175" s="93">
        <f t="shared" si="35"/>
        <v>7847.9999999999991</v>
      </c>
    </row>
    <row r="176" spans="1:30" s="68" customFormat="1" ht="30" customHeight="1" x14ac:dyDescent="0.35">
      <c r="A176" s="39"/>
      <c r="B176" s="39" t="s">
        <v>61</v>
      </c>
      <c r="C176" s="40">
        <v>226</v>
      </c>
      <c r="D176" s="41">
        <v>12337</v>
      </c>
      <c r="E176" s="41">
        <v>7878</v>
      </c>
      <c r="F176" s="41" t="s">
        <v>50</v>
      </c>
      <c r="G176" s="39" t="s">
        <v>273</v>
      </c>
      <c r="H176" s="39" t="s">
        <v>28</v>
      </c>
      <c r="I176" s="41">
        <v>11</v>
      </c>
      <c r="J176" s="41">
        <v>6</v>
      </c>
      <c r="K176" s="41">
        <v>6</v>
      </c>
      <c r="L176" s="41">
        <v>1</v>
      </c>
      <c r="M176" s="41">
        <f t="shared" si="38"/>
        <v>5</v>
      </c>
      <c r="N176" s="41"/>
      <c r="O176" s="41">
        <f>IF(P176="m3",I176*J176*M176,IF(P176="m2-LxH",I176*M176,IF(P176="m2-LxW",I176*J176*N176,IF(P176="rm",M176,IF(P176="lm",I176,IF(P176="unit",#REF!,))))))</f>
        <v>330</v>
      </c>
      <c r="P176" s="42" t="s">
        <v>29</v>
      </c>
      <c r="Q176" s="43" t="str">
        <f t="shared" si="40"/>
        <v>off hired</v>
      </c>
      <c r="R176" s="44">
        <v>44725</v>
      </c>
      <c r="S176" s="44">
        <v>44816</v>
      </c>
      <c r="T176" s="45">
        <f t="shared" si="28"/>
        <v>1</v>
      </c>
      <c r="U176" s="46">
        <f t="shared" si="39"/>
        <v>13.142857142857142</v>
      </c>
      <c r="V176" s="47">
        <v>7.5</v>
      </c>
      <c r="W176" s="47">
        <v>0.7</v>
      </c>
      <c r="X176" s="48">
        <f t="shared" si="29"/>
        <v>2475</v>
      </c>
      <c r="Y176" s="48">
        <f t="shared" si="30"/>
        <v>230.99999999999997</v>
      </c>
      <c r="Z176" s="48">
        <f t="shared" si="31"/>
        <v>1732.4999999999998</v>
      </c>
      <c r="AA176" s="48">
        <f t="shared" si="32"/>
        <v>742.5</v>
      </c>
      <c r="AB176" s="48">
        <f t="shared" si="33"/>
        <v>3035.9999999999995</v>
      </c>
      <c r="AC176" s="48">
        <f t="shared" si="34"/>
        <v>5511</v>
      </c>
      <c r="AD176" s="93">
        <f t="shared" si="35"/>
        <v>5511</v>
      </c>
    </row>
    <row r="177" spans="1:30" s="68" customFormat="1" ht="30" customHeight="1" x14ac:dyDescent="0.35">
      <c r="A177" s="39"/>
      <c r="B177" s="39" t="s">
        <v>61</v>
      </c>
      <c r="C177" s="40">
        <v>226</v>
      </c>
      <c r="D177" s="41">
        <v>12347</v>
      </c>
      <c r="E177" s="41">
        <v>6749</v>
      </c>
      <c r="F177" s="41" t="s">
        <v>50</v>
      </c>
      <c r="G177" s="39" t="s">
        <v>273</v>
      </c>
      <c r="H177" s="39" t="s">
        <v>28</v>
      </c>
      <c r="I177" s="41">
        <v>11</v>
      </c>
      <c r="J177" s="41">
        <v>6</v>
      </c>
      <c r="K177" s="41">
        <v>5</v>
      </c>
      <c r="L177" s="41">
        <v>1</v>
      </c>
      <c r="M177" s="41">
        <f t="shared" si="38"/>
        <v>4</v>
      </c>
      <c r="N177" s="41"/>
      <c r="O177" s="41">
        <f>IF(P177="m3",I177*J177*M177,IF(P177="m2-LxH",I177*M177,IF(P177="m2-LxW",I177*J177*N177,IF(P177="rm",M177,IF(P177="lm",I177,IF(P177="unit",#REF!,))))))</f>
        <v>264</v>
      </c>
      <c r="P177" s="42" t="s">
        <v>29</v>
      </c>
      <c r="Q177" s="43" t="str">
        <f t="shared" si="40"/>
        <v>off hired</v>
      </c>
      <c r="R177" s="44">
        <v>44726</v>
      </c>
      <c r="S177" s="44">
        <v>44835</v>
      </c>
      <c r="T177" s="45">
        <f t="shared" si="28"/>
        <v>1</v>
      </c>
      <c r="U177" s="46">
        <f t="shared" si="39"/>
        <v>15.714285714285714</v>
      </c>
      <c r="V177" s="47">
        <v>7.5</v>
      </c>
      <c r="W177" s="47">
        <v>0.7</v>
      </c>
      <c r="X177" s="48">
        <f t="shared" si="29"/>
        <v>1980</v>
      </c>
      <c r="Y177" s="48">
        <f t="shared" si="30"/>
        <v>184.79999999999998</v>
      </c>
      <c r="Z177" s="48">
        <f t="shared" si="31"/>
        <v>1385.9999999999998</v>
      </c>
      <c r="AA177" s="48">
        <f t="shared" si="32"/>
        <v>594</v>
      </c>
      <c r="AB177" s="48">
        <f t="shared" si="33"/>
        <v>2903.9999999999995</v>
      </c>
      <c r="AC177" s="48">
        <f t="shared" si="34"/>
        <v>4883.9999999999991</v>
      </c>
      <c r="AD177" s="93">
        <f t="shared" si="35"/>
        <v>4883.9999999999991</v>
      </c>
    </row>
    <row r="178" spans="1:30" s="68" customFormat="1" ht="30" customHeight="1" x14ac:dyDescent="0.35">
      <c r="A178" s="39"/>
      <c r="B178" s="39" t="s">
        <v>57</v>
      </c>
      <c r="C178" s="40">
        <v>231</v>
      </c>
      <c r="D178" s="41">
        <v>12348</v>
      </c>
      <c r="E178" s="41">
        <v>7581</v>
      </c>
      <c r="F178" s="41" t="s">
        <v>50</v>
      </c>
      <c r="G178" s="39" t="s">
        <v>305</v>
      </c>
      <c r="H178" s="39" t="s">
        <v>302</v>
      </c>
      <c r="I178" s="41">
        <v>1.3</v>
      </c>
      <c r="J178" s="41">
        <v>1.3</v>
      </c>
      <c r="K178" s="41">
        <v>4</v>
      </c>
      <c r="L178" s="41">
        <v>1</v>
      </c>
      <c r="M178" s="41">
        <f t="shared" si="38"/>
        <v>3</v>
      </c>
      <c r="N178" s="41"/>
      <c r="O178" s="41">
        <f>IF(P178="m3",I178*J178*M178,IF(P178="m2-LxH",I178*M178,IF(P178="m2-LxW",I178*J178*N178,IF(P178="rm",M178,IF(P178="lm",I178,IF(P178="unit",#REF!,))))))</f>
        <v>3</v>
      </c>
      <c r="P178" s="42" t="s">
        <v>30</v>
      </c>
      <c r="Q178" s="43" t="str">
        <f t="shared" si="40"/>
        <v>off hired</v>
      </c>
      <c r="R178" s="44">
        <v>44726</v>
      </c>
      <c r="S178" s="44">
        <v>44735</v>
      </c>
      <c r="T178" s="45">
        <f t="shared" si="28"/>
        <v>1</v>
      </c>
      <c r="U178" s="46">
        <f t="shared" si="39"/>
        <v>1.4285714285714286</v>
      </c>
      <c r="V178" s="47">
        <v>135</v>
      </c>
      <c r="W178" s="47">
        <v>12.25</v>
      </c>
      <c r="X178" s="48">
        <f t="shared" si="29"/>
        <v>405</v>
      </c>
      <c r="Y178" s="48">
        <f t="shared" si="30"/>
        <v>36.75</v>
      </c>
      <c r="Z178" s="48">
        <f t="shared" si="31"/>
        <v>283.49999999999994</v>
      </c>
      <c r="AA178" s="48">
        <f t="shared" si="32"/>
        <v>121.49999999999999</v>
      </c>
      <c r="AB178" s="48">
        <f t="shared" si="33"/>
        <v>52.5</v>
      </c>
      <c r="AC178" s="48">
        <f t="shared" si="34"/>
        <v>457.49999999999994</v>
      </c>
      <c r="AD178" s="93">
        <f t="shared" si="35"/>
        <v>457.49999999999994</v>
      </c>
    </row>
    <row r="179" spans="1:30" s="68" customFormat="1" ht="30" customHeight="1" x14ac:dyDescent="0.35">
      <c r="A179" s="39"/>
      <c r="B179" s="39" t="s">
        <v>100</v>
      </c>
      <c r="C179" s="40">
        <v>237</v>
      </c>
      <c r="D179" s="41">
        <v>12352</v>
      </c>
      <c r="E179" s="41">
        <v>7577</v>
      </c>
      <c r="F179" s="41" t="s">
        <v>50</v>
      </c>
      <c r="G179" s="39" t="s">
        <v>266</v>
      </c>
      <c r="H179" s="39" t="s">
        <v>302</v>
      </c>
      <c r="I179" s="41">
        <v>1.3</v>
      </c>
      <c r="J179" s="41">
        <v>1</v>
      </c>
      <c r="K179" s="41">
        <v>3</v>
      </c>
      <c r="L179" s="41">
        <v>1</v>
      </c>
      <c r="M179" s="41">
        <f t="shared" si="38"/>
        <v>2</v>
      </c>
      <c r="N179" s="41"/>
      <c r="O179" s="41">
        <f>IF(P179="m3",I179*J179*M179,IF(P179="m2-LxH",I179*M179,IF(P179="m2-LxW",I179*J179*N179,IF(P179="rm",M179,IF(P179="lm",I179,IF(P179="unit",#REF!,))))))</f>
        <v>2</v>
      </c>
      <c r="P179" s="42" t="s">
        <v>30</v>
      </c>
      <c r="Q179" s="43" t="str">
        <f t="shared" si="40"/>
        <v>off hired</v>
      </c>
      <c r="R179" s="44">
        <v>44727</v>
      </c>
      <c r="S179" s="44">
        <v>44736</v>
      </c>
      <c r="T179" s="45">
        <f t="shared" si="28"/>
        <v>1</v>
      </c>
      <c r="U179" s="46">
        <f t="shared" si="39"/>
        <v>1.4285714285714286</v>
      </c>
      <c r="V179" s="47">
        <v>135</v>
      </c>
      <c r="W179" s="47">
        <v>12.25</v>
      </c>
      <c r="X179" s="48">
        <f t="shared" si="29"/>
        <v>270</v>
      </c>
      <c r="Y179" s="48">
        <f t="shared" si="30"/>
        <v>24.5</v>
      </c>
      <c r="Z179" s="48">
        <f t="shared" si="31"/>
        <v>189</v>
      </c>
      <c r="AA179" s="48">
        <f t="shared" si="32"/>
        <v>81</v>
      </c>
      <c r="AB179" s="48">
        <f t="shared" si="33"/>
        <v>35</v>
      </c>
      <c r="AC179" s="48">
        <f t="shared" si="34"/>
        <v>305</v>
      </c>
      <c r="AD179" s="93">
        <f t="shared" si="35"/>
        <v>305</v>
      </c>
    </row>
    <row r="180" spans="1:30" s="68" customFormat="1" ht="30" customHeight="1" x14ac:dyDescent="0.35">
      <c r="A180" s="39"/>
      <c r="B180" s="39" t="s">
        <v>61</v>
      </c>
      <c r="C180" s="40">
        <v>238</v>
      </c>
      <c r="D180" s="41">
        <v>12353</v>
      </c>
      <c r="E180" s="41">
        <v>7577</v>
      </c>
      <c r="F180" s="41" t="s">
        <v>50</v>
      </c>
      <c r="G180" s="39" t="s">
        <v>306</v>
      </c>
      <c r="H180" s="39" t="s">
        <v>302</v>
      </c>
      <c r="I180" s="41">
        <v>1.3</v>
      </c>
      <c r="J180" s="41">
        <v>1.3</v>
      </c>
      <c r="K180" s="41">
        <v>6</v>
      </c>
      <c r="L180" s="41">
        <v>1</v>
      </c>
      <c r="M180" s="41">
        <f t="shared" si="38"/>
        <v>5</v>
      </c>
      <c r="N180" s="41"/>
      <c r="O180" s="41">
        <f>IF(P180="m3",I180*J180*M180,IF(P180="m2-LxH",I180*M180,IF(P180="m2-LxW",I180*J180*N180,IF(P180="rm",M180,IF(P180="lm",I180,IF(P180="unit",#REF!,))))))</f>
        <v>5</v>
      </c>
      <c r="P180" s="42" t="s">
        <v>30</v>
      </c>
      <c r="Q180" s="43" t="str">
        <f t="shared" si="40"/>
        <v>off hired</v>
      </c>
      <c r="R180" s="44">
        <v>44727</v>
      </c>
      <c r="S180" s="44">
        <v>44736</v>
      </c>
      <c r="T180" s="45">
        <f t="shared" si="28"/>
        <v>1</v>
      </c>
      <c r="U180" s="46">
        <f t="shared" si="39"/>
        <v>1.4285714285714286</v>
      </c>
      <c r="V180" s="47">
        <v>135</v>
      </c>
      <c r="W180" s="47">
        <v>12.25</v>
      </c>
      <c r="X180" s="48">
        <f t="shared" si="29"/>
        <v>675</v>
      </c>
      <c r="Y180" s="48">
        <f t="shared" si="30"/>
        <v>61.25</v>
      </c>
      <c r="Z180" s="48">
        <f t="shared" si="31"/>
        <v>472.5</v>
      </c>
      <c r="AA180" s="48">
        <f t="shared" si="32"/>
        <v>202.5</v>
      </c>
      <c r="AB180" s="48">
        <f t="shared" si="33"/>
        <v>87.5</v>
      </c>
      <c r="AC180" s="48">
        <f t="shared" si="34"/>
        <v>762.5</v>
      </c>
      <c r="AD180" s="93">
        <f t="shared" si="35"/>
        <v>762.5</v>
      </c>
    </row>
    <row r="181" spans="1:30" s="68" customFormat="1" ht="30" customHeight="1" x14ac:dyDescent="0.35">
      <c r="A181" s="39"/>
      <c r="B181" s="39" t="s">
        <v>47</v>
      </c>
      <c r="C181" s="40">
        <v>239</v>
      </c>
      <c r="D181" s="49">
        <v>12354</v>
      </c>
      <c r="E181" s="49">
        <v>7704</v>
      </c>
      <c r="F181" s="41" t="s">
        <v>49</v>
      </c>
      <c r="G181" s="39" t="s">
        <v>258</v>
      </c>
      <c r="H181" s="39" t="s">
        <v>230</v>
      </c>
      <c r="I181" s="41">
        <v>10</v>
      </c>
      <c r="J181" s="41">
        <v>1.3</v>
      </c>
      <c r="K181" s="41">
        <v>4</v>
      </c>
      <c r="L181" s="41">
        <v>1</v>
      </c>
      <c r="M181" s="41">
        <f t="shared" si="38"/>
        <v>3</v>
      </c>
      <c r="N181" s="41"/>
      <c r="O181" s="41">
        <f>IF(P181="m3",I181*J181*M181,IF(P181="m2-LxH",I181*M181,IF(P181="m2-LxW",I181*J181*N181,IF(P181="rm",M181,IF(P181="lm",I181,IF(P181="unit",#REF!,))))))</f>
        <v>30</v>
      </c>
      <c r="P181" s="42" t="s">
        <v>27</v>
      </c>
      <c r="Q181" s="43" t="str">
        <f t="shared" si="40"/>
        <v>off hired</v>
      </c>
      <c r="R181" s="44">
        <v>44727</v>
      </c>
      <c r="S181" s="44">
        <v>44748</v>
      </c>
      <c r="T181" s="45">
        <f t="shared" si="28"/>
        <v>1</v>
      </c>
      <c r="U181" s="46">
        <f t="shared" si="39"/>
        <v>3.1428571428571428</v>
      </c>
      <c r="V181" s="47">
        <v>14</v>
      </c>
      <c r="W181" s="47">
        <v>0.84</v>
      </c>
      <c r="X181" s="48">
        <f t="shared" si="29"/>
        <v>420</v>
      </c>
      <c r="Y181" s="48">
        <f t="shared" si="30"/>
        <v>25.2</v>
      </c>
      <c r="Z181" s="48">
        <f t="shared" si="31"/>
        <v>294</v>
      </c>
      <c r="AA181" s="48">
        <f t="shared" si="32"/>
        <v>126</v>
      </c>
      <c r="AB181" s="48">
        <f t="shared" si="33"/>
        <v>79.199999999999989</v>
      </c>
      <c r="AC181" s="48">
        <f t="shared" si="34"/>
        <v>499.2</v>
      </c>
      <c r="AD181" s="93">
        <f t="shared" si="35"/>
        <v>499.2</v>
      </c>
    </row>
    <row r="182" spans="1:30" s="68" customFormat="1" ht="30" customHeight="1" x14ac:dyDescent="0.35">
      <c r="A182" s="39"/>
      <c r="B182" s="39" t="s">
        <v>47</v>
      </c>
      <c r="C182" s="40">
        <v>240</v>
      </c>
      <c r="D182" s="49">
        <v>12355</v>
      </c>
      <c r="E182" s="49">
        <v>7827</v>
      </c>
      <c r="F182" s="41" t="s">
        <v>49</v>
      </c>
      <c r="G182" s="39" t="s">
        <v>258</v>
      </c>
      <c r="H182" s="39" t="s">
        <v>230</v>
      </c>
      <c r="I182" s="41">
        <v>5</v>
      </c>
      <c r="J182" s="41">
        <v>1.3</v>
      </c>
      <c r="K182" s="41">
        <v>5</v>
      </c>
      <c r="L182" s="41">
        <v>1</v>
      </c>
      <c r="M182" s="41">
        <f t="shared" si="38"/>
        <v>4</v>
      </c>
      <c r="N182" s="41"/>
      <c r="O182" s="41">
        <f>IF(P182="m3",I182*J182*M182,IF(P182="m2-LxH",I182*M182,IF(P182="m2-LxW",I182*J182*N182,IF(P182="rm",M182,IF(P182="lm",I182,IF(P182="unit",#REF!,))))))</f>
        <v>20</v>
      </c>
      <c r="P182" s="42" t="s">
        <v>27</v>
      </c>
      <c r="Q182" s="43" t="str">
        <f t="shared" si="40"/>
        <v>off hired</v>
      </c>
      <c r="R182" s="44">
        <v>44727</v>
      </c>
      <c r="S182" s="44">
        <v>44789</v>
      </c>
      <c r="T182" s="45">
        <f t="shared" si="28"/>
        <v>1</v>
      </c>
      <c r="U182" s="46">
        <f t="shared" si="39"/>
        <v>9</v>
      </c>
      <c r="V182" s="47">
        <v>14</v>
      </c>
      <c r="W182" s="47">
        <v>0.84</v>
      </c>
      <c r="X182" s="48">
        <f t="shared" si="29"/>
        <v>280</v>
      </c>
      <c r="Y182" s="48">
        <f t="shared" si="30"/>
        <v>16.8</v>
      </c>
      <c r="Z182" s="48">
        <f t="shared" si="31"/>
        <v>196</v>
      </c>
      <c r="AA182" s="48">
        <f t="shared" si="32"/>
        <v>84</v>
      </c>
      <c r="AB182" s="48">
        <f t="shared" si="33"/>
        <v>151.19999999999999</v>
      </c>
      <c r="AC182" s="48">
        <f t="shared" si="34"/>
        <v>431.2</v>
      </c>
      <c r="AD182" s="93">
        <f t="shared" si="35"/>
        <v>431.2</v>
      </c>
    </row>
    <row r="183" spans="1:30" s="68" customFormat="1" ht="30" customHeight="1" x14ac:dyDescent="0.35">
      <c r="A183" s="39"/>
      <c r="B183" s="39" t="s">
        <v>79</v>
      </c>
      <c r="C183" s="40">
        <v>243</v>
      </c>
      <c r="D183" s="49">
        <v>12358</v>
      </c>
      <c r="E183" s="49">
        <v>7849</v>
      </c>
      <c r="F183" s="41" t="s">
        <v>50</v>
      </c>
      <c r="G183" s="39" t="s">
        <v>255</v>
      </c>
      <c r="H183" s="39" t="s">
        <v>302</v>
      </c>
      <c r="I183" s="41">
        <v>1.3</v>
      </c>
      <c r="J183" s="41">
        <v>1.3</v>
      </c>
      <c r="K183" s="41">
        <v>3</v>
      </c>
      <c r="L183" s="41">
        <v>1</v>
      </c>
      <c r="M183" s="41">
        <f t="shared" si="38"/>
        <v>2</v>
      </c>
      <c r="N183" s="41"/>
      <c r="O183" s="41">
        <f>IF(P183="m3",I183*J183*M183,IF(P183="m2-LxH",I183*M183,IF(P183="m2-LxW",I183*J183*N183,IF(P183="rm",M183,IF(P183="lm",I183,IF(P183="unit",#REF!,))))))</f>
        <v>2</v>
      </c>
      <c r="P183" s="42" t="s">
        <v>30</v>
      </c>
      <c r="Q183" s="43" t="str">
        <f t="shared" si="40"/>
        <v>off hired</v>
      </c>
      <c r="R183" s="44">
        <v>44727</v>
      </c>
      <c r="S183" s="44">
        <v>44800</v>
      </c>
      <c r="T183" s="45">
        <f t="shared" si="28"/>
        <v>1</v>
      </c>
      <c r="U183" s="46">
        <f t="shared" si="39"/>
        <v>10.571428571428571</v>
      </c>
      <c r="V183" s="47">
        <v>135</v>
      </c>
      <c r="W183" s="47">
        <v>12.25</v>
      </c>
      <c r="X183" s="48">
        <f t="shared" si="29"/>
        <v>270</v>
      </c>
      <c r="Y183" s="48">
        <f t="shared" si="30"/>
        <v>24.5</v>
      </c>
      <c r="Z183" s="48">
        <f t="shared" si="31"/>
        <v>189</v>
      </c>
      <c r="AA183" s="48">
        <f t="shared" si="32"/>
        <v>81</v>
      </c>
      <c r="AB183" s="48">
        <f t="shared" si="33"/>
        <v>259</v>
      </c>
      <c r="AC183" s="48">
        <f t="shared" si="34"/>
        <v>529</v>
      </c>
      <c r="AD183" s="93">
        <f t="shared" si="35"/>
        <v>529</v>
      </c>
    </row>
    <row r="184" spans="1:30" s="68" customFormat="1" ht="30" customHeight="1" x14ac:dyDescent="0.35">
      <c r="A184" s="39"/>
      <c r="B184" s="39" t="s">
        <v>107</v>
      </c>
      <c r="C184" s="40">
        <v>244</v>
      </c>
      <c r="D184" s="41">
        <v>12359</v>
      </c>
      <c r="E184" s="41">
        <v>7585</v>
      </c>
      <c r="F184" s="41" t="s">
        <v>50</v>
      </c>
      <c r="G184" s="39" t="s">
        <v>291</v>
      </c>
      <c r="H184" s="39" t="s">
        <v>230</v>
      </c>
      <c r="I184" s="41">
        <v>1.3</v>
      </c>
      <c r="J184" s="41">
        <v>1.3</v>
      </c>
      <c r="K184" s="41">
        <v>4</v>
      </c>
      <c r="L184" s="41">
        <v>1</v>
      </c>
      <c r="M184" s="41">
        <f t="shared" si="38"/>
        <v>3</v>
      </c>
      <c r="N184" s="41"/>
      <c r="O184" s="41">
        <f>IF(P184="m3",I184*J184*M184,IF(P184="m2-LxH",I184*M184,IF(P184="m2-LxW",I184*J184*N184,IF(P184="rm",M184,IF(P184="lm",I184,IF(P184="unit",#REF!,))))))</f>
        <v>3.9000000000000004</v>
      </c>
      <c r="P184" s="42" t="s">
        <v>27</v>
      </c>
      <c r="Q184" s="43" t="str">
        <f t="shared" si="40"/>
        <v>off hired</v>
      </c>
      <c r="R184" s="44">
        <v>44727</v>
      </c>
      <c r="S184" s="44">
        <v>44738</v>
      </c>
      <c r="T184" s="45">
        <f t="shared" si="28"/>
        <v>1</v>
      </c>
      <c r="U184" s="46">
        <f t="shared" si="39"/>
        <v>1.7142857142857142</v>
      </c>
      <c r="V184" s="47">
        <v>14</v>
      </c>
      <c r="W184" s="47">
        <v>0.84</v>
      </c>
      <c r="X184" s="48">
        <f t="shared" si="29"/>
        <v>54.600000000000009</v>
      </c>
      <c r="Y184" s="48">
        <f t="shared" si="30"/>
        <v>3.2760000000000002</v>
      </c>
      <c r="Z184" s="48">
        <f t="shared" si="31"/>
        <v>38.22</v>
      </c>
      <c r="AA184" s="48">
        <f t="shared" si="32"/>
        <v>16.380000000000003</v>
      </c>
      <c r="AB184" s="48">
        <f t="shared" si="33"/>
        <v>5.6159999999999997</v>
      </c>
      <c r="AC184" s="48">
        <f t="shared" si="34"/>
        <v>60.216000000000001</v>
      </c>
      <c r="AD184" s="93">
        <f t="shared" si="35"/>
        <v>60.216000000000001</v>
      </c>
    </row>
    <row r="185" spans="1:30" s="68" customFormat="1" ht="30" customHeight="1" x14ac:dyDescent="0.35">
      <c r="A185" s="39"/>
      <c r="B185" s="39" t="s">
        <v>107</v>
      </c>
      <c r="C185" s="40">
        <v>245</v>
      </c>
      <c r="D185" s="41">
        <v>12360</v>
      </c>
      <c r="E185" s="41">
        <v>7581</v>
      </c>
      <c r="F185" s="41" t="s">
        <v>50</v>
      </c>
      <c r="G185" s="39" t="s">
        <v>307</v>
      </c>
      <c r="H185" s="39" t="s">
        <v>302</v>
      </c>
      <c r="I185" s="41">
        <v>1.3</v>
      </c>
      <c r="J185" s="41">
        <v>1.3</v>
      </c>
      <c r="K185" s="41">
        <v>3</v>
      </c>
      <c r="L185" s="41">
        <v>1</v>
      </c>
      <c r="M185" s="41">
        <f t="shared" si="38"/>
        <v>2</v>
      </c>
      <c r="N185" s="41"/>
      <c r="O185" s="41">
        <f>IF(P185="m3",I185*J185*M185,IF(P185="m2-LxH",I185*M185,IF(P185="m2-LxW",I185*J185*N185,IF(P185="rm",M185,IF(P185="lm",I185,IF(P185="unit",#REF!,))))))</f>
        <v>2</v>
      </c>
      <c r="P185" s="42" t="s">
        <v>30</v>
      </c>
      <c r="Q185" s="43" t="str">
        <f t="shared" si="40"/>
        <v>off hired</v>
      </c>
      <c r="R185" s="44">
        <v>44727</v>
      </c>
      <c r="S185" s="44">
        <v>44735</v>
      </c>
      <c r="T185" s="45">
        <f t="shared" si="28"/>
        <v>1</v>
      </c>
      <c r="U185" s="46">
        <f t="shared" si="39"/>
        <v>1.2857142857142858</v>
      </c>
      <c r="V185" s="47">
        <v>135</v>
      </c>
      <c r="W185" s="47">
        <v>12.25</v>
      </c>
      <c r="X185" s="48">
        <f t="shared" si="29"/>
        <v>270</v>
      </c>
      <c r="Y185" s="48">
        <f t="shared" si="30"/>
        <v>24.5</v>
      </c>
      <c r="Z185" s="48">
        <f t="shared" si="31"/>
        <v>189</v>
      </c>
      <c r="AA185" s="48">
        <f t="shared" si="32"/>
        <v>81</v>
      </c>
      <c r="AB185" s="48">
        <f t="shared" si="33"/>
        <v>31.500000000000004</v>
      </c>
      <c r="AC185" s="48">
        <f t="shared" si="34"/>
        <v>301.5</v>
      </c>
      <c r="AD185" s="93">
        <f t="shared" si="35"/>
        <v>301.5</v>
      </c>
    </row>
    <row r="186" spans="1:30" s="68" customFormat="1" ht="30" customHeight="1" x14ac:dyDescent="0.35">
      <c r="A186" s="39"/>
      <c r="B186" s="39" t="s">
        <v>114</v>
      </c>
      <c r="C186" s="40">
        <v>246</v>
      </c>
      <c r="D186" s="41">
        <v>12361</v>
      </c>
      <c r="E186" s="41">
        <v>7859</v>
      </c>
      <c r="F186" s="41" t="s">
        <v>49</v>
      </c>
      <c r="G186" s="39" t="s">
        <v>256</v>
      </c>
      <c r="H186" s="39" t="s">
        <v>230</v>
      </c>
      <c r="I186" s="41">
        <v>26</v>
      </c>
      <c r="J186" s="41">
        <v>1.3</v>
      </c>
      <c r="K186" s="41">
        <v>4.5</v>
      </c>
      <c r="L186" s="41">
        <v>1</v>
      </c>
      <c r="M186" s="41">
        <f t="shared" si="38"/>
        <v>3.5</v>
      </c>
      <c r="N186" s="41"/>
      <c r="O186" s="41">
        <f>IF(P186="m3",I186*J186*M186,IF(P186="m2-LxH",I186*M186,IF(P186="m2-LxW",I186*J186*N186,IF(P186="rm",M186,IF(P186="lm",I186,IF(P186="unit",#REF!,))))))</f>
        <v>91</v>
      </c>
      <c r="P186" s="42" t="s">
        <v>27</v>
      </c>
      <c r="Q186" s="43" t="str">
        <f t="shared" si="40"/>
        <v>off hired</v>
      </c>
      <c r="R186" s="44">
        <v>44727</v>
      </c>
      <c r="S186" s="44">
        <v>44804</v>
      </c>
      <c r="T186" s="45">
        <f t="shared" si="28"/>
        <v>1</v>
      </c>
      <c r="U186" s="46">
        <f t="shared" si="39"/>
        <v>11.142857142857142</v>
      </c>
      <c r="V186" s="47">
        <v>14</v>
      </c>
      <c r="W186" s="47">
        <v>0.84</v>
      </c>
      <c r="X186" s="48">
        <f t="shared" si="29"/>
        <v>1274</v>
      </c>
      <c r="Y186" s="48">
        <f t="shared" si="30"/>
        <v>76.44</v>
      </c>
      <c r="Z186" s="48">
        <f t="shared" si="31"/>
        <v>891.8</v>
      </c>
      <c r="AA186" s="48">
        <f t="shared" si="32"/>
        <v>382.2</v>
      </c>
      <c r="AB186" s="48">
        <f t="shared" si="33"/>
        <v>851.76</v>
      </c>
      <c r="AC186" s="48">
        <f t="shared" si="34"/>
        <v>2125.7600000000002</v>
      </c>
      <c r="AD186" s="93">
        <f t="shared" si="35"/>
        <v>2125.7600000000002</v>
      </c>
    </row>
    <row r="187" spans="1:30" s="68" customFormat="1" ht="30" customHeight="1" x14ac:dyDescent="0.35">
      <c r="A187" s="39"/>
      <c r="B187" s="39" t="s">
        <v>47</v>
      </c>
      <c r="C187" s="40">
        <v>247</v>
      </c>
      <c r="D187" s="49">
        <v>12362</v>
      </c>
      <c r="E187" s="49">
        <v>7704</v>
      </c>
      <c r="F187" s="41" t="s">
        <v>49</v>
      </c>
      <c r="G187" s="39" t="s">
        <v>258</v>
      </c>
      <c r="H187" s="39" t="s">
        <v>230</v>
      </c>
      <c r="I187" s="41">
        <v>4</v>
      </c>
      <c r="J187" s="41">
        <v>1.3</v>
      </c>
      <c r="K187" s="41">
        <v>5</v>
      </c>
      <c r="L187" s="41">
        <v>1</v>
      </c>
      <c r="M187" s="41">
        <f t="shared" si="38"/>
        <v>4</v>
      </c>
      <c r="N187" s="41"/>
      <c r="O187" s="41">
        <f>IF(P187="m3",I187*J187*M187,IF(P187="m2-LxH",I187*M187,IF(P187="m2-LxW",I187*J187*N187,IF(P187="rm",M187,IF(P187="lm",I187,IF(P187="unit",#REF!,))))))</f>
        <v>16</v>
      </c>
      <c r="P187" s="42" t="s">
        <v>27</v>
      </c>
      <c r="Q187" s="43" t="str">
        <f t="shared" si="40"/>
        <v>off hired</v>
      </c>
      <c r="R187" s="44">
        <v>44727</v>
      </c>
      <c r="S187" s="44">
        <v>44748</v>
      </c>
      <c r="T187" s="45">
        <f t="shared" si="28"/>
        <v>1</v>
      </c>
      <c r="U187" s="46">
        <f t="shared" si="39"/>
        <v>3.1428571428571428</v>
      </c>
      <c r="V187" s="47">
        <v>14</v>
      </c>
      <c r="W187" s="47">
        <v>0.84</v>
      </c>
      <c r="X187" s="48">
        <f t="shared" si="29"/>
        <v>224</v>
      </c>
      <c r="Y187" s="48">
        <f t="shared" si="30"/>
        <v>13.44</v>
      </c>
      <c r="Z187" s="48">
        <f t="shared" si="31"/>
        <v>156.79999999999998</v>
      </c>
      <c r="AA187" s="48">
        <f t="shared" si="32"/>
        <v>67.2</v>
      </c>
      <c r="AB187" s="48">
        <f t="shared" si="33"/>
        <v>42.239999999999995</v>
      </c>
      <c r="AC187" s="48">
        <f t="shared" si="34"/>
        <v>266.24</v>
      </c>
      <c r="AD187" s="93">
        <f t="shared" si="35"/>
        <v>266.24</v>
      </c>
    </row>
    <row r="188" spans="1:30" s="68" customFormat="1" ht="30" customHeight="1" x14ac:dyDescent="0.35">
      <c r="A188" s="39"/>
      <c r="B188" s="39" t="s">
        <v>47</v>
      </c>
      <c r="C188" s="40">
        <v>248</v>
      </c>
      <c r="D188" s="49">
        <v>12363</v>
      </c>
      <c r="E188" s="49">
        <v>7704</v>
      </c>
      <c r="F188" s="41" t="s">
        <v>49</v>
      </c>
      <c r="G188" s="39" t="s">
        <v>258</v>
      </c>
      <c r="H188" s="39" t="s">
        <v>230</v>
      </c>
      <c r="I188" s="41">
        <v>5</v>
      </c>
      <c r="J188" s="41">
        <v>1.3</v>
      </c>
      <c r="K188" s="41">
        <v>5</v>
      </c>
      <c r="L188" s="41">
        <v>1</v>
      </c>
      <c r="M188" s="41">
        <f t="shared" si="38"/>
        <v>4</v>
      </c>
      <c r="N188" s="41"/>
      <c r="O188" s="41">
        <f>IF(P188="m3",I188*J188*M188,IF(P188="m2-LxH",I188*M188,IF(P188="m2-LxW",I188*J188*N188,IF(P188="rm",M188,IF(P188="lm",I188,IF(P188="unit",#REF!,))))))</f>
        <v>20</v>
      </c>
      <c r="P188" s="42" t="s">
        <v>27</v>
      </c>
      <c r="Q188" s="43" t="str">
        <f t="shared" si="40"/>
        <v>off hired</v>
      </c>
      <c r="R188" s="44">
        <v>44727</v>
      </c>
      <c r="S188" s="44">
        <v>44748</v>
      </c>
      <c r="T188" s="45">
        <f t="shared" si="28"/>
        <v>1</v>
      </c>
      <c r="U188" s="46">
        <f t="shared" si="39"/>
        <v>3.1428571428571428</v>
      </c>
      <c r="V188" s="47">
        <v>14</v>
      </c>
      <c r="W188" s="47">
        <v>0.84</v>
      </c>
      <c r="X188" s="48">
        <f t="shared" si="29"/>
        <v>280</v>
      </c>
      <c r="Y188" s="48">
        <f t="shared" si="30"/>
        <v>16.8</v>
      </c>
      <c r="Z188" s="48">
        <f t="shared" si="31"/>
        <v>196</v>
      </c>
      <c r="AA188" s="48">
        <f t="shared" si="32"/>
        <v>84</v>
      </c>
      <c r="AB188" s="48">
        <f t="shared" si="33"/>
        <v>52.8</v>
      </c>
      <c r="AC188" s="48">
        <f t="shared" si="34"/>
        <v>332.8</v>
      </c>
      <c r="AD188" s="93">
        <f t="shared" si="35"/>
        <v>332.8</v>
      </c>
    </row>
    <row r="189" spans="1:30" s="68" customFormat="1" ht="30" customHeight="1" x14ac:dyDescent="0.35">
      <c r="A189" s="39"/>
      <c r="B189" s="39" t="s">
        <v>164</v>
      </c>
      <c r="C189" s="40">
        <v>253</v>
      </c>
      <c r="D189" s="41">
        <v>12367</v>
      </c>
      <c r="E189" s="41">
        <v>6723</v>
      </c>
      <c r="F189" s="41" t="s">
        <v>50</v>
      </c>
      <c r="G189" s="39" t="s">
        <v>308</v>
      </c>
      <c r="H189" s="39" t="s">
        <v>302</v>
      </c>
      <c r="I189" s="41">
        <v>2.5</v>
      </c>
      <c r="J189" s="41">
        <v>1.3</v>
      </c>
      <c r="K189" s="41">
        <v>3</v>
      </c>
      <c r="L189" s="41">
        <v>1</v>
      </c>
      <c r="M189" s="41">
        <f t="shared" si="38"/>
        <v>2</v>
      </c>
      <c r="N189" s="41"/>
      <c r="O189" s="41">
        <f>IF(P189="m3",I189*J189*M189,IF(P189="m2-LxH",I189*M189,IF(P189="m2-LxW",I189*J189*N189,IF(P189="rm",M189,IF(P189="lm",I189,IF(P189="unit",#REF!,))))))</f>
        <v>2</v>
      </c>
      <c r="P189" s="42" t="s">
        <v>30</v>
      </c>
      <c r="Q189" s="43" t="str">
        <f t="shared" si="40"/>
        <v>off hired</v>
      </c>
      <c r="R189" s="44">
        <v>44728</v>
      </c>
      <c r="S189" s="44">
        <v>44830</v>
      </c>
      <c r="T189" s="45">
        <f t="shared" si="28"/>
        <v>1</v>
      </c>
      <c r="U189" s="46">
        <f t="shared" si="39"/>
        <v>14.714285714285714</v>
      </c>
      <c r="V189" s="47">
        <v>135</v>
      </c>
      <c r="W189" s="47">
        <v>12.25</v>
      </c>
      <c r="X189" s="48">
        <f t="shared" si="29"/>
        <v>270</v>
      </c>
      <c r="Y189" s="48">
        <f t="shared" si="30"/>
        <v>24.5</v>
      </c>
      <c r="Z189" s="48">
        <f t="shared" si="31"/>
        <v>189</v>
      </c>
      <c r="AA189" s="48">
        <f t="shared" si="32"/>
        <v>81</v>
      </c>
      <c r="AB189" s="48">
        <f t="shared" si="33"/>
        <v>360.5</v>
      </c>
      <c r="AC189" s="48">
        <f t="shared" si="34"/>
        <v>630.5</v>
      </c>
      <c r="AD189" s="93">
        <f t="shared" si="35"/>
        <v>630.5</v>
      </c>
    </row>
    <row r="190" spans="1:30" s="68" customFormat="1" ht="30" customHeight="1" x14ac:dyDescent="0.35">
      <c r="A190" s="39"/>
      <c r="B190" s="39" t="s">
        <v>82</v>
      </c>
      <c r="C190" s="40">
        <v>254</v>
      </c>
      <c r="D190" s="41">
        <v>12368</v>
      </c>
      <c r="E190" s="41">
        <v>6723</v>
      </c>
      <c r="F190" s="41" t="s">
        <v>50</v>
      </c>
      <c r="G190" s="39" t="s">
        <v>309</v>
      </c>
      <c r="H190" s="39" t="s">
        <v>302</v>
      </c>
      <c r="I190" s="41">
        <v>1.8</v>
      </c>
      <c r="J190" s="41">
        <v>1.3</v>
      </c>
      <c r="K190" s="41">
        <v>4</v>
      </c>
      <c r="L190" s="41">
        <v>1</v>
      </c>
      <c r="M190" s="41">
        <f t="shared" si="38"/>
        <v>3</v>
      </c>
      <c r="N190" s="41"/>
      <c r="O190" s="41">
        <f>IF(P190="m3",I190*J190*M190,IF(P190="m2-LxH",I190*M190,IF(P190="m2-LxW",I190*J190*N190,IF(P190="rm",M190,IF(P190="lm",I190,IF(P190="unit",#REF!,))))))</f>
        <v>3</v>
      </c>
      <c r="P190" s="42" t="s">
        <v>30</v>
      </c>
      <c r="Q190" s="43" t="str">
        <f t="shared" si="40"/>
        <v>off hired</v>
      </c>
      <c r="R190" s="44">
        <v>44728</v>
      </c>
      <c r="S190" s="44">
        <v>44830</v>
      </c>
      <c r="T190" s="45">
        <f t="shared" si="28"/>
        <v>1</v>
      </c>
      <c r="U190" s="46">
        <f t="shared" si="39"/>
        <v>14.714285714285714</v>
      </c>
      <c r="V190" s="47">
        <v>135</v>
      </c>
      <c r="W190" s="47">
        <v>12.25</v>
      </c>
      <c r="X190" s="48">
        <f t="shared" si="29"/>
        <v>405</v>
      </c>
      <c r="Y190" s="48">
        <f t="shared" si="30"/>
        <v>36.75</v>
      </c>
      <c r="Z190" s="48">
        <f t="shared" si="31"/>
        <v>283.49999999999994</v>
      </c>
      <c r="AA190" s="48">
        <f t="shared" si="32"/>
        <v>121.49999999999999</v>
      </c>
      <c r="AB190" s="48">
        <f t="shared" si="33"/>
        <v>540.75</v>
      </c>
      <c r="AC190" s="48">
        <f t="shared" si="34"/>
        <v>945.75</v>
      </c>
      <c r="AD190" s="93">
        <f t="shared" si="35"/>
        <v>945.75</v>
      </c>
    </row>
    <row r="191" spans="1:30" s="68" customFormat="1" ht="30" customHeight="1" x14ac:dyDescent="0.35">
      <c r="A191" s="39"/>
      <c r="B191" s="39" t="s">
        <v>100</v>
      </c>
      <c r="C191" s="40">
        <v>255</v>
      </c>
      <c r="D191" s="41">
        <v>12369</v>
      </c>
      <c r="E191" s="41">
        <v>7593</v>
      </c>
      <c r="F191" s="41" t="s">
        <v>49</v>
      </c>
      <c r="G191" s="39" t="s">
        <v>285</v>
      </c>
      <c r="H191" s="39" t="s">
        <v>230</v>
      </c>
      <c r="I191" s="41">
        <v>25</v>
      </c>
      <c r="J191" s="41">
        <v>1.3</v>
      </c>
      <c r="K191" s="41">
        <v>4</v>
      </c>
      <c r="L191" s="41">
        <v>1</v>
      </c>
      <c r="M191" s="41">
        <f t="shared" si="38"/>
        <v>3</v>
      </c>
      <c r="N191" s="41"/>
      <c r="O191" s="41">
        <f>IF(P191="m3",I191*J191*M191,IF(P191="m2-LxH",I191*M191,IF(P191="m2-LxW",I191*J191*N191,IF(P191="rm",M191,IF(P191="lm",I191,IF(P191="unit",#REF!,))))))</f>
        <v>75</v>
      </c>
      <c r="P191" s="42" t="s">
        <v>27</v>
      </c>
      <c r="Q191" s="43" t="str">
        <f t="shared" si="40"/>
        <v>off hired</v>
      </c>
      <c r="R191" s="44">
        <v>44728</v>
      </c>
      <c r="S191" s="44">
        <v>44741</v>
      </c>
      <c r="T191" s="45">
        <f t="shared" si="28"/>
        <v>1</v>
      </c>
      <c r="U191" s="46">
        <f t="shared" si="39"/>
        <v>2</v>
      </c>
      <c r="V191" s="47">
        <v>14</v>
      </c>
      <c r="W191" s="47">
        <v>0.84</v>
      </c>
      <c r="X191" s="48">
        <f t="shared" si="29"/>
        <v>1050</v>
      </c>
      <c r="Y191" s="48">
        <f t="shared" si="30"/>
        <v>63</v>
      </c>
      <c r="Z191" s="48">
        <f t="shared" si="31"/>
        <v>735</v>
      </c>
      <c r="AA191" s="48">
        <f t="shared" si="32"/>
        <v>315</v>
      </c>
      <c r="AB191" s="48">
        <f t="shared" si="33"/>
        <v>126</v>
      </c>
      <c r="AC191" s="48">
        <f t="shared" si="34"/>
        <v>1176</v>
      </c>
      <c r="AD191" s="93">
        <f t="shared" si="35"/>
        <v>1176</v>
      </c>
    </row>
    <row r="192" spans="1:30" s="68" customFormat="1" ht="30" customHeight="1" x14ac:dyDescent="0.35">
      <c r="A192" s="39"/>
      <c r="B192" s="39" t="s">
        <v>47</v>
      </c>
      <c r="C192" s="40">
        <v>256</v>
      </c>
      <c r="D192" s="49">
        <v>12370</v>
      </c>
      <c r="E192" s="49">
        <v>7722</v>
      </c>
      <c r="F192" s="41" t="s">
        <v>49</v>
      </c>
      <c r="G192" s="39" t="s">
        <v>310</v>
      </c>
      <c r="H192" s="39" t="s">
        <v>230</v>
      </c>
      <c r="I192" s="41">
        <v>4</v>
      </c>
      <c r="J192" s="41">
        <v>1.8</v>
      </c>
      <c r="K192" s="41">
        <v>5</v>
      </c>
      <c r="L192" s="41">
        <v>1</v>
      </c>
      <c r="M192" s="41">
        <f t="shared" ref="M192:M223" si="41">K192-L192</f>
        <v>4</v>
      </c>
      <c r="N192" s="41"/>
      <c r="O192" s="41">
        <f>IF(P192="m3",I192*J192*M192,IF(P192="m2-LxH",I192*M192,IF(P192="m2-LxW",I192*J192*N192,IF(P192="rm",M192,IF(P192="lm",I192,IF(P192="unit",#REF!,))))))</f>
        <v>16</v>
      </c>
      <c r="P192" s="42" t="s">
        <v>27</v>
      </c>
      <c r="Q192" s="43" t="str">
        <f t="shared" si="40"/>
        <v>off hired</v>
      </c>
      <c r="R192" s="44">
        <v>44728</v>
      </c>
      <c r="S192" s="44">
        <v>44759</v>
      </c>
      <c r="T192" s="45">
        <f t="shared" si="28"/>
        <v>1</v>
      </c>
      <c r="U192" s="46">
        <f t="shared" si="39"/>
        <v>4.5714285714285712</v>
      </c>
      <c r="V192" s="47">
        <v>18</v>
      </c>
      <c r="W192" s="47">
        <v>1.05</v>
      </c>
      <c r="X192" s="48">
        <f t="shared" si="29"/>
        <v>288</v>
      </c>
      <c r="Y192" s="48">
        <f t="shared" si="30"/>
        <v>16.8</v>
      </c>
      <c r="Z192" s="48">
        <f t="shared" si="31"/>
        <v>201.6</v>
      </c>
      <c r="AA192" s="48">
        <f t="shared" si="32"/>
        <v>86.399999999999991</v>
      </c>
      <c r="AB192" s="48">
        <f t="shared" si="33"/>
        <v>76.8</v>
      </c>
      <c r="AC192" s="48">
        <f t="shared" si="34"/>
        <v>364.8</v>
      </c>
      <c r="AD192" s="93">
        <f t="shared" si="35"/>
        <v>364.8</v>
      </c>
    </row>
    <row r="193" spans="1:30" s="68" customFormat="1" ht="30" customHeight="1" x14ac:dyDescent="0.35">
      <c r="A193" s="39"/>
      <c r="B193" s="39" t="s">
        <v>47</v>
      </c>
      <c r="C193" s="40">
        <v>257</v>
      </c>
      <c r="D193" s="49">
        <v>12371</v>
      </c>
      <c r="E193" s="49">
        <v>7705</v>
      </c>
      <c r="F193" s="41" t="s">
        <v>50</v>
      </c>
      <c r="G193" s="39" t="s">
        <v>270</v>
      </c>
      <c r="H193" s="39" t="s">
        <v>302</v>
      </c>
      <c r="I193" s="41">
        <v>2.5</v>
      </c>
      <c r="J193" s="41">
        <v>1.3</v>
      </c>
      <c r="K193" s="41">
        <v>5</v>
      </c>
      <c r="L193" s="41">
        <v>1</v>
      </c>
      <c r="M193" s="41">
        <f t="shared" si="41"/>
        <v>4</v>
      </c>
      <c r="N193" s="41"/>
      <c r="O193" s="41">
        <f>IF(P193="m3",I193*J193*M193,IF(P193="m2-LxH",I193*M193,IF(P193="m2-LxW",I193*J193*N193,IF(P193="rm",M193,IF(P193="lm",I193,IF(P193="unit",#REF!,))))))</f>
        <v>4</v>
      </c>
      <c r="P193" s="42" t="s">
        <v>30</v>
      </c>
      <c r="Q193" s="43" t="str">
        <f t="shared" si="40"/>
        <v>off hired</v>
      </c>
      <c r="R193" s="44">
        <v>44728</v>
      </c>
      <c r="S193" s="44">
        <v>44749</v>
      </c>
      <c r="T193" s="45">
        <f t="shared" si="28"/>
        <v>1</v>
      </c>
      <c r="U193" s="46">
        <f t="shared" si="39"/>
        <v>3.1428571428571428</v>
      </c>
      <c r="V193" s="47">
        <v>135</v>
      </c>
      <c r="W193" s="47">
        <v>12.25</v>
      </c>
      <c r="X193" s="48">
        <f t="shared" si="29"/>
        <v>540</v>
      </c>
      <c r="Y193" s="48">
        <f t="shared" si="30"/>
        <v>49</v>
      </c>
      <c r="Z193" s="48">
        <f t="shared" si="31"/>
        <v>378</v>
      </c>
      <c r="AA193" s="48">
        <f t="shared" si="32"/>
        <v>162</v>
      </c>
      <c r="AB193" s="48">
        <f t="shared" si="33"/>
        <v>154</v>
      </c>
      <c r="AC193" s="48">
        <f t="shared" si="34"/>
        <v>694</v>
      </c>
      <c r="AD193" s="93">
        <f t="shared" si="35"/>
        <v>694</v>
      </c>
    </row>
    <row r="194" spans="1:30" s="68" customFormat="1" ht="30" customHeight="1" x14ac:dyDescent="0.35">
      <c r="A194" s="39"/>
      <c r="B194" s="39" t="s">
        <v>47</v>
      </c>
      <c r="C194" s="40">
        <v>257</v>
      </c>
      <c r="D194" s="49">
        <v>12371</v>
      </c>
      <c r="E194" s="49">
        <v>7705</v>
      </c>
      <c r="F194" s="41" t="s">
        <v>50</v>
      </c>
      <c r="G194" s="39" t="s">
        <v>270</v>
      </c>
      <c r="H194" s="39" t="s">
        <v>302</v>
      </c>
      <c r="I194" s="41">
        <v>4</v>
      </c>
      <c r="J194" s="41">
        <v>1.3</v>
      </c>
      <c r="K194" s="41">
        <v>5</v>
      </c>
      <c r="L194" s="41">
        <v>1</v>
      </c>
      <c r="M194" s="41">
        <f t="shared" si="41"/>
        <v>4</v>
      </c>
      <c r="N194" s="41"/>
      <c r="O194" s="41">
        <f>IF(P194="m3",I194*J194*M194,IF(P194="m2-LxH",I194*M194,IF(P194="m2-LxW",I194*J194*N194,IF(P194="rm",M194,IF(P194="lm",I194,IF(P194="unit",#REF!,))))))</f>
        <v>4</v>
      </c>
      <c r="P194" s="42" t="s">
        <v>30</v>
      </c>
      <c r="Q194" s="43" t="str">
        <f t="shared" si="40"/>
        <v>off hired</v>
      </c>
      <c r="R194" s="44">
        <v>44728</v>
      </c>
      <c r="S194" s="44">
        <v>44749</v>
      </c>
      <c r="T194" s="45">
        <f t="shared" si="28"/>
        <v>1</v>
      </c>
      <c r="U194" s="46">
        <f t="shared" si="39"/>
        <v>3.1428571428571428</v>
      </c>
      <c r="V194" s="47">
        <v>135</v>
      </c>
      <c r="W194" s="47">
        <v>12.25</v>
      </c>
      <c r="X194" s="48">
        <f t="shared" si="29"/>
        <v>540</v>
      </c>
      <c r="Y194" s="48">
        <f t="shared" si="30"/>
        <v>49</v>
      </c>
      <c r="Z194" s="48">
        <f t="shared" si="31"/>
        <v>378</v>
      </c>
      <c r="AA194" s="48">
        <f t="shared" si="32"/>
        <v>162</v>
      </c>
      <c r="AB194" s="48">
        <f t="shared" si="33"/>
        <v>154</v>
      </c>
      <c r="AC194" s="48">
        <f t="shared" si="34"/>
        <v>694</v>
      </c>
      <c r="AD194" s="93">
        <f t="shared" si="35"/>
        <v>694</v>
      </c>
    </row>
    <row r="195" spans="1:30" s="68" customFormat="1" ht="30" customHeight="1" x14ac:dyDescent="0.35">
      <c r="A195" s="39"/>
      <c r="B195" s="39" t="s">
        <v>47</v>
      </c>
      <c r="C195" s="40">
        <v>258</v>
      </c>
      <c r="D195" s="49">
        <v>12372</v>
      </c>
      <c r="E195" s="49">
        <v>7711</v>
      </c>
      <c r="F195" s="41" t="s">
        <v>49</v>
      </c>
      <c r="G195" s="39" t="s">
        <v>240</v>
      </c>
      <c r="H195" s="39" t="s">
        <v>302</v>
      </c>
      <c r="I195" s="41">
        <v>2.5</v>
      </c>
      <c r="J195" s="41">
        <v>1.3</v>
      </c>
      <c r="K195" s="41">
        <v>5</v>
      </c>
      <c r="L195" s="41">
        <v>1</v>
      </c>
      <c r="M195" s="41">
        <f t="shared" si="41"/>
        <v>4</v>
      </c>
      <c r="N195" s="41"/>
      <c r="O195" s="41">
        <f>IF(P195="m3",I195*J195*M195,IF(P195="m2-LxH",I195*M195,IF(P195="m2-LxW",I195*J195*N195,IF(P195="rm",M195,IF(P195="lm",I195,IF(P195="unit",#REF!,))))))</f>
        <v>4</v>
      </c>
      <c r="P195" s="42" t="s">
        <v>30</v>
      </c>
      <c r="Q195" s="43" t="str">
        <f t="shared" si="40"/>
        <v>off hired</v>
      </c>
      <c r="R195" s="44">
        <v>44728</v>
      </c>
      <c r="S195" s="44">
        <v>44756</v>
      </c>
      <c r="T195" s="45">
        <f t="shared" ref="T195:T258" si="42">IF(S195&lt;&gt;0,1,0)</f>
        <v>1</v>
      </c>
      <c r="U195" s="46">
        <f t="shared" si="39"/>
        <v>4.1428571428571432</v>
      </c>
      <c r="V195" s="47">
        <v>135</v>
      </c>
      <c r="W195" s="47">
        <v>12.25</v>
      </c>
      <c r="X195" s="48">
        <f t="shared" ref="X195:X258" si="43">V195*O195</f>
        <v>540</v>
      </c>
      <c r="Y195" s="48">
        <f t="shared" ref="Y195:Y258" si="44">W195*O195</f>
        <v>49</v>
      </c>
      <c r="Z195" s="48">
        <f t="shared" ref="Z195:Z243" si="45">0.7*O195*V195</f>
        <v>378</v>
      </c>
      <c r="AA195" s="48">
        <f t="shared" ref="AA195:AA258" si="46">IF(Q195="off hired",0.3*O195*V195*T195,0)</f>
        <v>162</v>
      </c>
      <c r="AB195" s="48">
        <f t="shared" ref="AB195:AB258" si="47">U195*O195*W195</f>
        <v>203.00000000000003</v>
      </c>
      <c r="AC195" s="48">
        <f t="shared" ref="AC195:AC258" si="48">Z195+AA195+AB195</f>
        <v>743</v>
      </c>
      <c r="AD195" s="93">
        <f t="shared" si="35"/>
        <v>743</v>
      </c>
    </row>
    <row r="196" spans="1:30" s="68" customFormat="1" ht="30" customHeight="1" x14ac:dyDescent="0.35">
      <c r="A196" s="39"/>
      <c r="B196" s="39" t="s">
        <v>61</v>
      </c>
      <c r="C196" s="40">
        <v>259</v>
      </c>
      <c r="D196" s="41">
        <v>12373</v>
      </c>
      <c r="E196" s="41">
        <v>7701</v>
      </c>
      <c r="F196" s="41" t="s">
        <v>50</v>
      </c>
      <c r="G196" s="39" t="s">
        <v>306</v>
      </c>
      <c r="H196" s="39" t="s">
        <v>302</v>
      </c>
      <c r="I196" s="41">
        <v>2.5</v>
      </c>
      <c r="J196" s="41">
        <v>2.5</v>
      </c>
      <c r="K196" s="41">
        <v>3</v>
      </c>
      <c r="L196" s="41">
        <v>1</v>
      </c>
      <c r="M196" s="41">
        <f t="shared" si="41"/>
        <v>2</v>
      </c>
      <c r="N196" s="41"/>
      <c r="O196" s="41">
        <f>IF(P196="m3",I196*J196*M196,IF(P196="m2-LxH",I196*M196,IF(P196="m2-LxW",I196*J196*N196,IF(P196="rm",M196,IF(P196="lm",I196,IF(P196="unit",#REF!,))))))</f>
        <v>2</v>
      </c>
      <c r="P196" s="42" t="s">
        <v>30</v>
      </c>
      <c r="Q196" s="43" t="str">
        <f t="shared" si="40"/>
        <v>off hired</v>
      </c>
      <c r="R196" s="44">
        <v>44728</v>
      </c>
      <c r="S196" s="44">
        <v>44746</v>
      </c>
      <c r="T196" s="45">
        <f t="shared" si="42"/>
        <v>1</v>
      </c>
      <c r="U196" s="46">
        <f t="shared" si="39"/>
        <v>2.7142857142857144</v>
      </c>
      <c r="V196" s="47">
        <v>135</v>
      </c>
      <c r="W196" s="47">
        <v>12.25</v>
      </c>
      <c r="X196" s="48">
        <f t="shared" si="43"/>
        <v>270</v>
      </c>
      <c r="Y196" s="48">
        <f t="shared" si="44"/>
        <v>24.5</v>
      </c>
      <c r="Z196" s="48">
        <f t="shared" si="45"/>
        <v>189</v>
      </c>
      <c r="AA196" s="48">
        <f t="shared" si="46"/>
        <v>81</v>
      </c>
      <c r="AB196" s="48">
        <f t="shared" si="47"/>
        <v>66.5</v>
      </c>
      <c r="AC196" s="48">
        <f t="shared" si="48"/>
        <v>336.5</v>
      </c>
      <c r="AD196" s="93">
        <f t="shared" ref="AD196:AD259" si="49">_xlfn.IFNA(AC196,0)</f>
        <v>336.5</v>
      </c>
    </row>
    <row r="197" spans="1:30" s="68" customFormat="1" ht="30" customHeight="1" x14ac:dyDescent="0.35">
      <c r="A197" s="39"/>
      <c r="B197" s="39" t="s">
        <v>47</v>
      </c>
      <c r="C197" s="40">
        <v>260</v>
      </c>
      <c r="D197" s="49">
        <v>12374</v>
      </c>
      <c r="E197" s="49">
        <v>7578</v>
      </c>
      <c r="F197" s="41" t="s">
        <v>50</v>
      </c>
      <c r="G197" s="39" t="s">
        <v>270</v>
      </c>
      <c r="H197" s="39" t="s">
        <v>302</v>
      </c>
      <c r="I197" s="41">
        <v>2.5</v>
      </c>
      <c r="J197" s="41">
        <v>2.5</v>
      </c>
      <c r="K197" s="41">
        <v>6</v>
      </c>
      <c r="L197" s="41">
        <v>1</v>
      </c>
      <c r="M197" s="41">
        <f t="shared" si="41"/>
        <v>5</v>
      </c>
      <c r="N197" s="41"/>
      <c r="O197" s="41">
        <f>IF(P197="m3",I197*J197*M197,IF(P197="m2-LxH",I197*M197,IF(P197="m2-LxW",I197*J197*N197,IF(P197="rm",M197,IF(P197="lm",I197,IF(P197="unit",#REF!,))))))</f>
        <v>5</v>
      </c>
      <c r="P197" s="42" t="s">
        <v>30</v>
      </c>
      <c r="Q197" s="43" t="str">
        <f t="shared" si="40"/>
        <v>off hired</v>
      </c>
      <c r="R197" s="44">
        <v>44728</v>
      </c>
      <c r="S197" s="44">
        <v>44734</v>
      </c>
      <c r="T197" s="45">
        <f t="shared" si="42"/>
        <v>1</v>
      </c>
      <c r="U197" s="46">
        <f t="shared" si="39"/>
        <v>1</v>
      </c>
      <c r="V197" s="47">
        <v>135</v>
      </c>
      <c r="W197" s="47">
        <v>12.25</v>
      </c>
      <c r="X197" s="48">
        <f t="shared" si="43"/>
        <v>675</v>
      </c>
      <c r="Y197" s="48">
        <f t="shared" si="44"/>
        <v>61.25</v>
      </c>
      <c r="Z197" s="48">
        <f t="shared" si="45"/>
        <v>472.5</v>
      </c>
      <c r="AA197" s="48">
        <f t="shared" si="46"/>
        <v>202.5</v>
      </c>
      <c r="AB197" s="48">
        <f t="shared" si="47"/>
        <v>61.25</v>
      </c>
      <c r="AC197" s="48">
        <f t="shared" si="48"/>
        <v>736.25</v>
      </c>
      <c r="AD197" s="93">
        <f t="shared" si="49"/>
        <v>736.25</v>
      </c>
    </row>
    <row r="198" spans="1:30" s="68" customFormat="1" ht="30" customHeight="1" x14ac:dyDescent="0.35">
      <c r="A198" s="39"/>
      <c r="B198" s="39" t="s">
        <v>79</v>
      </c>
      <c r="C198" s="40">
        <v>261</v>
      </c>
      <c r="D198" s="49">
        <v>12375</v>
      </c>
      <c r="E198" s="49">
        <v>7586</v>
      </c>
      <c r="F198" s="41" t="s">
        <v>49</v>
      </c>
      <c r="G198" s="39" t="s">
        <v>311</v>
      </c>
      <c r="H198" s="39" t="s">
        <v>302</v>
      </c>
      <c r="I198" s="41">
        <v>2.5</v>
      </c>
      <c r="J198" s="41">
        <v>1.3</v>
      </c>
      <c r="K198" s="41">
        <v>3</v>
      </c>
      <c r="L198" s="41">
        <v>1</v>
      </c>
      <c r="M198" s="41">
        <f t="shared" si="41"/>
        <v>2</v>
      </c>
      <c r="N198" s="41"/>
      <c r="O198" s="41">
        <f>IF(P198="m3",I198*J198*M198,IF(P198="m2-LxH",I198*M198,IF(P198="m2-LxW",I198*J198*N198,IF(P198="rm",M198,IF(P198="lm",I198,IF(P198="unit",#REF!,))))))</f>
        <v>2</v>
      </c>
      <c r="P198" s="42" t="s">
        <v>30</v>
      </c>
      <c r="Q198" s="43" t="str">
        <f t="shared" si="40"/>
        <v>off hired</v>
      </c>
      <c r="R198" s="44">
        <v>44728</v>
      </c>
      <c r="S198" s="44">
        <v>44739</v>
      </c>
      <c r="T198" s="45">
        <f t="shared" si="42"/>
        <v>1</v>
      </c>
      <c r="U198" s="46">
        <f t="shared" si="39"/>
        <v>1.7142857142857142</v>
      </c>
      <c r="V198" s="47">
        <v>135</v>
      </c>
      <c r="W198" s="47">
        <v>12.25</v>
      </c>
      <c r="X198" s="48">
        <f t="shared" si="43"/>
        <v>270</v>
      </c>
      <c r="Y198" s="48">
        <f t="shared" si="44"/>
        <v>24.5</v>
      </c>
      <c r="Z198" s="48">
        <f t="shared" si="45"/>
        <v>189</v>
      </c>
      <c r="AA198" s="48">
        <f t="shared" si="46"/>
        <v>81</v>
      </c>
      <c r="AB198" s="48">
        <f t="shared" si="47"/>
        <v>42</v>
      </c>
      <c r="AC198" s="48">
        <f t="shared" si="48"/>
        <v>312</v>
      </c>
      <c r="AD198" s="93">
        <f t="shared" si="49"/>
        <v>312</v>
      </c>
    </row>
    <row r="199" spans="1:30" s="68" customFormat="1" ht="30" customHeight="1" x14ac:dyDescent="0.35">
      <c r="A199" s="39"/>
      <c r="B199" s="39" t="s">
        <v>82</v>
      </c>
      <c r="C199" s="40">
        <v>262</v>
      </c>
      <c r="D199" s="41">
        <v>12376</v>
      </c>
      <c r="E199" s="41">
        <v>7746</v>
      </c>
      <c r="F199" s="41" t="s">
        <v>50</v>
      </c>
      <c r="G199" s="39" t="s">
        <v>309</v>
      </c>
      <c r="H199" s="39" t="s">
        <v>302</v>
      </c>
      <c r="I199" s="41">
        <v>1.8</v>
      </c>
      <c r="J199" s="41">
        <v>1.3</v>
      </c>
      <c r="K199" s="41">
        <v>4</v>
      </c>
      <c r="L199" s="41">
        <v>1</v>
      </c>
      <c r="M199" s="41">
        <f t="shared" si="41"/>
        <v>3</v>
      </c>
      <c r="N199" s="41"/>
      <c r="O199" s="41">
        <f>IF(P199="m3",I199*J199*M199,IF(P199="m2-LxH",I199*M199,IF(P199="m2-LxW",I199*J199*N199,IF(P199="rm",M199,IF(P199="lm",I199,IF(P199="unit",#REF!,))))))</f>
        <v>3</v>
      </c>
      <c r="P199" s="42" t="s">
        <v>30</v>
      </c>
      <c r="Q199" s="43" t="str">
        <f t="shared" si="40"/>
        <v>off hired</v>
      </c>
      <c r="R199" s="44">
        <v>44729</v>
      </c>
      <c r="S199" s="44">
        <v>44773</v>
      </c>
      <c r="T199" s="45">
        <f t="shared" si="42"/>
        <v>1</v>
      </c>
      <c r="U199" s="46">
        <f t="shared" ref="U199:U230" si="50">IF(Q199="on hire",$C$1-R199+1,IF(Q199="off hired",S199-R199+1,0))/7</f>
        <v>6.4285714285714288</v>
      </c>
      <c r="V199" s="47">
        <v>135</v>
      </c>
      <c r="W199" s="47">
        <v>12.25</v>
      </c>
      <c r="X199" s="48">
        <f t="shared" si="43"/>
        <v>405</v>
      </c>
      <c r="Y199" s="48">
        <f t="shared" si="44"/>
        <v>36.75</v>
      </c>
      <c r="Z199" s="48">
        <f t="shared" si="45"/>
        <v>283.49999999999994</v>
      </c>
      <c r="AA199" s="48">
        <f t="shared" si="46"/>
        <v>121.49999999999999</v>
      </c>
      <c r="AB199" s="48">
        <f t="shared" si="47"/>
        <v>236.25</v>
      </c>
      <c r="AC199" s="48">
        <f t="shared" si="48"/>
        <v>641.25</v>
      </c>
      <c r="AD199" s="93">
        <f t="shared" si="49"/>
        <v>641.25</v>
      </c>
    </row>
    <row r="200" spans="1:30" s="68" customFormat="1" ht="30" customHeight="1" x14ac:dyDescent="0.35">
      <c r="A200" s="39"/>
      <c r="B200" s="39" t="s">
        <v>114</v>
      </c>
      <c r="C200" s="40">
        <v>263</v>
      </c>
      <c r="D200" s="41">
        <v>12377</v>
      </c>
      <c r="E200" s="41">
        <v>7837</v>
      </c>
      <c r="F200" s="41" t="s">
        <v>49</v>
      </c>
      <c r="G200" s="39" t="s">
        <v>256</v>
      </c>
      <c r="H200" s="39" t="s">
        <v>28</v>
      </c>
      <c r="I200" s="41">
        <v>9</v>
      </c>
      <c r="J200" s="41">
        <v>7</v>
      </c>
      <c r="K200" s="41">
        <v>5</v>
      </c>
      <c r="L200" s="41">
        <v>1</v>
      </c>
      <c r="M200" s="41">
        <f t="shared" si="41"/>
        <v>4</v>
      </c>
      <c r="N200" s="41"/>
      <c r="O200" s="41">
        <f>IF(P200="m3",I200*J200*M200,IF(P200="m2-LxH",I200*M200,IF(P200="m2-LxW",I200*J200*N200,IF(P200="rm",M200,IF(P200="lm",I200,IF(P200="unit",#REF!,))))))</f>
        <v>252</v>
      </c>
      <c r="P200" s="42" t="s">
        <v>29</v>
      </c>
      <c r="Q200" s="43" t="str">
        <f t="shared" si="40"/>
        <v>off hired</v>
      </c>
      <c r="R200" s="44">
        <v>44729</v>
      </c>
      <c r="S200" s="44">
        <v>44796</v>
      </c>
      <c r="T200" s="45">
        <f t="shared" si="42"/>
        <v>1</v>
      </c>
      <c r="U200" s="46">
        <f t="shared" si="50"/>
        <v>9.7142857142857135</v>
      </c>
      <c r="V200" s="47">
        <v>7.5</v>
      </c>
      <c r="W200" s="47">
        <v>0.7</v>
      </c>
      <c r="X200" s="48">
        <f t="shared" si="43"/>
        <v>1890</v>
      </c>
      <c r="Y200" s="48">
        <f t="shared" si="44"/>
        <v>176.39999999999998</v>
      </c>
      <c r="Z200" s="48">
        <f t="shared" si="45"/>
        <v>1322.9999999999998</v>
      </c>
      <c r="AA200" s="48">
        <f t="shared" si="46"/>
        <v>567</v>
      </c>
      <c r="AB200" s="48">
        <f t="shared" si="47"/>
        <v>1713.6</v>
      </c>
      <c r="AC200" s="48">
        <f t="shared" si="48"/>
        <v>3603.5999999999995</v>
      </c>
      <c r="AD200" s="93">
        <f t="shared" si="49"/>
        <v>3603.5999999999995</v>
      </c>
    </row>
    <row r="201" spans="1:30" s="68" customFormat="1" ht="30" customHeight="1" x14ac:dyDescent="0.35">
      <c r="A201" s="39"/>
      <c r="B201" s="39" t="s">
        <v>69</v>
      </c>
      <c r="C201" s="40">
        <v>267</v>
      </c>
      <c r="D201" s="41">
        <v>12381</v>
      </c>
      <c r="E201" s="41">
        <v>7590</v>
      </c>
      <c r="F201" s="41" t="s">
        <v>50</v>
      </c>
      <c r="G201" s="39" t="s">
        <v>312</v>
      </c>
      <c r="H201" s="39" t="s">
        <v>302</v>
      </c>
      <c r="I201" s="41">
        <v>1.8</v>
      </c>
      <c r="J201" s="41">
        <v>1.3</v>
      </c>
      <c r="K201" s="41">
        <v>3</v>
      </c>
      <c r="L201" s="41">
        <v>1</v>
      </c>
      <c r="M201" s="41">
        <f t="shared" si="41"/>
        <v>2</v>
      </c>
      <c r="N201" s="41"/>
      <c r="O201" s="41">
        <f>IF(P201="m3",I201*J201*M201,IF(P201="m2-LxH",I201*M201,IF(P201="m2-LxW",I201*J201*N201,IF(P201="rm",M201,IF(P201="lm",I201,IF(P201="unit",#REF!,))))))</f>
        <v>2</v>
      </c>
      <c r="P201" s="42" t="s">
        <v>30</v>
      </c>
      <c r="Q201" s="43" t="str">
        <f t="shared" si="40"/>
        <v>off hired</v>
      </c>
      <c r="R201" s="44">
        <v>44729</v>
      </c>
      <c r="S201" s="44">
        <v>44740</v>
      </c>
      <c r="T201" s="45">
        <f t="shared" si="42"/>
        <v>1</v>
      </c>
      <c r="U201" s="46">
        <f t="shared" si="50"/>
        <v>1.7142857142857142</v>
      </c>
      <c r="V201" s="47">
        <v>135</v>
      </c>
      <c r="W201" s="47">
        <v>12.25</v>
      </c>
      <c r="X201" s="48">
        <f t="shared" si="43"/>
        <v>270</v>
      </c>
      <c r="Y201" s="48">
        <f t="shared" si="44"/>
        <v>24.5</v>
      </c>
      <c r="Z201" s="48">
        <f t="shared" si="45"/>
        <v>189</v>
      </c>
      <c r="AA201" s="48">
        <f t="shared" si="46"/>
        <v>81</v>
      </c>
      <c r="AB201" s="48">
        <f t="shared" si="47"/>
        <v>42</v>
      </c>
      <c r="AC201" s="48">
        <f t="shared" si="48"/>
        <v>312</v>
      </c>
      <c r="AD201" s="93">
        <f t="shared" si="49"/>
        <v>312</v>
      </c>
    </row>
    <row r="202" spans="1:30" s="68" customFormat="1" ht="30" customHeight="1" x14ac:dyDescent="0.35">
      <c r="A202" s="39"/>
      <c r="B202" s="39" t="s">
        <v>69</v>
      </c>
      <c r="C202" s="40">
        <v>269</v>
      </c>
      <c r="D202" s="41">
        <v>12383</v>
      </c>
      <c r="E202" s="41">
        <v>6723</v>
      </c>
      <c r="F202" s="41" t="s">
        <v>50</v>
      </c>
      <c r="G202" s="39" t="s">
        <v>312</v>
      </c>
      <c r="H202" s="39" t="s">
        <v>302</v>
      </c>
      <c r="I202" s="41">
        <v>1.8</v>
      </c>
      <c r="J202" s="41">
        <v>1.3</v>
      </c>
      <c r="K202" s="41">
        <v>3</v>
      </c>
      <c r="L202" s="41">
        <v>1</v>
      </c>
      <c r="M202" s="41">
        <f t="shared" si="41"/>
        <v>2</v>
      </c>
      <c r="N202" s="41"/>
      <c r="O202" s="41">
        <f>IF(P202="m3",I202*J202*M202,IF(P202="m2-LxH",I202*M202,IF(P202="m2-LxW",I202*J202*N202,IF(P202="rm",M202,IF(P202="lm",I202,IF(P202="unit",#REF!,))))))</f>
        <v>2</v>
      </c>
      <c r="P202" s="42" t="s">
        <v>30</v>
      </c>
      <c r="Q202" s="43" t="str">
        <f t="shared" si="40"/>
        <v>off hired</v>
      </c>
      <c r="R202" s="44">
        <v>44729</v>
      </c>
      <c r="S202" s="44">
        <v>44830</v>
      </c>
      <c r="T202" s="45">
        <f t="shared" si="42"/>
        <v>1</v>
      </c>
      <c r="U202" s="46">
        <f t="shared" si="50"/>
        <v>14.571428571428571</v>
      </c>
      <c r="V202" s="47">
        <v>135</v>
      </c>
      <c r="W202" s="47">
        <v>12.25</v>
      </c>
      <c r="X202" s="48">
        <f t="shared" si="43"/>
        <v>270</v>
      </c>
      <c r="Y202" s="48">
        <f t="shared" si="44"/>
        <v>24.5</v>
      </c>
      <c r="Z202" s="48">
        <f t="shared" si="45"/>
        <v>189</v>
      </c>
      <c r="AA202" s="48">
        <f t="shared" si="46"/>
        <v>81</v>
      </c>
      <c r="AB202" s="48">
        <f t="shared" si="47"/>
        <v>357</v>
      </c>
      <c r="AC202" s="48">
        <f t="shared" si="48"/>
        <v>627</v>
      </c>
      <c r="AD202" s="93">
        <f t="shared" si="49"/>
        <v>627</v>
      </c>
    </row>
    <row r="203" spans="1:30" s="68" customFormat="1" ht="30" customHeight="1" x14ac:dyDescent="0.35">
      <c r="A203" s="39"/>
      <c r="B203" s="39" t="s">
        <v>61</v>
      </c>
      <c r="C203" s="40">
        <v>270</v>
      </c>
      <c r="D203" s="41">
        <v>12384</v>
      </c>
      <c r="E203" s="41">
        <v>6725</v>
      </c>
      <c r="F203" s="41" t="s">
        <v>50</v>
      </c>
      <c r="G203" s="39" t="s">
        <v>313</v>
      </c>
      <c r="H203" s="39" t="s">
        <v>230</v>
      </c>
      <c r="I203" s="41">
        <v>5</v>
      </c>
      <c r="J203" s="41">
        <v>1.3</v>
      </c>
      <c r="K203" s="41">
        <v>3</v>
      </c>
      <c r="L203" s="41">
        <v>1</v>
      </c>
      <c r="M203" s="41">
        <f t="shared" si="41"/>
        <v>2</v>
      </c>
      <c r="N203" s="41"/>
      <c r="O203" s="41">
        <f>IF(P203="m3",I203*J203*M203,IF(P203="m2-LxH",I203*M203,IF(P203="m2-LxW",I203*J203*N203,IF(P203="rm",M203,IF(P203="lm",I203,IF(P203="unit",#REF!,))))))</f>
        <v>10</v>
      </c>
      <c r="P203" s="42" t="s">
        <v>27</v>
      </c>
      <c r="Q203" s="43" t="str">
        <f t="shared" si="40"/>
        <v>off hired</v>
      </c>
      <c r="R203" s="44">
        <v>44728</v>
      </c>
      <c r="S203" s="44">
        <v>44830</v>
      </c>
      <c r="T203" s="45">
        <f t="shared" si="42"/>
        <v>1</v>
      </c>
      <c r="U203" s="46">
        <f t="shared" si="50"/>
        <v>14.714285714285714</v>
      </c>
      <c r="V203" s="47">
        <v>14</v>
      </c>
      <c r="W203" s="47">
        <v>0.84</v>
      </c>
      <c r="X203" s="48">
        <f t="shared" si="43"/>
        <v>140</v>
      </c>
      <c r="Y203" s="48">
        <f t="shared" si="44"/>
        <v>8.4</v>
      </c>
      <c r="Z203" s="48">
        <f t="shared" si="45"/>
        <v>98</v>
      </c>
      <c r="AA203" s="48">
        <f t="shared" si="46"/>
        <v>42</v>
      </c>
      <c r="AB203" s="48">
        <f t="shared" si="47"/>
        <v>123.6</v>
      </c>
      <c r="AC203" s="48">
        <f t="shared" si="48"/>
        <v>263.60000000000002</v>
      </c>
      <c r="AD203" s="93">
        <f t="shared" si="49"/>
        <v>263.60000000000002</v>
      </c>
    </row>
    <row r="204" spans="1:30" s="68" customFormat="1" ht="30" customHeight="1" x14ac:dyDescent="0.35">
      <c r="A204" s="39"/>
      <c r="B204" s="39" t="s">
        <v>61</v>
      </c>
      <c r="C204" s="40">
        <v>271</v>
      </c>
      <c r="D204" s="41">
        <v>12385</v>
      </c>
      <c r="E204" s="41">
        <v>7577</v>
      </c>
      <c r="F204" s="41" t="s">
        <v>50</v>
      </c>
      <c r="G204" s="39" t="s">
        <v>314</v>
      </c>
      <c r="H204" s="39" t="s">
        <v>302</v>
      </c>
      <c r="I204" s="41">
        <v>2.5</v>
      </c>
      <c r="J204" s="41">
        <v>2.5</v>
      </c>
      <c r="K204" s="41">
        <v>5</v>
      </c>
      <c r="L204" s="41">
        <v>1</v>
      </c>
      <c r="M204" s="41">
        <f t="shared" si="41"/>
        <v>4</v>
      </c>
      <c r="N204" s="41"/>
      <c r="O204" s="41">
        <f>IF(P204="m3",I204*J204*M204,IF(P204="m2-LxH",I204*M204,IF(P204="m2-LxW",I204*J204*N204,IF(P204="rm",M204,IF(P204="lm",I204,IF(P204="unit",#REF!,))))))</f>
        <v>4</v>
      </c>
      <c r="P204" s="42" t="s">
        <v>30</v>
      </c>
      <c r="Q204" s="43" t="str">
        <f t="shared" si="40"/>
        <v>off hired</v>
      </c>
      <c r="R204" s="44">
        <v>44729</v>
      </c>
      <c r="S204" s="44">
        <v>44736</v>
      </c>
      <c r="T204" s="45">
        <f t="shared" si="42"/>
        <v>1</v>
      </c>
      <c r="U204" s="46">
        <f t="shared" si="50"/>
        <v>1.1428571428571428</v>
      </c>
      <c r="V204" s="47">
        <v>135</v>
      </c>
      <c r="W204" s="47">
        <v>12.25</v>
      </c>
      <c r="X204" s="48">
        <f t="shared" si="43"/>
        <v>540</v>
      </c>
      <c r="Y204" s="48">
        <f t="shared" si="44"/>
        <v>49</v>
      </c>
      <c r="Z204" s="48">
        <f t="shared" si="45"/>
        <v>378</v>
      </c>
      <c r="AA204" s="48">
        <f t="shared" si="46"/>
        <v>162</v>
      </c>
      <c r="AB204" s="48">
        <f t="shared" si="47"/>
        <v>56</v>
      </c>
      <c r="AC204" s="48">
        <f t="shared" si="48"/>
        <v>596</v>
      </c>
      <c r="AD204" s="93">
        <f t="shared" si="49"/>
        <v>596</v>
      </c>
    </row>
    <row r="205" spans="1:30" s="68" customFormat="1" ht="30" customHeight="1" x14ac:dyDescent="0.35">
      <c r="A205" s="39"/>
      <c r="B205" s="39" t="s">
        <v>100</v>
      </c>
      <c r="C205" s="40">
        <v>272</v>
      </c>
      <c r="D205" s="41">
        <v>12386</v>
      </c>
      <c r="E205" s="41">
        <v>6710</v>
      </c>
      <c r="F205" s="41" t="s">
        <v>50</v>
      </c>
      <c r="G205" s="39" t="s">
        <v>315</v>
      </c>
      <c r="H205" s="39" t="s">
        <v>302</v>
      </c>
      <c r="I205" s="41">
        <v>1.8</v>
      </c>
      <c r="J205" s="41">
        <v>1.3</v>
      </c>
      <c r="K205" s="41">
        <v>4</v>
      </c>
      <c r="L205" s="41">
        <v>1</v>
      </c>
      <c r="M205" s="41">
        <f t="shared" si="41"/>
        <v>3</v>
      </c>
      <c r="N205" s="41"/>
      <c r="O205" s="41">
        <f>IF(P205="m3",I205*J205*M205,IF(P205="m2-LxH",I205*M205,IF(P205="m2-LxW",I205*J205*N205,IF(P205="rm",M205,IF(P205="lm",I205,IF(P205="unit",#REF!,))))))</f>
        <v>3</v>
      </c>
      <c r="P205" s="42" t="s">
        <v>30</v>
      </c>
      <c r="Q205" s="43" t="str">
        <f t="shared" si="40"/>
        <v>off hired</v>
      </c>
      <c r="R205" s="44">
        <v>44729</v>
      </c>
      <c r="S205" s="44">
        <v>44819</v>
      </c>
      <c r="T205" s="45">
        <f t="shared" si="42"/>
        <v>1</v>
      </c>
      <c r="U205" s="46">
        <f t="shared" si="50"/>
        <v>13</v>
      </c>
      <c r="V205" s="47">
        <v>135</v>
      </c>
      <c r="W205" s="47">
        <v>12.25</v>
      </c>
      <c r="X205" s="48">
        <f t="shared" si="43"/>
        <v>405</v>
      </c>
      <c r="Y205" s="48">
        <f t="shared" si="44"/>
        <v>36.75</v>
      </c>
      <c r="Z205" s="48">
        <f t="shared" si="45"/>
        <v>283.49999999999994</v>
      </c>
      <c r="AA205" s="48">
        <f t="shared" si="46"/>
        <v>121.49999999999999</v>
      </c>
      <c r="AB205" s="48">
        <f t="shared" si="47"/>
        <v>477.75</v>
      </c>
      <c r="AC205" s="48">
        <f t="shared" si="48"/>
        <v>882.75</v>
      </c>
      <c r="AD205" s="93">
        <f t="shared" si="49"/>
        <v>882.75</v>
      </c>
    </row>
    <row r="206" spans="1:30" s="68" customFormat="1" ht="30" customHeight="1" x14ac:dyDescent="0.35">
      <c r="A206" s="39"/>
      <c r="B206" s="39" t="s">
        <v>47</v>
      </c>
      <c r="C206" s="40">
        <v>273</v>
      </c>
      <c r="D206" s="49">
        <v>12387</v>
      </c>
      <c r="E206" s="49">
        <v>6732</v>
      </c>
      <c r="F206" s="41" t="s">
        <v>49</v>
      </c>
      <c r="G206" s="39" t="s">
        <v>247</v>
      </c>
      <c r="H206" s="39" t="s">
        <v>302</v>
      </c>
      <c r="I206" s="41">
        <v>2.5</v>
      </c>
      <c r="J206" s="41">
        <v>1.3</v>
      </c>
      <c r="K206" s="41">
        <v>6</v>
      </c>
      <c r="L206" s="41">
        <v>1</v>
      </c>
      <c r="M206" s="41">
        <f t="shared" si="41"/>
        <v>5</v>
      </c>
      <c r="N206" s="41"/>
      <c r="O206" s="41">
        <f>IF(P206="m3",I206*J206*M206,IF(P206="m2-LxH",I206*M206,IF(P206="m2-LxW",I206*J206*N206,IF(P206="rm",M206,IF(P206="lm",I206,IF(P206="unit",#REF!,))))))</f>
        <v>5</v>
      </c>
      <c r="P206" s="42" t="s">
        <v>30</v>
      </c>
      <c r="Q206" s="43" t="str">
        <f t="shared" si="40"/>
        <v>off hired</v>
      </c>
      <c r="R206" s="44">
        <v>44729</v>
      </c>
      <c r="S206" s="44">
        <v>44832</v>
      </c>
      <c r="T206" s="45">
        <f t="shared" si="42"/>
        <v>1</v>
      </c>
      <c r="U206" s="46">
        <f t="shared" si="50"/>
        <v>14.857142857142858</v>
      </c>
      <c r="V206" s="47">
        <v>135</v>
      </c>
      <c r="W206" s="47">
        <v>12.25</v>
      </c>
      <c r="X206" s="48">
        <f t="shared" si="43"/>
        <v>675</v>
      </c>
      <c r="Y206" s="48">
        <f t="shared" si="44"/>
        <v>61.25</v>
      </c>
      <c r="Z206" s="48">
        <f t="shared" si="45"/>
        <v>472.5</v>
      </c>
      <c r="AA206" s="48">
        <f t="shared" si="46"/>
        <v>202.5</v>
      </c>
      <c r="AB206" s="48">
        <f t="shared" si="47"/>
        <v>910.00000000000011</v>
      </c>
      <c r="AC206" s="48">
        <f t="shared" si="48"/>
        <v>1585</v>
      </c>
      <c r="AD206" s="93">
        <f t="shared" si="49"/>
        <v>1585</v>
      </c>
    </row>
    <row r="207" spans="1:30" s="68" customFormat="1" ht="30" customHeight="1" x14ac:dyDescent="0.35">
      <c r="A207" s="39"/>
      <c r="B207" s="39" t="s">
        <v>47</v>
      </c>
      <c r="C207" s="40">
        <v>274</v>
      </c>
      <c r="D207" s="49">
        <v>12388</v>
      </c>
      <c r="E207" s="49">
        <v>7589</v>
      </c>
      <c r="F207" s="41" t="s">
        <v>50</v>
      </c>
      <c r="G207" s="39" t="s">
        <v>270</v>
      </c>
      <c r="H207" s="39" t="s">
        <v>230</v>
      </c>
      <c r="I207" s="41">
        <v>5</v>
      </c>
      <c r="J207" s="41">
        <v>1.3</v>
      </c>
      <c r="K207" s="41">
        <v>5</v>
      </c>
      <c r="L207" s="41">
        <v>1</v>
      </c>
      <c r="M207" s="41">
        <f t="shared" si="41"/>
        <v>4</v>
      </c>
      <c r="N207" s="41"/>
      <c r="O207" s="41">
        <f>IF(P207="m3",I207*J207*M207,IF(P207="m2-LxH",I207*M207,IF(P207="m2-LxW",I207*J207*N207,IF(P207="rm",M207,IF(P207="lm",I207,IF(P207="unit",#REF!,))))))</f>
        <v>20</v>
      </c>
      <c r="P207" s="42" t="s">
        <v>27</v>
      </c>
      <c r="Q207" s="43" t="str">
        <f t="shared" si="40"/>
        <v>off hired</v>
      </c>
      <c r="R207" s="44">
        <v>44729</v>
      </c>
      <c r="S207" s="44">
        <v>44740</v>
      </c>
      <c r="T207" s="45">
        <f t="shared" si="42"/>
        <v>1</v>
      </c>
      <c r="U207" s="46">
        <f t="shared" si="50"/>
        <v>1.7142857142857142</v>
      </c>
      <c r="V207" s="47">
        <v>14</v>
      </c>
      <c r="W207" s="47">
        <v>0.84</v>
      </c>
      <c r="X207" s="48">
        <f t="shared" si="43"/>
        <v>280</v>
      </c>
      <c r="Y207" s="48">
        <f t="shared" si="44"/>
        <v>16.8</v>
      </c>
      <c r="Z207" s="48">
        <f t="shared" si="45"/>
        <v>196</v>
      </c>
      <c r="AA207" s="48">
        <f t="shared" si="46"/>
        <v>84</v>
      </c>
      <c r="AB207" s="48">
        <f t="shared" si="47"/>
        <v>28.799999999999997</v>
      </c>
      <c r="AC207" s="48">
        <f t="shared" si="48"/>
        <v>308.8</v>
      </c>
      <c r="AD207" s="93">
        <f t="shared" si="49"/>
        <v>308.8</v>
      </c>
    </row>
    <row r="208" spans="1:30" s="68" customFormat="1" ht="30" customHeight="1" x14ac:dyDescent="0.35">
      <c r="A208" s="39"/>
      <c r="B208" s="39" t="s">
        <v>47</v>
      </c>
      <c r="C208" s="40">
        <v>285</v>
      </c>
      <c r="D208" s="49">
        <v>12393</v>
      </c>
      <c r="E208" s="49">
        <v>7734</v>
      </c>
      <c r="F208" s="41" t="s">
        <v>49</v>
      </c>
      <c r="G208" s="39" t="s">
        <v>240</v>
      </c>
      <c r="H208" s="39" t="s">
        <v>28</v>
      </c>
      <c r="I208" s="41">
        <v>7.5</v>
      </c>
      <c r="J208" s="41">
        <v>2.5</v>
      </c>
      <c r="K208" s="41">
        <v>5</v>
      </c>
      <c r="L208" s="41">
        <v>1</v>
      </c>
      <c r="M208" s="41">
        <f t="shared" si="41"/>
        <v>4</v>
      </c>
      <c r="N208" s="41"/>
      <c r="O208" s="41">
        <f>IF(P208="m3",I208*J208*M208,IF(P208="m2-LxH",I208*M208,IF(P208="m2-LxW",I208*J208*N208,IF(P208="rm",M208,IF(P208="lm",I208,IF(P208="unit",#REF!,))))))</f>
        <v>75</v>
      </c>
      <c r="P208" s="42" t="s">
        <v>29</v>
      </c>
      <c r="Q208" s="43" t="str">
        <f t="shared" si="40"/>
        <v>off hired</v>
      </c>
      <c r="R208" s="44">
        <v>44731</v>
      </c>
      <c r="S208" s="44">
        <v>44767</v>
      </c>
      <c r="T208" s="45">
        <f t="shared" si="42"/>
        <v>1</v>
      </c>
      <c r="U208" s="46">
        <f t="shared" si="50"/>
        <v>5.2857142857142856</v>
      </c>
      <c r="V208" s="47">
        <v>7.5</v>
      </c>
      <c r="W208" s="47">
        <v>0.7</v>
      </c>
      <c r="X208" s="48">
        <f t="shared" si="43"/>
        <v>562.5</v>
      </c>
      <c r="Y208" s="48">
        <f t="shared" si="44"/>
        <v>52.5</v>
      </c>
      <c r="Z208" s="48">
        <f t="shared" si="45"/>
        <v>393.75</v>
      </c>
      <c r="AA208" s="48">
        <f t="shared" si="46"/>
        <v>168.75</v>
      </c>
      <c r="AB208" s="48">
        <f t="shared" si="47"/>
        <v>277.5</v>
      </c>
      <c r="AC208" s="48">
        <f t="shared" si="48"/>
        <v>840</v>
      </c>
      <c r="AD208" s="93">
        <f t="shared" si="49"/>
        <v>840</v>
      </c>
    </row>
    <row r="209" spans="1:30" s="68" customFormat="1" ht="30" customHeight="1" x14ac:dyDescent="0.35">
      <c r="A209" s="39"/>
      <c r="B209" s="39" t="s">
        <v>47</v>
      </c>
      <c r="C209" s="40">
        <v>286</v>
      </c>
      <c r="D209" s="49">
        <v>12394</v>
      </c>
      <c r="E209" s="49">
        <v>7705</v>
      </c>
      <c r="F209" s="41" t="s">
        <v>50</v>
      </c>
      <c r="G209" s="39" t="s">
        <v>316</v>
      </c>
      <c r="H209" s="39" t="s">
        <v>302</v>
      </c>
      <c r="I209" s="41">
        <v>2.5</v>
      </c>
      <c r="J209" s="41">
        <v>1.3</v>
      </c>
      <c r="K209" s="41">
        <v>6</v>
      </c>
      <c r="L209" s="41">
        <v>1</v>
      </c>
      <c r="M209" s="41">
        <f t="shared" si="41"/>
        <v>5</v>
      </c>
      <c r="N209" s="41"/>
      <c r="O209" s="41">
        <f>IF(P209="m3",I209*J209*M209,IF(P209="m2-LxH",I209*M209,IF(P209="m2-LxW",I209*J209*N209,IF(P209="rm",M209,IF(P209="lm",I209,IF(P209="unit",#REF!,))))))</f>
        <v>5</v>
      </c>
      <c r="P209" s="42" t="s">
        <v>30</v>
      </c>
      <c r="Q209" s="43" t="str">
        <f t="shared" si="40"/>
        <v>off hired</v>
      </c>
      <c r="R209" s="44">
        <v>44731</v>
      </c>
      <c r="S209" s="44">
        <v>44749</v>
      </c>
      <c r="T209" s="45">
        <f t="shared" si="42"/>
        <v>1</v>
      </c>
      <c r="U209" s="46">
        <f t="shared" si="50"/>
        <v>2.7142857142857144</v>
      </c>
      <c r="V209" s="47">
        <v>135</v>
      </c>
      <c r="W209" s="47">
        <v>12.25</v>
      </c>
      <c r="X209" s="48">
        <f t="shared" si="43"/>
        <v>675</v>
      </c>
      <c r="Y209" s="48">
        <f t="shared" si="44"/>
        <v>61.25</v>
      </c>
      <c r="Z209" s="48">
        <f t="shared" si="45"/>
        <v>472.5</v>
      </c>
      <c r="AA209" s="48">
        <f t="shared" si="46"/>
        <v>202.5</v>
      </c>
      <c r="AB209" s="48">
        <f t="shared" si="47"/>
        <v>166.25000000000003</v>
      </c>
      <c r="AC209" s="48">
        <f t="shared" si="48"/>
        <v>841.25</v>
      </c>
      <c r="AD209" s="93">
        <f t="shared" si="49"/>
        <v>841.25</v>
      </c>
    </row>
    <row r="210" spans="1:30" s="68" customFormat="1" ht="30" customHeight="1" x14ac:dyDescent="0.35">
      <c r="A210" s="39"/>
      <c r="B210" s="39" t="s">
        <v>47</v>
      </c>
      <c r="C210" s="40">
        <v>287</v>
      </c>
      <c r="D210" s="49">
        <v>12394</v>
      </c>
      <c r="E210" s="49">
        <v>7705</v>
      </c>
      <c r="F210" s="41" t="s">
        <v>50</v>
      </c>
      <c r="G210" s="39" t="s">
        <v>316</v>
      </c>
      <c r="H210" s="39" t="s">
        <v>302</v>
      </c>
      <c r="I210" s="41">
        <v>2.5</v>
      </c>
      <c r="J210" s="41">
        <v>1.3</v>
      </c>
      <c r="K210" s="41">
        <v>6</v>
      </c>
      <c r="L210" s="41">
        <v>1</v>
      </c>
      <c r="M210" s="41">
        <f t="shared" si="41"/>
        <v>5</v>
      </c>
      <c r="N210" s="41"/>
      <c r="O210" s="41">
        <f>IF(P210="m3",I210*J210*M210,IF(P210="m2-LxH",I210*M210,IF(P210="m2-LxW",I210*J210*N210,IF(P210="rm",M210,IF(P210="lm",I210,IF(P210="unit",#REF!,))))))</f>
        <v>5</v>
      </c>
      <c r="P210" s="42" t="s">
        <v>30</v>
      </c>
      <c r="Q210" s="43" t="str">
        <f t="shared" si="40"/>
        <v>off hired</v>
      </c>
      <c r="R210" s="44">
        <v>44731</v>
      </c>
      <c r="S210" s="44">
        <v>44749</v>
      </c>
      <c r="T210" s="45">
        <f t="shared" si="42"/>
        <v>1</v>
      </c>
      <c r="U210" s="46">
        <f t="shared" si="50"/>
        <v>2.7142857142857144</v>
      </c>
      <c r="V210" s="47">
        <v>135</v>
      </c>
      <c r="W210" s="47">
        <v>12.25</v>
      </c>
      <c r="X210" s="48">
        <f t="shared" si="43"/>
        <v>675</v>
      </c>
      <c r="Y210" s="48">
        <f t="shared" si="44"/>
        <v>61.25</v>
      </c>
      <c r="Z210" s="48">
        <f t="shared" si="45"/>
        <v>472.5</v>
      </c>
      <c r="AA210" s="48">
        <f t="shared" si="46"/>
        <v>202.5</v>
      </c>
      <c r="AB210" s="48">
        <f t="shared" si="47"/>
        <v>166.25000000000003</v>
      </c>
      <c r="AC210" s="48">
        <f t="shared" si="48"/>
        <v>841.25</v>
      </c>
      <c r="AD210" s="93">
        <f t="shared" si="49"/>
        <v>841.25</v>
      </c>
    </row>
    <row r="211" spans="1:30" s="68" customFormat="1" ht="30" customHeight="1" x14ac:dyDescent="0.35">
      <c r="A211" s="39"/>
      <c r="B211" s="39" t="s">
        <v>47</v>
      </c>
      <c r="C211" s="40">
        <v>288</v>
      </c>
      <c r="D211" s="49">
        <v>12394</v>
      </c>
      <c r="E211" s="49">
        <v>7578</v>
      </c>
      <c r="F211" s="41" t="s">
        <v>50</v>
      </c>
      <c r="G211" s="39" t="s">
        <v>270</v>
      </c>
      <c r="H211" s="39" t="s">
        <v>230</v>
      </c>
      <c r="I211" s="41">
        <v>10</v>
      </c>
      <c r="J211" s="41">
        <v>1.3</v>
      </c>
      <c r="K211" s="41">
        <v>6</v>
      </c>
      <c r="L211" s="41">
        <v>1</v>
      </c>
      <c r="M211" s="41">
        <f t="shared" si="41"/>
        <v>5</v>
      </c>
      <c r="N211" s="41"/>
      <c r="O211" s="41">
        <f>IF(P211="m3",I211*J211*M211,IF(P211="m2-LxH",I211*M211,IF(P211="m2-LxW",I211*J211*N211,IF(P211="rm",M211,IF(P211="lm",I211,IF(P211="unit",#REF!,))))))</f>
        <v>50</v>
      </c>
      <c r="P211" s="42" t="s">
        <v>27</v>
      </c>
      <c r="Q211" s="43" t="str">
        <f t="shared" si="40"/>
        <v>off hired</v>
      </c>
      <c r="R211" s="44">
        <v>44731</v>
      </c>
      <c r="S211" s="44">
        <v>44734</v>
      </c>
      <c r="T211" s="45">
        <f t="shared" si="42"/>
        <v>1</v>
      </c>
      <c r="U211" s="46">
        <f t="shared" si="50"/>
        <v>0.5714285714285714</v>
      </c>
      <c r="V211" s="47">
        <v>14</v>
      </c>
      <c r="W211" s="47">
        <v>0.84</v>
      </c>
      <c r="X211" s="48">
        <f t="shared" si="43"/>
        <v>700</v>
      </c>
      <c r="Y211" s="48">
        <f t="shared" si="44"/>
        <v>42</v>
      </c>
      <c r="Z211" s="48">
        <f t="shared" si="45"/>
        <v>490</v>
      </c>
      <c r="AA211" s="48">
        <f t="shared" si="46"/>
        <v>210</v>
      </c>
      <c r="AB211" s="48">
        <f t="shared" si="47"/>
        <v>23.999999999999996</v>
      </c>
      <c r="AC211" s="48">
        <f t="shared" si="48"/>
        <v>724</v>
      </c>
      <c r="AD211" s="93">
        <f t="shared" si="49"/>
        <v>724</v>
      </c>
    </row>
    <row r="212" spans="1:30" s="68" customFormat="1" ht="30" customHeight="1" x14ac:dyDescent="0.35">
      <c r="A212" s="39"/>
      <c r="B212" s="39" t="s">
        <v>100</v>
      </c>
      <c r="C212" s="40">
        <v>289</v>
      </c>
      <c r="D212" s="41">
        <v>12395</v>
      </c>
      <c r="E212" s="41">
        <v>7595</v>
      </c>
      <c r="F212" s="41" t="s">
        <v>50</v>
      </c>
      <c r="G212" s="39" t="s">
        <v>317</v>
      </c>
      <c r="H212" s="39" t="s">
        <v>230</v>
      </c>
      <c r="I212" s="41">
        <v>5</v>
      </c>
      <c r="J212" s="41">
        <v>1.3</v>
      </c>
      <c r="K212" s="41">
        <v>4</v>
      </c>
      <c r="L212" s="41">
        <v>1</v>
      </c>
      <c r="M212" s="41">
        <f t="shared" si="41"/>
        <v>3</v>
      </c>
      <c r="N212" s="41"/>
      <c r="O212" s="41">
        <f>IF(P212="m3",I212*J212*M212,IF(P212="m2-LxH",I212*M212,IF(P212="m2-LxW",I212*J212*N212,IF(P212="rm",M212,IF(P212="lm",I212,IF(P212="unit",#REF!,))))))</f>
        <v>15</v>
      </c>
      <c r="P212" s="42" t="s">
        <v>27</v>
      </c>
      <c r="Q212" s="43" t="str">
        <f t="shared" si="40"/>
        <v>off hired</v>
      </c>
      <c r="R212" s="44">
        <v>44731</v>
      </c>
      <c r="S212" s="44">
        <v>44742</v>
      </c>
      <c r="T212" s="45">
        <f t="shared" si="42"/>
        <v>1</v>
      </c>
      <c r="U212" s="46">
        <f t="shared" si="50"/>
        <v>1.7142857142857142</v>
      </c>
      <c r="V212" s="47">
        <v>14</v>
      </c>
      <c r="W212" s="47">
        <v>0.84</v>
      </c>
      <c r="X212" s="48">
        <f t="shared" si="43"/>
        <v>210</v>
      </c>
      <c r="Y212" s="48">
        <f t="shared" si="44"/>
        <v>12.6</v>
      </c>
      <c r="Z212" s="48">
        <f t="shared" si="45"/>
        <v>147</v>
      </c>
      <c r="AA212" s="48">
        <f t="shared" si="46"/>
        <v>63</v>
      </c>
      <c r="AB212" s="48">
        <f t="shared" si="47"/>
        <v>21.599999999999998</v>
      </c>
      <c r="AC212" s="48">
        <f t="shared" si="48"/>
        <v>231.6</v>
      </c>
      <c r="AD212" s="93">
        <f t="shared" si="49"/>
        <v>231.6</v>
      </c>
    </row>
    <row r="213" spans="1:30" s="68" customFormat="1" ht="30" customHeight="1" x14ac:dyDescent="0.35">
      <c r="A213" s="39"/>
      <c r="B213" s="39" t="s">
        <v>97</v>
      </c>
      <c r="C213" s="40">
        <v>290</v>
      </c>
      <c r="D213" s="41">
        <v>12396</v>
      </c>
      <c r="E213" s="41">
        <v>6708</v>
      </c>
      <c r="F213" s="41" t="s">
        <v>49</v>
      </c>
      <c r="G213" s="39" t="s">
        <v>267</v>
      </c>
      <c r="H213" s="39" t="s">
        <v>230</v>
      </c>
      <c r="I213" s="41">
        <v>6</v>
      </c>
      <c r="J213" s="41">
        <v>1</v>
      </c>
      <c r="K213" s="41">
        <v>3</v>
      </c>
      <c r="L213" s="41">
        <v>1</v>
      </c>
      <c r="M213" s="41">
        <f t="shared" si="41"/>
        <v>2</v>
      </c>
      <c r="N213" s="41"/>
      <c r="O213" s="41">
        <f>IF(P213="m3",I213*J213*M213,IF(P213="m2-LxH",I213*M213,IF(P213="m2-LxW",I213*J213*N213,IF(P213="rm",M213,IF(P213="lm",I213,IF(P213="unit",#REF!,))))))</f>
        <v>12</v>
      </c>
      <c r="P213" s="42" t="s">
        <v>27</v>
      </c>
      <c r="Q213" s="43" t="str">
        <f t="shared" si="40"/>
        <v>off hired</v>
      </c>
      <c r="R213" s="44">
        <v>44731</v>
      </c>
      <c r="S213" s="44">
        <v>44823</v>
      </c>
      <c r="T213" s="45">
        <f t="shared" si="42"/>
        <v>1</v>
      </c>
      <c r="U213" s="46">
        <f t="shared" si="50"/>
        <v>13.285714285714286</v>
      </c>
      <c r="V213" s="47">
        <v>14</v>
      </c>
      <c r="W213" s="47">
        <v>0.84</v>
      </c>
      <c r="X213" s="48">
        <f t="shared" si="43"/>
        <v>168</v>
      </c>
      <c r="Y213" s="48">
        <f t="shared" si="44"/>
        <v>10.08</v>
      </c>
      <c r="Z213" s="48">
        <f t="shared" si="45"/>
        <v>117.59999999999998</v>
      </c>
      <c r="AA213" s="48">
        <f t="shared" si="46"/>
        <v>50.399999999999991</v>
      </c>
      <c r="AB213" s="48">
        <f t="shared" si="47"/>
        <v>133.92000000000002</v>
      </c>
      <c r="AC213" s="48">
        <f t="shared" si="48"/>
        <v>301.91999999999996</v>
      </c>
      <c r="AD213" s="93">
        <f t="shared" si="49"/>
        <v>301.91999999999996</v>
      </c>
    </row>
    <row r="214" spans="1:30" s="68" customFormat="1" ht="30" customHeight="1" x14ac:dyDescent="0.35">
      <c r="A214" s="39"/>
      <c r="B214" s="39" t="s">
        <v>97</v>
      </c>
      <c r="C214" s="40">
        <v>292</v>
      </c>
      <c r="D214" s="41">
        <v>12398</v>
      </c>
      <c r="E214" s="41">
        <v>7581</v>
      </c>
      <c r="F214" s="41" t="s">
        <v>49</v>
      </c>
      <c r="G214" s="39" t="s">
        <v>267</v>
      </c>
      <c r="H214" s="39" t="s">
        <v>230</v>
      </c>
      <c r="I214" s="41">
        <v>1.8</v>
      </c>
      <c r="J214" s="41">
        <v>1.3</v>
      </c>
      <c r="K214" s="41">
        <v>3.5</v>
      </c>
      <c r="L214" s="41">
        <v>1</v>
      </c>
      <c r="M214" s="41">
        <f t="shared" si="41"/>
        <v>2.5</v>
      </c>
      <c r="N214" s="41"/>
      <c r="O214" s="41">
        <f>IF(P214="m3",I214*J214*M214,IF(P214="m2-LxH",I214*M214,IF(P214="m2-LxW",I214*J214*N214,IF(P214="rm",M214,IF(P214="lm",I214,IF(P214="unit",#REF!,))))))</f>
        <v>4.5</v>
      </c>
      <c r="P214" s="42" t="s">
        <v>27</v>
      </c>
      <c r="Q214" s="43" t="str">
        <f t="shared" si="40"/>
        <v>off hired</v>
      </c>
      <c r="R214" s="44">
        <v>44731</v>
      </c>
      <c r="S214" s="44">
        <v>44735</v>
      </c>
      <c r="T214" s="45">
        <f t="shared" si="42"/>
        <v>1</v>
      </c>
      <c r="U214" s="46">
        <f t="shared" si="50"/>
        <v>0.7142857142857143</v>
      </c>
      <c r="V214" s="47">
        <v>14</v>
      </c>
      <c r="W214" s="47">
        <v>0.84</v>
      </c>
      <c r="X214" s="48">
        <f t="shared" si="43"/>
        <v>63</v>
      </c>
      <c r="Y214" s="48">
        <f t="shared" si="44"/>
        <v>3.78</v>
      </c>
      <c r="Z214" s="48">
        <f t="shared" si="45"/>
        <v>44.1</v>
      </c>
      <c r="AA214" s="48">
        <f t="shared" si="46"/>
        <v>18.899999999999999</v>
      </c>
      <c r="AB214" s="48">
        <f t="shared" si="47"/>
        <v>2.7</v>
      </c>
      <c r="AC214" s="48">
        <f t="shared" si="48"/>
        <v>65.7</v>
      </c>
      <c r="AD214" s="93">
        <f t="shared" si="49"/>
        <v>65.7</v>
      </c>
    </row>
    <row r="215" spans="1:30" s="68" customFormat="1" ht="30" customHeight="1" x14ac:dyDescent="0.35">
      <c r="A215" s="39"/>
      <c r="B215" s="39" t="s">
        <v>102</v>
      </c>
      <c r="C215" s="40">
        <v>293</v>
      </c>
      <c r="D215" s="49">
        <v>12399</v>
      </c>
      <c r="E215" s="41">
        <v>7706</v>
      </c>
      <c r="F215" s="41" t="s">
        <v>50</v>
      </c>
      <c r="G215" s="39" t="s">
        <v>318</v>
      </c>
      <c r="H215" s="39" t="s">
        <v>302</v>
      </c>
      <c r="I215" s="41">
        <v>2.5</v>
      </c>
      <c r="J215" s="41">
        <v>1.3</v>
      </c>
      <c r="K215" s="41">
        <v>5.5</v>
      </c>
      <c r="L215" s="41">
        <v>1</v>
      </c>
      <c r="M215" s="41">
        <f t="shared" si="41"/>
        <v>4.5</v>
      </c>
      <c r="N215" s="41"/>
      <c r="O215" s="41">
        <f>IF(P215="m3",I215*J215*M215,IF(P215="m2-LxH",I215*M215,IF(P215="m2-LxW",I215*J215*N215,IF(P215="rm",M215,IF(P215="lm",I215,IF(P215="unit",#REF!,))))))</f>
        <v>4.5</v>
      </c>
      <c r="P215" s="42" t="s">
        <v>30</v>
      </c>
      <c r="Q215" s="43" t="str">
        <f t="shared" si="40"/>
        <v>off hired</v>
      </c>
      <c r="R215" s="44">
        <v>44731</v>
      </c>
      <c r="S215" s="44">
        <v>44747</v>
      </c>
      <c r="T215" s="45">
        <f t="shared" si="42"/>
        <v>1</v>
      </c>
      <c r="U215" s="46">
        <f t="shared" si="50"/>
        <v>2.4285714285714284</v>
      </c>
      <c r="V215" s="47">
        <v>135</v>
      </c>
      <c r="W215" s="47">
        <v>12.25</v>
      </c>
      <c r="X215" s="48">
        <f t="shared" si="43"/>
        <v>607.5</v>
      </c>
      <c r="Y215" s="48">
        <f t="shared" si="44"/>
        <v>55.125</v>
      </c>
      <c r="Z215" s="48">
        <f t="shared" si="45"/>
        <v>425.25</v>
      </c>
      <c r="AA215" s="48">
        <f t="shared" si="46"/>
        <v>182.24999999999997</v>
      </c>
      <c r="AB215" s="48">
        <f t="shared" si="47"/>
        <v>133.87499999999997</v>
      </c>
      <c r="AC215" s="48">
        <f t="shared" si="48"/>
        <v>741.375</v>
      </c>
      <c r="AD215" s="93">
        <f t="shared" si="49"/>
        <v>741.375</v>
      </c>
    </row>
    <row r="216" spans="1:30" s="68" customFormat="1" ht="30" customHeight="1" x14ac:dyDescent="0.35">
      <c r="A216" s="39"/>
      <c r="B216" s="39" t="s">
        <v>61</v>
      </c>
      <c r="C216" s="40">
        <v>295</v>
      </c>
      <c r="D216" s="41">
        <v>12401</v>
      </c>
      <c r="E216" s="41">
        <v>8430</v>
      </c>
      <c r="F216" s="41" t="s">
        <v>49</v>
      </c>
      <c r="G216" s="39" t="s">
        <v>319</v>
      </c>
      <c r="H216" s="39" t="s">
        <v>230</v>
      </c>
      <c r="I216" s="41">
        <v>15</v>
      </c>
      <c r="J216" s="41">
        <v>1.3</v>
      </c>
      <c r="K216" s="41">
        <v>7</v>
      </c>
      <c r="L216" s="41">
        <v>1</v>
      </c>
      <c r="M216" s="41">
        <f t="shared" si="41"/>
        <v>6</v>
      </c>
      <c r="N216" s="41"/>
      <c r="O216" s="41">
        <f>IF(P216="m3",I216*J216*M216,IF(P216="m2-LxH",I216*M216,IF(P216="m2-LxW",I216*J216*N216,IF(P216="rm",M216,IF(P216="lm",I216,IF(P216="unit",#REF!,))))))</f>
        <v>90</v>
      </c>
      <c r="P216" s="42" t="s">
        <v>27</v>
      </c>
      <c r="Q216" s="43" t="str">
        <f t="shared" si="40"/>
        <v>off hired</v>
      </c>
      <c r="R216" s="44">
        <v>44729</v>
      </c>
      <c r="S216" s="44">
        <v>44943</v>
      </c>
      <c r="T216" s="45">
        <f t="shared" si="42"/>
        <v>1</v>
      </c>
      <c r="U216" s="46">
        <f t="shared" si="50"/>
        <v>30.714285714285715</v>
      </c>
      <c r="V216" s="47">
        <v>14</v>
      </c>
      <c r="W216" s="47">
        <v>0.84</v>
      </c>
      <c r="X216" s="48">
        <f t="shared" si="43"/>
        <v>1260</v>
      </c>
      <c r="Y216" s="48">
        <f t="shared" si="44"/>
        <v>75.599999999999994</v>
      </c>
      <c r="Z216" s="48">
        <f t="shared" si="45"/>
        <v>881.99999999999989</v>
      </c>
      <c r="AA216" s="48">
        <f t="shared" si="46"/>
        <v>378</v>
      </c>
      <c r="AB216" s="48">
        <f t="shared" si="47"/>
        <v>2322</v>
      </c>
      <c r="AC216" s="48">
        <f t="shared" si="48"/>
        <v>3582</v>
      </c>
      <c r="AD216" s="93">
        <f t="shared" si="49"/>
        <v>3582</v>
      </c>
    </row>
    <row r="217" spans="1:30" s="68" customFormat="1" ht="30" customHeight="1" x14ac:dyDescent="0.35">
      <c r="A217" s="39"/>
      <c r="B217" s="39" t="s">
        <v>61</v>
      </c>
      <c r="C217" s="40">
        <v>295</v>
      </c>
      <c r="D217" s="41">
        <v>12401</v>
      </c>
      <c r="E217" s="41">
        <v>8430</v>
      </c>
      <c r="F217" s="41" t="s">
        <v>49</v>
      </c>
      <c r="G217" s="39" t="s">
        <v>319</v>
      </c>
      <c r="H217" s="39" t="s">
        <v>230</v>
      </c>
      <c r="I217" s="41">
        <v>15</v>
      </c>
      <c r="J217" s="41">
        <v>1.8</v>
      </c>
      <c r="K217" s="41">
        <v>7</v>
      </c>
      <c r="L217" s="41">
        <v>1</v>
      </c>
      <c r="M217" s="41">
        <f t="shared" si="41"/>
        <v>6</v>
      </c>
      <c r="N217" s="41"/>
      <c r="O217" s="41">
        <f>IF(P217="m3",I217*J217*M217,IF(P217="m2-LxH",I217*M217,IF(P217="m2-LxW",I217*J217*N217,IF(P217="rm",M217,IF(P217="lm",I217,IF(P217="unit",#REF!,))))))</f>
        <v>90</v>
      </c>
      <c r="P217" s="42" t="s">
        <v>27</v>
      </c>
      <c r="Q217" s="43" t="str">
        <f t="shared" si="40"/>
        <v>off hired</v>
      </c>
      <c r="R217" s="44">
        <v>44729</v>
      </c>
      <c r="S217" s="44">
        <v>44943</v>
      </c>
      <c r="T217" s="45">
        <f t="shared" si="42"/>
        <v>1</v>
      </c>
      <c r="U217" s="46">
        <f t="shared" si="50"/>
        <v>30.714285714285715</v>
      </c>
      <c r="V217" s="47">
        <v>18</v>
      </c>
      <c r="W217" s="47">
        <v>1.05</v>
      </c>
      <c r="X217" s="48">
        <f t="shared" si="43"/>
        <v>1620</v>
      </c>
      <c r="Y217" s="48">
        <f t="shared" si="44"/>
        <v>94.5</v>
      </c>
      <c r="Z217" s="48">
        <f t="shared" si="45"/>
        <v>1133.9999999999998</v>
      </c>
      <c r="AA217" s="48">
        <f t="shared" si="46"/>
        <v>486</v>
      </c>
      <c r="AB217" s="48">
        <f t="shared" si="47"/>
        <v>2902.5</v>
      </c>
      <c r="AC217" s="48">
        <f t="shared" si="48"/>
        <v>4522.5</v>
      </c>
      <c r="AD217" s="93">
        <f t="shared" si="49"/>
        <v>4522.5</v>
      </c>
    </row>
    <row r="218" spans="1:30" s="68" customFormat="1" ht="30" customHeight="1" x14ac:dyDescent="0.35">
      <c r="A218" s="39"/>
      <c r="B218" s="39" t="s">
        <v>61</v>
      </c>
      <c r="C218" s="40">
        <v>295</v>
      </c>
      <c r="D218" s="41">
        <v>12401</v>
      </c>
      <c r="E218" s="41">
        <v>8430</v>
      </c>
      <c r="F218" s="41" t="s">
        <v>49</v>
      </c>
      <c r="G218" s="39" t="s">
        <v>319</v>
      </c>
      <c r="H218" s="39" t="s">
        <v>33</v>
      </c>
      <c r="I218" s="41">
        <v>11</v>
      </c>
      <c r="J218" s="41">
        <v>2.5</v>
      </c>
      <c r="K218" s="41">
        <v>3</v>
      </c>
      <c r="L218" s="41">
        <v>1</v>
      </c>
      <c r="M218" s="41">
        <f t="shared" si="41"/>
        <v>2</v>
      </c>
      <c r="N218" s="41"/>
      <c r="O218" s="41">
        <f>IF(P218="m3",I218*J218*M218,IF(P218="m2-LxH",I218*M218,IF(P218="m2-LxW",I218*J218*N218,IF(P218="rm",M218,IF(P218="lm",I218,IF(P218="unit",#REF!,))))))</f>
        <v>55</v>
      </c>
      <c r="P218" s="42" t="s">
        <v>29</v>
      </c>
      <c r="Q218" s="43" t="str">
        <f t="shared" si="40"/>
        <v>off hired</v>
      </c>
      <c r="R218" s="44">
        <v>44729</v>
      </c>
      <c r="S218" s="44">
        <v>44943</v>
      </c>
      <c r="T218" s="45">
        <f t="shared" si="42"/>
        <v>1</v>
      </c>
      <c r="U218" s="46">
        <f t="shared" si="50"/>
        <v>30.714285714285715</v>
      </c>
      <c r="V218" s="47">
        <v>5.25</v>
      </c>
      <c r="W218" s="47">
        <v>0.35</v>
      </c>
      <c r="X218" s="48">
        <f t="shared" si="43"/>
        <v>288.75</v>
      </c>
      <c r="Y218" s="48">
        <f t="shared" si="44"/>
        <v>19.25</v>
      </c>
      <c r="Z218" s="48">
        <f t="shared" si="45"/>
        <v>202.125</v>
      </c>
      <c r="AA218" s="48">
        <f t="shared" si="46"/>
        <v>86.625</v>
      </c>
      <c r="AB218" s="48">
        <f t="shared" si="47"/>
        <v>591.25</v>
      </c>
      <c r="AC218" s="48">
        <f t="shared" si="48"/>
        <v>880</v>
      </c>
      <c r="AD218" s="93">
        <f t="shared" si="49"/>
        <v>880</v>
      </c>
    </row>
    <row r="219" spans="1:30" s="68" customFormat="1" ht="30" customHeight="1" x14ac:dyDescent="0.35">
      <c r="A219" s="39"/>
      <c r="B219" s="39" t="s">
        <v>61</v>
      </c>
      <c r="C219" s="40">
        <v>296</v>
      </c>
      <c r="D219" s="41">
        <v>12402</v>
      </c>
      <c r="E219" s="41">
        <v>8299</v>
      </c>
      <c r="F219" s="41" t="s">
        <v>49</v>
      </c>
      <c r="G219" s="39" t="s">
        <v>320</v>
      </c>
      <c r="H219" s="39" t="s">
        <v>28</v>
      </c>
      <c r="I219" s="41">
        <v>9.5</v>
      </c>
      <c r="J219" s="41">
        <v>2.5</v>
      </c>
      <c r="K219" s="41">
        <v>21</v>
      </c>
      <c r="L219" s="41">
        <v>1</v>
      </c>
      <c r="M219" s="41">
        <f t="shared" si="41"/>
        <v>20</v>
      </c>
      <c r="N219" s="41"/>
      <c r="O219" s="41">
        <f>IF(P219="m3",I219*J219*M219,IF(P219="m2-LxH",I219*M219,IF(P219="m2-LxW",I219*J219*N219,IF(P219="rm",M219,IF(P219="lm",I219,IF(P219="unit",#REF!,))))))</f>
        <v>190</v>
      </c>
      <c r="P219" s="42" t="s">
        <v>27</v>
      </c>
      <c r="Q219" s="43" t="str">
        <f t="shared" si="40"/>
        <v>off hired</v>
      </c>
      <c r="R219" s="44">
        <v>44729</v>
      </c>
      <c r="S219" s="44">
        <v>44900</v>
      </c>
      <c r="T219" s="45">
        <f t="shared" si="42"/>
        <v>1</v>
      </c>
      <c r="U219" s="46">
        <f t="shared" si="50"/>
        <v>24.571428571428573</v>
      </c>
      <c r="V219" s="47">
        <v>26</v>
      </c>
      <c r="W219" s="47">
        <v>2.1</v>
      </c>
      <c r="X219" s="48">
        <f t="shared" si="43"/>
        <v>4940</v>
      </c>
      <c r="Y219" s="48">
        <f t="shared" si="44"/>
        <v>399</v>
      </c>
      <c r="Z219" s="48">
        <f t="shared" si="45"/>
        <v>3458</v>
      </c>
      <c r="AA219" s="48">
        <f t="shared" si="46"/>
        <v>1482</v>
      </c>
      <c r="AB219" s="48">
        <f t="shared" si="47"/>
        <v>9804</v>
      </c>
      <c r="AC219" s="48">
        <f t="shared" si="48"/>
        <v>14744</v>
      </c>
      <c r="AD219" s="93">
        <f t="shared" si="49"/>
        <v>14744</v>
      </c>
    </row>
    <row r="220" spans="1:30" s="68" customFormat="1" ht="30" customHeight="1" x14ac:dyDescent="0.35">
      <c r="A220" s="39"/>
      <c r="B220" s="39" t="s">
        <v>61</v>
      </c>
      <c r="C220" s="40">
        <v>296</v>
      </c>
      <c r="D220" s="41">
        <v>12402</v>
      </c>
      <c r="E220" s="41">
        <v>8299</v>
      </c>
      <c r="F220" s="41" t="s">
        <v>49</v>
      </c>
      <c r="G220" s="39" t="s">
        <v>320</v>
      </c>
      <c r="H220" s="39" t="s">
        <v>33</v>
      </c>
      <c r="I220" s="41">
        <v>9.5</v>
      </c>
      <c r="J220" s="41">
        <v>2.5</v>
      </c>
      <c r="K220" s="41">
        <v>18</v>
      </c>
      <c r="L220" s="41">
        <v>1</v>
      </c>
      <c r="M220" s="41">
        <f t="shared" si="41"/>
        <v>17</v>
      </c>
      <c r="N220" s="41"/>
      <c r="O220" s="41">
        <f>IF(P220="m3",I220*J220*M220,IF(P220="m2-LxH",I220*M220,IF(P220="m2-LxW",I220*J220*N220,IF(P220="rm",M220,IF(P220="lm",I220,IF(P220="unit",#REF!,))))))</f>
        <v>403.75</v>
      </c>
      <c r="P220" s="42" t="s">
        <v>29</v>
      </c>
      <c r="Q220" s="43" t="str">
        <f t="shared" si="40"/>
        <v>off hired</v>
      </c>
      <c r="R220" s="44">
        <v>44729</v>
      </c>
      <c r="S220" s="44">
        <v>44900</v>
      </c>
      <c r="T220" s="45">
        <f t="shared" si="42"/>
        <v>1</v>
      </c>
      <c r="U220" s="46">
        <f t="shared" si="50"/>
        <v>24.571428571428573</v>
      </c>
      <c r="V220" s="47">
        <v>5.25</v>
      </c>
      <c r="W220" s="47">
        <v>0.35</v>
      </c>
      <c r="X220" s="48">
        <f t="shared" si="43"/>
        <v>2119.6875</v>
      </c>
      <c r="Y220" s="48">
        <f t="shared" si="44"/>
        <v>141.3125</v>
      </c>
      <c r="Z220" s="48">
        <f t="shared" si="45"/>
        <v>1483.78125</v>
      </c>
      <c r="AA220" s="48">
        <f t="shared" si="46"/>
        <v>635.90625</v>
      </c>
      <c r="AB220" s="48">
        <f t="shared" si="47"/>
        <v>3472.25</v>
      </c>
      <c r="AC220" s="48">
        <f t="shared" si="48"/>
        <v>5591.9375</v>
      </c>
      <c r="AD220" s="93">
        <f t="shared" si="49"/>
        <v>5591.9375</v>
      </c>
    </row>
    <row r="221" spans="1:30" s="68" customFormat="1" ht="30" customHeight="1" x14ac:dyDescent="0.35">
      <c r="A221" s="39"/>
      <c r="B221" s="39" t="s">
        <v>61</v>
      </c>
      <c r="C221" s="40">
        <v>297</v>
      </c>
      <c r="D221" s="41">
        <v>12403</v>
      </c>
      <c r="E221" s="41">
        <v>7714</v>
      </c>
      <c r="F221" s="41" t="s">
        <v>50</v>
      </c>
      <c r="G221" s="39" t="s">
        <v>273</v>
      </c>
      <c r="H221" s="39" t="s">
        <v>230</v>
      </c>
      <c r="I221" s="41">
        <v>13</v>
      </c>
      <c r="J221" s="41">
        <v>1.3</v>
      </c>
      <c r="K221" s="41">
        <v>9</v>
      </c>
      <c r="L221" s="41">
        <v>1</v>
      </c>
      <c r="M221" s="41">
        <f t="shared" si="41"/>
        <v>8</v>
      </c>
      <c r="N221" s="41"/>
      <c r="O221" s="41">
        <f>IF(P221="m3",I221*J221*M221,IF(P221="m2-LxH",I221*M221,IF(P221="m2-LxW",I221*J221*N221,IF(P221="rm",M221,IF(P221="lm",I221,IF(P221="unit",#REF!,))))))</f>
        <v>104</v>
      </c>
      <c r="P221" s="42" t="s">
        <v>27</v>
      </c>
      <c r="Q221" s="43" t="str">
        <f t="shared" si="40"/>
        <v>off hired</v>
      </c>
      <c r="R221" s="44">
        <v>44729</v>
      </c>
      <c r="S221" s="44">
        <v>44757</v>
      </c>
      <c r="T221" s="45">
        <f t="shared" si="42"/>
        <v>1</v>
      </c>
      <c r="U221" s="46">
        <f t="shared" si="50"/>
        <v>4.1428571428571432</v>
      </c>
      <c r="V221" s="47">
        <v>14</v>
      </c>
      <c r="W221" s="47">
        <v>0.84</v>
      </c>
      <c r="X221" s="48">
        <f t="shared" si="43"/>
        <v>1456</v>
      </c>
      <c r="Y221" s="48">
        <f t="shared" si="44"/>
        <v>87.36</v>
      </c>
      <c r="Z221" s="48">
        <f t="shared" si="45"/>
        <v>1019.1999999999999</v>
      </c>
      <c r="AA221" s="48">
        <f t="shared" si="46"/>
        <v>436.8</v>
      </c>
      <c r="AB221" s="48">
        <f t="shared" si="47"/>
        <v>361.92</v>
      </c>
      <c r="AC221" s="48">
        <f t="shared" si="48"/>
        <v>1817.92</v>
      </c>
      <c r="AD221" s="93">
        <f t="shared" si="49"/>
        <v>1817.92</v>
      </c>
    </row>
    <row r="222" spans="1:30" s="68" customFormat="1" ht="30" customHeight="1" x14ac:dyDescent="0.35">
      <c r="A222" s="39"/>
      <c r="B222" s="39" t="s">
        <v>93</v>
      </c>
      <c r="C222" s="40">
        <v>298</v>
      </c>
      <c r="D222" s="41">
        <v>12404</v>
      </c>
      <c r="E222" s="41">
        <v>8189</v>
      </c>
      <c r="F222" s="41" t="s">
        <v>50</v>
      </c>
      <c r="G222" s="39" t="s">
        <v>321</v>
      </c>
      <c r="H222" s="39" t="s">
        <v>230</v>
      </c>
      <c r="I222" s="41">
        <v>4.5</v>
      </c>
      <c r="J222" s="41">
        <v>1.3</v>
      </c>
      <c r="K222" s="41">
        <v>3</v>
      </c>
      <c r="L222" s="41">
        <v>1</v>
      </c>
      <c r="M222" s="41">
        <f t="shared" si="41"/>
        <v>2</v>
      </c>
      <c r="N222" s="41"/>
      <c r="O222" s="41">
        <f>IF(P222="m3",I222*J222*M222,IF(P222="m2-LxH",I222*M222,IF(P222="m2-LxW",I222*J222*N222,IF(P222="rm",M222,IF(P222="lm",I222,IF(P222="unit",#REF!,))))))</f>
        <v>9</v>
      </c>
      <c r="P222" s="42" t="s">
        <v>27</v>
      </c>
      <c r="Q222" s="43" t="str">
        <f t="shared" si="40"/>
        <v>off hired</v>
      </c>
      <c r="R222" s="44">
        <v>44731</v>
      </c>
      <c r="S222" s="44">
        <v>44868</v>
      </c>
      <c r="T222" s="45">
        <f t="shared" si="42"/>
        <v>1</v>
      </c>
      <c r="U222" s="46">
        <f t="shared" si="50"/>
        <v>19.714285714285715</v>
      </c>
      <c r="V222" s="47">
        <v>14</v>
      </c>
      <c r="W222" s="47">
        <v>0.84</v>
      </c>
      <c r="X222" s="48">
        <f t="shared" si="43"/>
        <v>126</v>
      </c>
      <c r="Y222" s="48">
        <f t="shared" si="44"/>
        <v>7.56</v>
      </c>
      <c r="Z222" s="48">
        <f t="shared" si="45"/>
        <v>88.2</v>
      </c>
      <c r="AA222" s="48">
        <f t="shared" si="46"/>
        <v>37.799999999999997</v>
      </c>
      <c r="AB222" s="48">
        <f t="shared" si="47"/>
        <v>149.04000000000002</v>
      </c>
      <c r="AC222" s="48">
        <f t="shared" si="48"/>
        <v>275.04000000000002</v>
      </c>
      <c r="AD222" s="93">
        <f t="shared" si="49"/>
        <v>275.04000000000002</v>
      </c>
    </row>
    <row r="223" spans="1:30" s="68" customFormat="1" ht="30" customHeight="1" x14ac:dyDescent="0.35">
      <c r="A223" s="39"/>
      <c r="B223" s="39" t="s">
        <v>47</v>
      </c>
      <c r="C223" s="40" t="s">
        <v>322</v>
      </c>
      <c r="D223" s="49">
        <v>12405</v>
      </c>
      <c r="E223" s="49">
        <v>7703</v>
      </c>
      <c r="F223" s="41" t="s">
        <v>50</v>
      </c>
      <c r="G223" s="39" t="s">
        <v>270</v>
      </c>
      <c r="H223" s="39" t="s">
        <v>230</v>
      </c>
      <c r="I223" s="41">
        <v>6</v>
      </c>
      <c r="J223" s="41">
        <v>1.3</v>
      </c>
      <c r="K223" s="41">
        <v>4.5</v>
      </c>
      <c r="L223" s="41">
        <v>1</v>
      </c>
      <c r="M223" s="41">
        <f t="shared" si="41"/>
        <v>3.5</v>
      </c>
      <c r="N223" s="41"/>
      <c r="O223" s="41">
        <f>IF(P223="m3",I223*J223*M223,IF(P223="m2-LxH",I223*M223,IF(P223="m2-LxW",I223*J223*N223,IF(P223="rm",M223,IF(P223="lm",I223,IF(P223="unit",#REF!,))))))</f>
        <v>21</v>
      </c>
      <c r="P223" s="42" t="s">
        <v>27</v>
      </c>
      <c r="Q223" s="43" t="str">
        <f t="shared" si="40"/>
        <v>off hired</v>
      </c>
      <c r="R223" s="44">
        <v>44731</v>
      </c>
      <c r="S223" s="44">
        <v>44749</v>
      </c>
      <c r="T223" s="45">
        <f t="shared" si="42"/>
        <v>1</v>
      </c>
      <c r="U223" s="46">
        <f t="shared" si="50"/>
        <v>2.7142857142857144</v>
      </c>
      <c r="V223" s="47">
        <v>14</v>
      </c>
      <c r="W223" s="47">
        <v>0.84</v>
      </c>
      <c r="X223" s="48">
        <f t="shared" si="43"/>
        <v>294</v>
      </c>
      <c r="Y223" s="48">
        <f t="shared" si="44"/>
        <v>17.64</v>
      </c>
      <c r="Z223" s="48">
        <f t="shared" si="45"/>
        <v>205.79999999999998</v>
      </c>
      <c r="AA223" s="48">
        <f t="shared" si="46"/>
        <v>88.2</v>
      </c>
      <c r="AB223" s="48">
        <f t="shared" si="47"/>
        <v>47.879999999999995</v>
      </c>
      <c r="AC223" s="48">
        <f t="shared" si="48"/>
        <v>341.88</v>
      </c>
      <c r="AD223" s="93">
        <f t="shared" si="49"/>
        <v>341.88</v>
      </c>
    </row>
    <row r="224" spans="1:30" s="68" customFormat="1" ht="30" customHeight="1" x14ac:dyDescent="0.35">
      <c r="A224" s="39"/>
      <c r="B224" s="39" t="s">
        <v>47</v>
      </c>
      <c r="C224" s="40">
        <v>299</v>
      </c>
      <c r="D224" s="49">
        <v>12406</v>
      </c>
      <c r="E224" s="49">
        <v>7702</v>
      </c>
      <c r="F224" s="41" t="s">
        <v>49</v>
      </c>
      <c r="G224" s="39" t="s">
        <v>240</v>
      </c>
      <c r="H224" s="39" t="s">
        <v>302</v>
      </c>
      <c r="I224" s="41">
        <v>2.5</v>
      </c>
      <c r="J224" s="41">
        <v>1.3</v>
      </c>
      <c r="K224" s="41">
        <v>5</v>
      </c>
      <c r="L224" s="41">
        <v>1</v>
      </c>
      <c r="M224" s="41">
        <f t="shared" ref="M224:M255" si="51">K224-L224</f>
        <v>4</v>
      </c>
      <c r="N224" s="41"/>
      <c r="O224" s="41">
        <f>IF(P224="m3",I224*J224*M224,IF(P224="m2-LxH",I224*M224,IF(P224="m2-LxW",I224*J224*N224,IF(P224="rm",M224,IF(P224="lm",I224,IF(P224="unit",#REF!,))))))</f>
        <v>4</v>
      </c>
      <c r="P224" s="42" t="s">
        <v>30</v>
      </c>
      <c r="Q224" s="43" t="str">
        <f t="shared" si="40"/>
        <v>off hired</v>
      </c>
      <c r="R224" s="44">
        <v>44731</v>
      </c>
      <c r="S224" s="44">
        <v>44748</v>
      </c>
      <c r="T224" s="45">
        <f t="shared" si="42"/>
        <v>1</v>
      </c>
      <c r="U224" s="46">
        <f t="shared" si="50"/>
        <v>2.5714285714285716</v>
      </c>
      <c r="V224" s="47">
        <v>135</v>
      </c>
      <c r="W224" s="47">
        <v>12.25</v>
      </c>
      <c r="X224" s="48">
        <f t="shared" si="43"/>
        <v>540</v>
      </c>
      <c r="Y224" s="48">
        <f t="shared" si="44"/>
        <v>49</v>
      </c>
      <c r="Z224" s="48">
        <f t="shared" si="45"/>
        <v>378</v>
      </c>
      <c r="AA224" s="48">
        <f t="shared" si="46"/>
        <v>162</v>
      </c>
      <c r="AB224" s="48">
        <f t="shared" si="47"/>
        <v>126.00000000000001</v>
      </c>
      <c r="AC224" s="48">
        <f t="shared" si="48"/>
        <v>666</v>
      </c>
      <c r="AD224" s="93">
        <f t="shared" si="49"/>
        <v>666</v>
      </c>
    </row>
    <row r="225" spans="1:30" s="68" customFormat="1" ht="30" customHeight="1" x14ac:dyDescent="0.35">
      <c r="A225" s="39"/>
      <c r="B225" s="39" t="s">
        <v>47</v>
      </c>
      <c r="C225" s="40">
        <v>300</v>
      </c>
      <c r="D225" s="49">
        <v>12407</v>
      </c>
      <c r="E225" s="49">
        <v>7579</v>
      </c>
      <c r="F225" s="41" t="s">
        <v>50</v>
      </c>
      <c r="G225" s="39" t="s">
        <v>270</v>
      </c>
      <c r="H225" s="39" t="s">
        <v>230</v>
      </c>
      <c r="I225" s="41">
        <v>5</v>
      </c>
      <c r="J225" s="41">
        <v>1.3</v>
      </c>
      <c r="K225" s="41">
        <v>5</v>
      </c>
      <c r="L225" s="41">
        <v>1</v>
      </c>
      <c r="M225" s="41">
        <f t="shared" si="51"/>
        <v>4</v>
      </c>
      <c r="N225" s="41"/>
      <c r="O225" s="41">
        <f>IF(P225="m3",I225*J225*M225,IF(P225="m2-LxH",I225*M225,IF(P225="m2-LxW",I225*J225*N225,IF(P225="rm",M225,IF(P225="lm",I225,IF(P225="unit",#REF!,))))))</f>
        <v>20</v>
      </c>
      <c r="P225" s="42" t="s">
        <v>27</v>
      </c>
      <c r="Q225" s="43" t="str">
        <f t="shared" si="40"/>
        <v>off hired</v>
      </c>
      <c r="R225" s="44">
        <v>44731</v>
      </c>
      <c r="S225" s="44">
        <v>44735</v>
      </c>
      <c r="T225" s="45">
        <f t="shared" si="42"/>
        <v>1</v>
      </c>
      <c r="U225" s="46">
        <f t="shared" si="50"/>
        <v>0.7142857142857143</v>
      </c>
      <c r="V225" s="47">
        <v>14</v>
      </c>
      <c r="W225" s="47">
        <v>0.84</v>
      </c>
      <c r="X225" s="48">
        <f t="shared" si="43"/>
        <v>280</v>
      </c>
      <c r="Y225" s="48">
        <f t="shared" si="44"/>
        <v>16.8</v>
      </c>
      <c r="Z225" s="48">
        <f t="shared" si="45"/>
        <v>196</v>
      </c>
      <c r="AA225" s="48">
        <f t="shared" si="46"/>
        <v>84</v>
      </c>
      <c r="AB225" s="48">
        <f t="shared" si="47"/>
        <v>12</v>
      </c>
      <c r="AC225" s="48">
        <f t="shared" si="48"/>
        <v>292</v>
      </c>
      <c r="AD225" s="93">
        <f t="shared" si="49"/>
        <v>292</v>
      </c>
    </row>
    <row r="226" spans="1:30" s="68" customFormat="1" ht="30" customHeight="1" x14ac:dyDescent="0.35">
      <c r="A226" s="39"/>
      <c r="B226" s="39" t="s">
        <v>79</v>
      </c>
      <c r="C226" s="40">
        <v>301</v>
      </c>
      <c r="D226" s="49">
        <v>12408</v>
      </c>
      <c r="E226" s="49">
        <v>7710</v>
      </c>
      <c r="F226" s="41" t="s">
        <v>50</v>
      </c>
      <c r="G226" s="39" t="s">
        <v>255</v>
      </c>
      <c r="H226" s="39" t="s">
        <v>302</v>
      </c>
      <c r="I226" s="41">
        <v>1.3</v>
      </c>
      <c r="J226" s="41">
        <v>1.3</v>
      </c>
      <c r="K226" s="41">
        <v>5</v>
      </c>
      <c r="L226" s="41">
        <v>1</v>
      </c>
      <c r="M226" s="41">
        <f t="shared" si="51"/>
        <v>4</v>
      </c>
      <c r="N226" s="41"/>
      <c r="O226" s="41">
        <f>IF(P226="m3",I226*J226*M226,IF(P226="m2-LxH",I226*M226,IF(P226="m2-LxW",I226*J226*N226,IF(P226="rm",M226,IF(P226="lm",I226,IF(P226="unit",#REF!,))))))</f>
        <v>4</v>
      </c>
      <c r="P226" s="42" t="s">
        <v>30</v>
      </c>
      <c r="Q226" s="43" t="str">
        <f t="shared" si="40"/>
        <v>off hired</v>
      </c>
      <c r="R226" s="44">
        <v>44731</v>
      </c>
      <c r="S226" s="44">
        <v>44756</v>
      </c>
      <c r="T226" s="45">
        <f t="shared" si="42"/>
        <v>1</v>
      </c>
      <c r="U226" s="46">
        <f t="shared" si="50"/>
        <v>3.7142857142857144</v>
      </c>
      <c r="V226" s="47">
        <v>135</v>
      </c>
      <c r="W226" s="47">
        <v>12.25</v>
      </c>
      <c r="X226" s="48">
        <f t="shared" si="43"/>
        <v>540</v>
      </c>
      <c r="Y226" s="48">
        <f t="shared" si="44"/>
        <v>49</v>
      </c>
      <c r="Z226" s="48">
        <f t="shared" si="45"/>
        <v>378</v>
      </c>
      <c r="AA226" s="48">
        <f t="shared" si="46"/>
        <v>162</v>
      </c>
      <c r="AB226" s="48">
        <f t="shared" si="47"/>
        <v>182</v>
      </c>
      <c r="AC226" s="48">
        <f t="shared" si="48"/>
        <v>722</v>
      </c>
      <c r="AD226" s="93">
        <f t="shared" si="49"/>
        <v>722</v>
      </c>
    </row>
    <row r="227" spans="1:30" s="68" customFormat="1" ht="30" customHeight="1" x14ac:dyDescent="0.35">
      <c r="A227" s="39"/>
      <c r="B227" s="39" t="s">
        <v>79</v>
      </c>
      <c r="C227" s="40">
        <v>302</v>
      </c>
      <c r="D227" s="49">
        <v>12409</v>
      </c>
      <c r="E227" s="49">
        <v>8180</v>
      </c>
      <c r="F227" s="41" t="s">
        <v>49</v>
      </c>
      <c r="G227" s="39" t="s">
        <v>261</v>
      </c>
      <c r="H227" s="39" t="s">
        <v>302</v>
      </c>
      <c r="I227" s="41">
        <v>1.3</v>
      </c>
      <c r="J227" s="41">
        <v>1.3</v>
      </c>
      <c r="K227" s="41">
        <v>3</v>
      </c>
      <c r="L227" s="41">
        <v>1</v>
      </c>
      <c r="M227" s="41">
        <f t="shared" si="51"/>
        <v>2</v>
      </c>
      <c r="N227" s="41"/>
      <c r="O227" s="41">
        <f>IF(P227="m3",I227*J227*M227,IF(P227="m2-LxH",I227*M227,IF(P227="m2-LxW",I227*J227*N227,IF(P227="rm",M227,IF(P227="lm",I227,IF(P227="unit",#REF!,))))))</f>
        <v>2</v>
      </c>
      <c r="P227" s="42" t="s">
        <v>30</v>
      </c>
      <c r="Q227" s="43" t="str">
        <f t="shared" si="40"/>
        <v>off hired</v>
      </c>
      <c r="R227" s="44">
        <v>44732</v>
      </c>
      <c r="S227" s="44">
        <v>44866</v>
      </c>
      <c r="T227" s="45">
        <f t="shared" si="42"/>
        <v>1</v>
      </c>
      <c r="U227" s="46">
        <f t="shared" si="50"/>
        <v>19.285714285714285</v>
      </c>
      <c r="V227" s="47">
        <v>135</v>
      </c>
      <c r="W227" s="47">
        <v>12.25</v>
      </c>
      <c r="X227" s="48">
        <f t="shared" si="43"/>
        <v>270</v>
      </c>
      <c r="Y227" s="48">
        <f t="shared" si="44"/>
        <v>24.5</v>
      </c>
      <c r="Z227" s="48">
        <f t="shared" si="45"/>
        <v>189</v>
      </c>
      <c r="AA227" s="48">
        <f t="shared" si="46"/>
        <v>81</v>
      </c>
      <c r="AB227" s="48">
        <f t="shared" si="47"/>
        <v>472.5</v>
      </c>
      <c r="AC227" s="48">
        <f t="shared" si="48"/>
        <v>742.5</v>
      </c>
      <c r="AD227" s="93">
        <f t="shared" si="49"/>
        <v>742.5</v>
      </c>
    </row>
    <row r="228" spans="1:30" s="68" customFormat="1" ht="30" customHeight="1" x14ac:dyDescent="0.35">
      <c r="A228" s="39"/>
      <c r="B228" s="39" t="s">
        <v>79</v>
      </c>
      <c r="C228" s="40">
        <v>303</v>
      </c>
      <c r="D228" s="49">
        <v>12409</v>
      </c>
      <c r="E228" s="49">
        <v>8180</v>
      </c>
      <c r="F228" s="41" t="s">
        <v>49</v>
      </c>
      <c r="G228" s="39" t="s">
        <v>261</v>
      </c>
      <c r="H228" s="39" t="s">
        <v>302</v>
      </c>
      <c r="I228" s="41">
        <v>1.3</v>
      </c>
      <c r="J228" s="41">
        <v>1.3</v>
      </c>
      <c r="K228" s="41">
        <v>3</v>
      </c>
      <c r="L228" s="41">
        <v>1</v>
      </c>
      <c r="M228" s="41">
        <f t="shared" si="51"/>
        <v>2</v>
      </c>
      <c r="N228" s="41"/>
      <c r="O228" s="41">
        <f>IF(P228="m3",I228*J228*M228,IF(P228="m2-LxH",I228*M228,IF(P228="m2-LxW",I228*J228*N228,IF(P228="rm",M228,IF(P228="lm",I228,IF(P228="unit",#REF!,))))))</f>
        <v>2</v>
      </c>
      <c r="P228" s="42" t="s">
        <v>30</v>
      </c>
      <c r="Q228" s="43" t="str">
        <f t="shared" si="40"/>
        <v>off hired</v>
      </c>
      <c r="R228" s="44">
        <v>44732</v>
      </c>
      <c r="S228" s="44">
        <v>44866</v>
      </c>
      <c r="T228" s="45">
        <f t="shared" si="42"/>
        <v>1</v>
      </c>
      <c r="U228" s="46">
        <f t="shared" si="50"/>
        <v>19.285714285714285</v>
      </c>
      <c r="V228" s="47">
        <v>135</v>
      </c>
      <c r="W228" s="47">
        <v>12.25</v>
      </c>
      <c r="X228" s="48">
        <f t="shared" si="43"/>
        <v>270</v>
      </c>
      <c r="Y228" s="48">
        <f t="shared" si="44"/>
        <v>24.5</v>
      </c>
      <c r="Z228" s="48">
        <f t="shared" si="45"/>
        <v>189</v>
      </c>
      <c r="AA228" s="48">
        <f t="shared" si="46"/>
        <v>81</v>
      </c>
      <c r="AB228" s="48">
        <f t="shared" si="47"/>
        <v>472.5</v>
      </c>
      <c r="AC228" s="48">
        <f t="shared" si="48"/>
        <v>742.5</v>
      </c>
      <c r="AD228" s="93">
        <f t="shared" si="49"/>
        <v>742.5</v>
      </c>
    </row>
    <row r="229" spans="1:30" s="68" customFormat="1" ht="30" customHeight="1" x14ac:dyDescent="0.35">
      <c r="A229" s="39"/>
      <c r="B229" s="39" t="s">
        <v>79</v>
      </c>
      <c r="C229" s="40">
        <v>304</v>
      </c>
      <c r="D229" s="49">
        <v>12409</v>
      </c>
      <c r="E229" s="49">
        <v>8180</v>
      </c>
      <c r="F229" s="41" t="s">
        <v>49</v>
      </c>
      <c r="G229" s="39" t="s">
        <v>261</v>
      </c>
      <c r="H229" s="39" t="s">
        <v>302</v>
      </c>
      <c r="I229" s="41">
        <v>1.3</v>
      </c>
      <c r="J229" s="41">
        <v>1.3</v>
      </c>
      <c r="K229" s="41">
        <v>3</v>
      </c>
      <c r="L229" s="41">
        <v>1</v>
      </c>
      <c r="M229" s="41">
        <f t="shared" si="51"/>
        <v>2</v>
      </c>
      <c r="N229" s="41"/>
      <c r="O229" s="41">
        <f>IF(P229="m3",I229*J229*M229,IF(P229="m2-LxH",I229*M229,IF(P229="m2-LxW",I229*J229*N229,IF(P229="rm",M229,IF(P229="lm",I229,IF(P229="unit",#REF!,))))))</f>
        <v>2</v>
      </c>
      <c r="P229" s="42" t="s">
        <v>30</v>
      </c>
      <c r="Q229" s="43" t="str">
        <f t="shared" si="40"/>
        <v>off hired</v>
      </c>
      <c r="R229" s="44">
        <v>44732</v>
      </c>
      <c r="S229" s="44">
        <v>44866</v>
      </c>
      <c r="T229" s="45">
        <f t="shared" si="42"/>
        <v>1</v>
      </c>
      <c r="U229" s="46">
        <f t="shared" si="50"/>
        <v>19.285714285714285</v>
      </c>
      <c r="V229" s="47">
        <v>135</v>
      </c>
      <c r="W229" s="47">
        <v>12.25</v>
      </c>
      <c r="X229" s="48">
        <f t="shared" si="43"/>
        <v>270</v>
      </c>
      <c r="Y229" s="48">
        <f t="shared" si="44"/>
        <v>24.5</v>
      </c>
      <c r="Z229" s="48">
        <f t="shared" si="45"/>
        <v>189</v>
      </c>
      <c r="AA229" s="48">
        <f t="shared" si="46"/>
        <v>81</v>
      </c>
      <c r="AB229" s="48">
        <f t="shared" si="47"/>
        <v>472.5</v>
      </c>
      <c r="AC229" s="48">
        <f t="shared" si="48"/>
        <v>742.5</v>
      </c>
      <c r="AD229" s="93">
        <f t="shared" si="49"/>
        <v>742.5</v>
      </c>
    </row>
    <row r="230" spans="1:30" s="68" customFormat="1" ht="30" customHeight="1" x14ac:dyDescent="0.35">
      <c r="A230" s="39"/>
      <c r="B230" s="39" t="s">
        <v>79</v>
      </c>
      <c r="C230" s="40">
        <v>305</v>
      </c>
      <c r="D230" s="49">
        <v>12409</v>
      </c>
      <c r="E230" s="49">
        <v>8180</v>
      </c>
      <c r="F230" s="41" t="s">
        <v>49</v>
      </c>
      <c r="G230" s="39" t="s">
        <v>261</v>
      </c>
      <c r="H230" s="39" t="s">
        <v>302</v>
      </c>
      <c r="I230" s="41">
        <v>1.3</v>
      </c>
      <c r="J230" s="41">
        <v>1.3</v>
      </c>
      <c r="K230" s="41">
        <v>3</v>
      </c>
      <c r="L230" s="41">
        <v>1</v>
      </c>
      <c r="M230" s="41">
        <f t="shared" si="51"/>
        <v>2</v>
      </c>
      <c r="N230" s="41"/>
      <c r="O230" s="41">
        <f>IF(P230="m3",I230*J230*M230,IF(P230="m2-LxH",I230*M230,IF(P230="m2-LxW",I230*J230*N230,IF(P230="rm",M230,IF(P230="lm",I230,IF(P230="unit",#REF!,))))))</f>
        <v>2</v>
      </c>
      <c r="P230" s="42" t="s">
        <v>30</v>
      </c>
      <c r="Q230" s="43" t="str">
        <f t="shared" si="40"/>
        <v>off hired</v>
      </c>
      <c r="R230" s="44">
        <v>44732</v>
      </c>
      <c r="S230" s="44">
        <v>44866</v>
      </c>
      <c r="T230" s="45">
        <f t="shared" si="42"/>
        <v>1</v>
      </c>
      <c r="U230" s="46">
        <f t="shared" si="50"/>
        <v>19.285714285714285</v>
      </c>
      <c r="V230" s="47">
        <v>135</v>
      </c>
      <c r="W230" s="47">
        <v>12.25</v>
      </c>
      <c r="X230" s="48">
        <f t="shared" si="43"/>
        <v>270</v>
      </c>
      <c r="Y230" s="48">
        <f t="shared" si="44"/>
        <v>24.5</v>
      </c>
      <c r="Z230" s="48">
        <f t="shared" si="45"/>
        <v>189</v>
      </c>
      <c r="AA230" s="48">
        <f t="shared" si="46"/>
        <v>81</v>
      </c>
      <c r="AB230" s="48">
        <f t="shared" si="47"/>
        <v>472.5</v>
      </c>
      <c r="AC230" s="48">
        <f t="shared" si="48"/>
        <v>742.5</v>
      </c>
      <c r="AD230" s="93">
        <f t="shared" si="49"/>
        <v>742.5</v>
      </c>
    </row>
    <row r="231" spans="1:30" s="68" customFormat="1" ht="30" customHeight="1" x14ac:dyDescent="0.35">
      <c r="A231" s="39"/>
      <c r="B231" s="39" t="s">
        <v>47</v>
      </c>
      <c r="C231" s="40">
        <v>306</v>
      </c>
      <c r="D231" s="49">
        <v>12410</v>
      </c>
      <c r="E231" s="49">
        <v>7721</v>
      </c>
      <c r="F231" s="41" t="s">
        <v>50</v>
      </c>
      <c r="G231" s="39" t="s">
        <v>270</v>
      </c>
      <c r="H231" s="39" t="s">
        <v>302</v>
      </c>
      <c r="I231" s="41">
        <v>1.8</v>
      </c>
      <c r="J231" s="41">
        <v>1.3</v>
      </c>
      <c r="K231" s="41">
        <v>6</v>
      </c>
      <c r="L231" s="41">
        <v>1</v>
      </c>
      <c r="M231" s="41">
        <f t="shared" si="51"/>
        <v>5</v>
      </c>
      <c r="N231" s="41"/>
      <c r="O231" s="41">
        <f>IF(P231="m3",I231*J231*M231,IF(P231="m2-LxH",I231*M231,IF(P231="m2-LxW",I231*J231*N231,IF(P231="rm",M231,IF(P231="lm",I231,IF(P231="unit",#REF!,))))))</f>
        <v>5</v>
      </c>
      <c r="P231" s="42" t="s">
        <v>30</v>
      </c>
      <c r="Q231" s="43" t="str">
        <f t="shared" si="40"/>
        <v>off hired</v>
      </c>
      <c r="R231" s="44">
        <v>44732</v>
      </c>
      <c r="S231" s="44">
        <v>44759</v>
      </c>
      <c r="T231" s="45">
        <f t="shared" si="42"/>
        <v>1</v>
      </c>
      <c r="U231" s="46">
        <f t="shared" ref="U231:U243" si="52">IF(Q231="on hire",$C$1-R231+1,IF(Q231="off hired",S231-R231+1,0))/7</f>
        <v>4</v>
      </c>
      <c r="V231" s="47">
        <v>135</v>
      </c>
      <c r="W231" s="47">
        <v>12.25</v>
      </c>
      <c r="X231" s="48">
        <f t="shared" si="43"/>
        <v>675</v>
      </c>
      <c r="Y231" s="48">
        <f t="shared" si="44"/>
        <v>61.25</v>
      </c>
      <c r="Z231" s="48">
        <f t="shared" si="45"/>
        <v>472.5</v>
      </c>
      <c r="AA231" s="48">
        <f t="shared" si="46"/>
        <v>202.5</v>
      </c>
      <c r="AB231" s="48">
        <f t="shared" si="47"/>
        <v>245</v>
      </c>
      <c r="AC231" s="48">
        <f t="shared" si="48"/>
        <v>920</v>
      </c>
      <c r="AD231" s="93">
        <f t="shared" si="49"/>
        <v>920</v>
      </c>
    </row>
    <row r="232" spans="1:30" s="68" customFormat="1" ht="30" customHeight="1" x14ac:dyDescent="0.35">
      <c r="A232" s="39"/>
      <c r="B232" s="39" t="s">
        <v>47</v>
      </c>
      <c r="C232" s="40"/>
      <c r="D232" s="49">
        <v>12411</v>
      </c>
      <c r="E232" s="49">
        <v>7703</v>
      </c>
      <c r="F232" s="41" t="s">
        <v>50</v>
      </c>
      <c r="G232" s="39" t="s">
        <v>270</v>
      </c>
      <c r="H232" s="39" t="s">
        <v>230</v>
      </c>
      <c r="I232" s="41">
        <v>10</v>
      </c>
      <c r="J232" s="41">
        <v>1.3</v>
      </c>
      <c r="K232" s="41">
        <v>3</v>
      </c>
      <c r="L232" s="41">
        <v>1</v>
      </c>
      <c r="M232" s="41">
        <f t="shared" si="51"/>
        <v>2</v>
      </c>
      <c r="N232" s="41"/>
      <c r="O232" s="41">
        <f>IF(P232="m3",I232*J232*M232,IF(P232="m2-LxH",I232*M232,IF(P232="m2-LxW",I232*J232*N232,IF(P232="rm",M232,IF(P232="lm",I232,IF(P232="unit",#REF!,))))))</f>
        <v>20</v>
      </c>
      <c r="P232" s="42" t="s">
        <v>27</v>
      </c>
      <c r="Q232" s="43" t="str">
        <f t="shared" ref="Q232:Q297" si="53">IF(S232&lt;&gt;0,"off hired",IF(R232&lt;&gt;0,"on hire","-"))</f>
        <v>off hired</v>
      </c>
      <c r="R232" s="44">
        <v>44728</v>
      </c>
      <c r="S232" s="44">
        <v>44749</v>
      </c>
      <c r="T232" s="45">
        <f t="shared" si="42"/>
        <v>1</v>
      </c>
      <c r="U232" s="46">
        <f t="shared" si="52"/>
        <v>3.1428571428571428</v>
      </c>
      <c r="V232" s="47">
        <v>14</v>
      </c>
      <c r="W232" s="47">
        <v>0.84</v>
      </c>
      <c r="X232" s="48">
        <f t="shared" si="43"/>
        <v>280</v>
      </c>
      <c r="Y232" s="48">
        <f t="shared" si="44"/>
        <v>16.8</v>
      </c>
      <c r="Z232" s="48">
        <f t="shared" si="45"/>
        <v>196</v>
      </c>
      <c r="AA232" s="48">
        <f t="shared" si="46"/>
        <v>84</v>
      </c>
      <c r="AB232" s="48">
        <f t="shared" si="47"/>
        <v>52.8</v>
      </c>
      <c r="AC232" s="48">
        <f t="shared" si="48"/>
        <v>332.8</v>
      </c>
      <c r="AD232" s="93">
        <f t="shared" si="49"/>
        <v>332.8</v>
      </c>
    </row>
    <row r="233" spans="1:30" s="68" customFormat="1" ht="30" customHeight="1" x14ac:dyDescent="0.35">
      <c r="A233" s="39"/>
      <c r="B233" s="39" t="s">
        <v>74</v>
      </c>
      <c r="C233" s="40">
        <v>308</v>
      </c>
      <c r="D233" s="41">
        <v>12412</v>
      </c>
      <c r="E233" s="41">
        <v>7592</v>
      </c>
      <c r="F233" s="41" t="s">
        <v>49</v>
      </c>
      <c r="G233" s="39" t="s">
        <v>263</v>
      </c>
      <c r="H233" s="39" t="s">
        <v>230</v>
      </c>
      <c r="I233" s="41">
        <v>4</v>
      </c>
      <c r="J233" s="41">
        <v>1.3</v>
      </c>
      <c r="K233" s="41">
        <v>4</v>
      </c>
      <c r="L233" s="41">
        <v>1</v>
      </c>
      <c r="M233" s="41">
        <f t="shared" si="51"/>
        <v>3</v>
      </c>
      <c r="N233" s="41"/>
      <c r="O233" s="41">
        <f>IF(P233="m3",I233*J233*M233,IF(P233="m2-LxH",I233*M233,IF(P233="m2-LxW",I233*J233*N233,IF(P233="rm",M233,IF(P233="lm",I233,IF(P233="unit",#REF!,))))))</f>
        <v>12</v>
      </c>
      <c r="P233" s="42" t="s">
        <v>27</v>
      </c>
      <c r="Q233" s="43" t="str">
        <f t="shared" si="53"/>
        <v>off hired</v>
      </c>
      <c r="R233" s="44">
        <v>44732</v>
      </c>
      <c r="S233" s="44">
        <v>44741</v>
      </c>
      <c r="T233" s="45">
        <f t="shared" si="42"/>
        <v>1</v>
      </c>
      <c r="U233" s="46">
        <f t="shared" si="52"/>
        <v>1.4285714285714286</v>
      </c>
      <c r="V233" s="47">
        <v>14</v>
      </c>
      <c r="W233" s="47">
        <v>0.84</v>
      </c>
      <c r="X233" s="48">
        <f t="shared" si="43"/>
        <v>168</v>
      </c>
      <c r="Y233" s="48">
        <f t="shared" si="44"/>
        <v>10.08</v>
      </c>
      <c r="Z233" s="48">
        <f t="shared" si="45"/>
        <v>117.59999999999998</v>
      </c>
      <c r="AA233" s="48">
        <f t="shared" si="46"/>
        <v>50.399999999999991</v>
      </c>
      <c r="AB233" s="48">
        <f t="shared" si="47"/>
        <v>14.399999999999999</v>
      </c>
      <c r="AC233" s="48">
        <f t="shared" si="48"/>
        <v>182.39999999999998</v>
      </c>
      <c r="AD233" s="93">
        <f t="shared" si="49"/>
        <v>182.39999999999998</v>
      </c>
    </row>
    <row r="234" spans="1:30" s="68" customFormat="1" ht="30" customHeight="1" x14ac:dyDescent="0.35">
      <c r="A234" s="39"/>
      <c r="B234" s="39" t="s">
        <v>114</v>
      </c>
      <c r="C234" s="40">
        <v>309</v>
      </c>
      <c r="D234" s="41">
        <v>12413</v>
      </c>
      <c r="E234" s="41">
        <v>7825</v>
      </c>
      <c r="F234" s="41" t="s">
        <v>49</v>
      </c>
      <c r="G234" s="39" t="s">
        <v>256</v>
      </c>
      <c r="H234" s="39" t="s">
        <v>302</v>
      </c>
      <c r="I234" s="41">
        <v>2.5</v>
      </c>
      <c r="J234" s="41">
        <v>1.3</v>
      </c>
      <c r="K234" s="41">
        <v>4</v>
      </c>
      <c r="L234" s="41">
        <v>1</v>
      </c>
      <c r="M234" s="41">
        <f t="shared" si="51"/>
        <v>3</v>
      </c>
      <c r="N234" s="41"/>
      <c r="O234" s="41">
        <f>IF(P234="m3",I234*J234*M234,IF(P234="m2-LxH",I234*M234,IF(P234="m2-LxW",I234*J234*N234,IF(P234="rm",M234,IF(P234="lm",I234,IF(P234="unit",#REF!,))))))</f>
        <v>3</v>
      </c>
      <c r="P234" s="42" t="s">
        <v>30</v>
      </c>
      <c r="Q234" s="43" t="str">
        <f t="shared" si="53"/>
        <v>off hired</v>
      </c>
      <c r="R234" s="44">
        <v>44732</v>
      </c>
      <c r="S234" s="44">
        <v>44789</v>
      </c>
      <c r="T234" s="45">
        <f t="shared" si="42"/>
        <v>1</v>
      </c>
      <c r="U234" s="46">
        <f t="shared" si="52"/>
        <v>8.2857142857142865</v>
      </c>
      <c r="V234" s="47">
        <v>135</v>
      </c>
      <c r="W234" s="47">
        <v>12.25</v>
      </c>
      <c r="X234" s="48">
        <f t="shared" si="43"/>
        <v>405</v>
      </c>
      <c r="Y234" s="48">
        <f t="shared" si="44"/>
        <v>36.75</v>
      </c>
      <c r="Z234" s="48">
        <f t="shared" si="45"/>
        <v>283.49999999999994</v>
      </c>
      <c r="AA234" s="48">
        <f t="shared" si="46"/>
        <v>121.49999999999999</v>
      </c>
      <c r="AB234" s="48">
        <f t="shared" si="47"/>
        <v>304.50000000000006</v>
      </c>
      <c r="AC234" s="48">
        <f t="shared" si="48"/>
        <v>709.5</v>
      </c>
      <c r="AD234" s="93">
        <f t="shared" si="49"/>
        <v>709.5</v>
      </c>
    </row>
    <row r="235" spans="1:30" s="68" customFormat="1" ht="30" customHeight="1" x14ac:dyDescent="0.35">
      <c r="A235" s="39"/>
      <c r="B235" s="39" t="s">
        <v>114</v>
      </c>
      <c r="C235" s="40">
        <v>310</v>
      </c>
      <c r="D235" s="41">
        <v>12414</v>
      </c>
      <c r="E235" s="41">
        <v>7739</v>
      </c>
      <c r="F235" s="41" t="s">
        <v>49</v>
      </c>
      <c r="G235" s="39" t="s">
        <v>256</v>
      </c>
      <c r="H235" s="39" t="s">
        <v>28</v>
      </c>
      <c r="I235" s="41">
        <v>6.3</v>
      </c>
      <c r="J235" s="41">
        <v>2.5</v>
      </c>
      <c r="K235" s="41">
        <v>5</v>
      </c>
      <c r="L235" s="41">
        <v>1</v>
      </c>
      <c r="M235" s="41">
        <f t="shared" si="51"/>
        <v>4</v>
      </c>
      <c r="N235" s="41"/>
      <c r="O235" s="41">
        <f>IF(P235="m3",I235*J235*M235,IF(P235="m2-LxH",I235*M235,IF(P235="m2-LxW",I235*J235*N235,IF(P235="rm",M235,IF(P235="lm",I235,IF(P235="unit",#REF!,))))))</f>
        <v>63</v>
      </c>
      <c r="P235" s="42" t="s">
        <v>29</v>
      </c>
      <c r="Q235" s="43" t="str">
        <f t="shared" si="53"/>
        <v>off hired</v>
      </c>
      <c r="R235" s="44">
        <v>44732</v>
      </c>
      <c r="S235" s="44">
        <v>44768</v>
      </c>
      <c r="T235" s="45">
        <f t="shared" si="42"/>
        <v>1</v>
      </c>
      <c r="U235" s="46">
        <f t="shared" si="52"/>
        <v>5.2857142857142856</v>
      </c>
      <c r="V235" s="47">
        <v>7.5</v>
      </c>
      <c r="W235" s="47">
        <v>0.7</v>
      </c>
      <c r="X235" s="48">
        <f t="shared" si="43"/>
        <v>472.5</v>
      </c>
      <c r="Y235" s="48">
        <f t="shared" si="44"/>
        <v>44.099999999999994</v>
      </c>
      <c r="Z235" s="48">
        <f t="shared" si="45"/>
        <v>330.74999999999994</v>
      </c>
      <c r="AA235" s="48">
        <f t="shared" si="46"/>
        <v>141.75</v>
      </c>
      <c r="AB235" s="48">
        <f t="shared" si="47"/>
        <v>233.1</v>
      </c>
      <c r="AC235" s="48">
        <f t="shared" si="48"/>
        <v>705.59999999999991</v>
      </c>
      <c r="AD235" s="93">
        <f t="shared" si="49"/>
        <v>705.59999999999991</v>
      </c>
    </row>
    <row r="236" spans="1:30" s="68" customFormat="1" ht="30" customHeight="1" x14ac:dyDescent="0.35">
      <c r="A236" s="39"/>
      <c r="B236" s="39" t="s">
        <v>74</v>
      </c>
      <c r="C236" s="40">
        <v>314</v>
      </c>
      <c r="D236" s="41">
        <v>12415</v>
      </c>
      <c r="E236" s="41">
        <v>7581</v>
      </c>
      <c r="F236" s="41" t="s">
        <v>49</v>
      </c>
      <c r="G236" s="39" t="s">
        <v>263</v>
      </c>
      <c r="H236" s="39" t="s">
        <v>230</v>
      </c>
      <c r="I236" s="41">
        <v>4</v>
      </c>
      <c r="J236" s="41">
        <v>1.3</v>
      </c>
      <c r="K236" s="41">
        <v>4</v>
      </c>
      <c r="L236" s="41">
        <v>1</v>
      </c>
      <c r="M236" s="41">
        <f t="shared" si="51"/>
        <v>3</v>
      </c>
      <c r="N236" s="41"/>
      <c r="O236" s="41">
        <f>IF(P236="m3",I236*J236*M236,IF(P236="m2-LxH",I236*M236,IF(P236="m2-LxW",I236*J236*N236,IF(P236="rm",M236,IF(P236="lm",I236,IF(P236="unit",#REF!,))))))</f>
        <v>12</v>
      </c>
      <c r="P236" s="42" t="s">
        <v>27</v>
      </c>
      <c r="Q236" s="43" t="str">
        <f t="shared" si="53"/>
        <v>off hired</v>
      </c>
      <c r="R236" s="44">
        <v>44732</v>
      </c>
      <c r="S236" s="44">
        <v>44735</v>
      </c>
      <c r="T236" s="45">
        <f t="shared" si="42"/>
        <v>1</v>
      </c>
      <c r="U236" s="46">
        <f t="shared" si="52"/>
        <v>0.5714285714285714</v>
      </c>
      <c r="V236" s="47">
        <v>14</v>
      </c>
      <c r="W236" s="47">
        <v>0.84</v>
      </c>
      <c r="X236" s="48">
        <f t="shared" si="43"/>
        <v>168</v>
      </c>
      <c r="Y236" s="48">
        <f t="shared" si="44"/>
        <v>10.08</v>
      </c>
      <c r="Z236" s="48">
        <f t="shared" si="45"/>
        <v>117.59999999999998</v>
      </c>
      <c r="AA236" s="48">
        <f t="shared" si="46"/>
        <v>50.399999999999991</v>
      </c>
      <c r="AB236" s="48">
        <f t="shared" si="47"/>
        <v>5.76</v>
      </c>
      <c r="AC236" s="48">
        <f t="shared" si="48"/>
        <v>173.75999999999996</v>
      </c>
      <c r="AD236" s="93">
        <f t="shared" si="49"/>
        <v>173.75999999999996</v>
      </c>
    </row>
    <row r="237" spans="1:30" s="68" customFormat="1" ht="30" customHeight="1" x14ac:dyDescent="0.35">
      <c r="A237" s="39"/>
      <c r="B237" s="39" t="s">
        <v>97</v>
      </c>
      <c r="C237" s="40">
        <v>315</v>
      </c>
      <c r="D237" s="41">
        <v>12416</v>
      </c>
      <c r="E237" s="41">
        <v>7581</v>
      </c>
      <c r="F237" s="41" t="s">
        <v>49</v>
      </c>
      <c r="G237" s="39" t="s">
        <v>267</v>
      </c>
      <c r="H237" s="39" t="s">
        <v>230</v>
      </c>
      <c r="I237" s="41">
        <v>7</v>
      </c>
      <c r="J237" s="41">
        <v>1.3</v>
      </c>
      <c r="K237" s="41">
        <v>4</v>
      </c>
      <c r="L237" s="41">
        <v>1</v>
      </c>
      <c r="M237" s="41">
        <f t="shared" si="51"/>
        <v>3</v>
      </c>
      <c r="N237" s="41"/>
      <c r="O237" s="41">
        <f>IF(P237="m3",I237*J237*M237,IF(P237="m2-LxH",I237*M237,IF(P237="m2-LxW",I237*J237*N237,IF(P237="rm",M237,IF(P237="lm",I237,IF(P237="unit",#REF!,))))))</f>
        <v>21</v>
      </c>
      <c r="P237" s="42" t="s">
        <v>27</v>
      </c>
      <c r="Q237" s="43" t="str">
        <f t="shared" si="53"/>
        <v>off hired</v>
      </c>
      <c r="R237" s="44">
        <v>44732</v>
      </c>
      <c r="S237" s="44">
        <v>44735</v>
      </c>
      <c r="T237" s="45">
        <f t="shared" si="42"/>
        <v>1</v>
      </c>
      <c r="U237" s="46">
        <f t="shared" si="52"/>
        <v>0.5714285714285714</v>
      </c>
      <c r="V237" s="47">
        <v>14</v>
      </c>
      <c r="W237" s="47">
        <v>0.84</v>
      </c>
      <c r="X237" s="48">
        <f t="shared" si="43"/>
        <v>294</v>
      </c>
      <c r="Y237" s="48">
        <f t="shared" si="44"/>
        <v>17.64</v>
      </c>
      <c r="Z237" s="48">
        <f t="shared" si="45"/>
        <v>205.79999999999998</v>
      </c>
      <c r="AA237" s="48">
        <f t="shared" si="46"/>
        <v>88.2</v>
      </c>
      <c r="AB237" s="48">
        <f t="shared" si="47"/>
        <v>10.08</v>
      </c>
      <c r="AC237" s="48">
        <f t="shared" si="48"/>
        <v>304.08</v>
      </c>
      <c r="AD237" s="93">
        <f t="shared" si="49"/>
        <v>304.08</v>
      </c>
    </row>
    <row r="238" spans="1:30" s="68" customFormat="1" ht="30" customHeight="1" x14ac:dyDescent="0.35">
      <c r="A238" s="39"/>
      <c r="B238" s="39" t="s">
        <v>79</v>
      </c>
      <c r="C238" s="40">
        <v>316</v>
      </c>
      <c r="D238" s="49">
        <v>12417</v>
      </c>
      <c r="E238" s="49">
        <v>7736</v>
      </c>
      <c r="F238" s="41" t="s">
        <v>50</v>
      </c>
      <c r="G238" s="39" t="s">
        <v>323</v>
      </c>
      <c r="H238" s="39" t="s">
        <v>302</v>
      </c>
      <c r="I238" s="41">
        <v>2.5</v>
      </c>
      <c r="J238" s="41">
        <v>1.8</v>
      </c>
      <c r="K238" s="41">
        <v>5</v>
      </c>
      <c r="L238" s="41">
        <v>1</v>
      </c>
      <c r="M238" s="41">
        <f t="shared" si="51"/>
        <v>4</v>
      </c>
      <c r="N238" s="41"/>
      <c r="O238" s="41">
        <f>IF(P238="m3",I238*J238*M238,IF(P238="m2-LxH",I238*M238,IF(P238="m2-LxW",I238*J238*N238,IF(P238="rm",M238,IF(P238="lm",I238,IF(P238="unit",#REF!,))))))</f>
        <v>4</v>
      </c>
      <c r="P238" s="42" t="s">
        <v>30</v>
      </c>
      <c r="Q238" s="43" t="str">
        <f t="shared" si="53"/>
        <v>off hired</v>
      </c>
      <c r="R238" s="44">
        <v>44732</v>
      </c>
      <c r="S238" s="44">
        <v>44768</v>
      </c>
      <c r="T238" s="45">
        <f t="shared" si="42"/>
        <v>1</v>
      </c>
      <c r="U238" s="46">
        <f t="shared" si="52"/>
        <v>5.2857142857142856</v>
      </c>
      <c r="V238" s="47">
        <v>135</v>
      </c>
      <c r="W238" s="47">
        <v>12.25</v>
      </c>
      <c r="X238" s="48">
        <f t="shared" si="43"/>
        <v>540</v>
      </c>
      <c r="Y238" s="48">
        <f t="shared" si="44"/>
        <v>49</v>
      </c>
      <c r="Z238" s="48">
        <f t="shared" si="45"/>
        <v>378</v>
      </c>
      <c r="AA238" s="48">
        <f t="shared" si="46"/>
        <v>162</v>
      </c>
      <c r="AB238" s="48">
        <f t="shared" si="47"/>
        <v>259</v>
      </c>
      <c r="AC238" s="48">
        <f t="shared" si="48"/>
        <v>799</v>
      </c>
      <c r="AD238" s="93">
        <f t="shared" si="49"/>
        <v>799</v>
      </c>
    </row>
    <row r="239" spans="1:30" s="68" customFormat="1" ht="30" customHeight="1" x14ac:dyDescent="0.35">
      <c r="A239" s="39"/>
      <c r="B239" s="39" t="s">
        <v>69</v>
      </c>
      <c r="C239" s="40">
        <v>317</v>
      </c>
      <c r="D239" s="41">
        <v>12418</v>
      </c>
      <c r="E239" s="41">
        <v>7582</v>
      </c>
      <c r="F239" s="41" t="s">
        <v>50</v>
      </c>
      <c r="G239" s="39" t="s">
        <v>312</v>
      </c>
      <c r="H239" s="39" t="s">
        <v>302</v>
      </c>
      <c r="I239" s="41">
        <v>1.8</v>
      </c>
      <c r="J239" s="41">
        <v>1.3</v>
      </c>
      <c r="K239" s="41">
        <v>4</v>
      </c>
      <c r="L239" s="41">
        <v>1</v>
      </c>
      <c r="M239" s="41">
        <f t="shared" si="51"/>
        <v>3</v>
      </c>
      <c r="N239" s="41"/>
      <c r="O239" s="41">
        <f>IF(P239="m3",I239*J239*M239,IF(P239="m2-LxH",I239*M239,IF(P239="m2-LxW",I239*J239*N239,IF(P239="rm",M239,IF(P239="lm",I239,IF(P239="unit",#REF!,))))))</f>
        <v>3</v>
      </c>
      <c r="P239" s="42" t="s">
        <v>30</v>
      </c>
      <c r="Q239" s="43" t="str">
        <f t="shared" si="53"/>
        <v>off hired</v>
      </c>
      <c r="R239" s="44">
        <v>44733</v>
      </c>
      <c r="S239" s="44">
        <v>44736</v>
      </c>
      <c r="T239" s="45">
        <f t="shared" si="42"/>
        <v>1</v>
      </c>
      <c r="U239" s="46">
        <f t="shared" si="52"/>
        <v>0.5714285714285714</v>
      </c>
      <c r="V239" s="47">
        <v>135</v>
      </c>
      <c r="W239" s="47">
        <v>12.25</v>
      </c>
      <c r="X239" s="48">
        <f t="shared" si="43"/>
        <v>405</v>
      </c>
      <c r="Y239" s="48">
        <f t="shared" si="44"/>
        <v>36.75</v>
      </c>
      <c r="Z239" s="48">
        <f t="shared" si="45"/>
        <v>283.49999999999994</v>
      </c>
      <c r="AA239" s="48">
        <f t="shared" si="46"/>
        <v>121.49999999999999</v>
      </c>
      <c r="AB239" s="48">
        <f t="shared" si="47"/>
        <v>21</v>
      </c>
      <c r="AC239" s="48">
        <f t="shared" si="48"/>
        <v>425.99999999999994</v>
      </c>
      <c r="AD239" s="93">
        <f t="shared" si="49"/>
        <v>425.99999999999994</v>
      </c>
    </row>
    <row r="240" spans="1:30" s="68" customFormat="1" ht="30" customHeight="1" x14ac:dyDescent="0.35">
      <c r="A240" s="39"/>
      <c r="B240" s="39" t="s">
        <v>82</v>
      </c>
      <c r="C240" s="40">
        <v>318</v>
      </c>
      <c r="D240" s="41">
        <v>12419</v>
      </c>
      <c r="E240" s="41">
        <v>7590</v>
      </c>
      <c r="F240" s="41" t="s">
        <v>50</v>
      </c>
      <c r="G240" s="39" t="s">
        <v>264</v>
      </c>
      <c r="H240" s="39" t="s">
        <v>230</v>
      </c>
      <c r="I240" s="41">
        <v>3</v>
      </c>
      <c r="J240" s="41">
        <v>1.3</v>
      </c>
      <c r="K240" s="41">
        <v>4</v>
      </c>
      <c r="L240" s="41">
        <v>1</v>
      </c>
      <c r="M240" s="41">
        <f t="shared" si="51"/>
        <v>3</v>
      </c>
      <c r="N240" s="41"/>
      <c r="O240" s="41">
        <f>IF(P240="m3",I240*J240*M240,IF(P240="m2-LxH",I240*M240,IF(P240="m2-LxW",I240*J240*N240,IF(P240="rm",M240,IF(P240="lm",I240,IF(P240="unit",#REF!,))))))</f>
        <v>9</v>
      </c>
      <c r="P240" s="42" t="s">
        <v>27</v>
      </c>
      <c r="Q240" s="43" t="str">
        <f t="shared" si="53"/>
        <v>off hired</v>
      </c>
      <c r="R240" s="44">
        <v>44733</v>
      </c>
      <c r="S240" s="44">
        <v>44740</v>
      </c>
      <c r="T240" s="45">
        <f t="shared" si="42"/>
        <v>1</v>
      </c>
      <c r="U240" s="46">
        <f t="shared" si="52"/>
        <v>1.1428571428571428</v>
      </c>
      <c r="V240" s="47">
        <v>14</v>
      </c>
      <c r="W240" s="47">
        <v>0.84</v>
      </c>
      <c r="X240" s="48">
        <f t="shared" si="43"/>
        <v>126</v>
      </c>
      <c r="Y240" s="48">
        <f t="shared" si="44"/>
        <v>7.56</v>
      </c>
      <c r="Z240" s="48">
        <f t="shared" si="45"/>
        <v>88.2</v>
      </c>
      <c r="AA240" s="48">
        <f t="shared" si="46"/>
        <v>37.799999999999997</v>
      </c>
      <c r="AB240" s="48">
        <f t="shared" si="47"/>
        <v>8.6399999999999988</v>
      </c>
      <c r="AC240" s="48">
        <f t="shared" si="48"/>
        <v>134.63999999999999</v>
      </c>
      <c r="AD240" s="93">
        <f t="shared" si="49"/>
        <v>134.63999999999999</v>
      </c>
    </row>
    <row r="241" spans="1:30" s="68" customFormat="1" ht="30" customHeight="1" x14ac:dyDescent="0.35">
      <c r="A241" s="39"/>
      <c r="B241" s="39" t="s">
        <v>47</v>
      </c>
      <c r="C241" s="40">
        <v>319</v>
      </c>
      <c r="D241" s="49">
        <v>12420</v>
      </c>
      <c r="E241" s="49">
        <v>7579</v>
      </c>
      <c r="F241" s="41" t="s">
        <v>50</v>
      </c>
      <c r="G241" s="39" t="s">
        <v>270</v>
      </c>
      <c r="H241" s="39" t="s">
        <v>230</v>
      </c>
      <c r="I241" s="41">
        <v>26</v>
      </c>
      <c r="J241" s="41">
        <v>1.3</v>
      </c>
      <c r="K241" s="41">
        <v>4</v>
      </c>
      <c r="L241" s="41">
        <v>1</v>
      </c>
      <c r="M241" s="41">
        <f t="shared" si="51"/>
        <v>3</v>
      </c>
      <c r="N241" s="41"/>
      <c r="O241" s="41">
        <f>IF(P241="m3",I241*J241*M241,IF(P241="m2-LxH",I241*M241,IF(P241="m2-LxW",I241*J241*N241,IF(P241="rm",M241,IF(P241="lm",I241,IF(P241="unit",#REF!,))))))</f>
        <v>78</v>
      </c>
      <c r="P241" s="42" t="s">
        <v>27</v>
      </c>
      <c r="Q241" s="43" t="str">
        <f t="shared" si="53"/>
        <v>off hired</v>
      </c>
      <c r="R241" s="44">
        <v>44733</v>
      </c>
      <c r="S241" s="44">
        <v>44735</v>
      </c>
      <c r="T241" s="45">
        <f t="shared" si="42"/>
        <v>1</v>
      </c>
      <c r="U241" s="46">
        <f t="shared" si="52"/>
        <v>0.42857142857142855</v>
      </c>
      <c r="V241" s="47">
        <v>14</v>
      </c>
      <c r="W241" s="47">
        <v>0.84</v>
      </c>
      <c r="X241" s="48">
        <f t="shared" si="43"/>
        <v>1092</v>
      </c>
      <c r="Y241" s="48">
        <f t="shared" si="44"/>
        <v>65.52</v>
      </c>
      <c r="Z241" s="48">
        <f t="shared" si="45"/>
        <v>764.39999999999986</v>
      </c>
      <c r="AA241" s="48">
        <f t="shared" si="46"/>
        <v>327.59999999999997</v>
      </c>
      <c r="AB241" s="48">
        <f t="shared" si="47"/>
        <v>28.079999999999995</v>
      </c>
      <c r="AC241" s="48">
        <f t="shared" si="48"/>
        <v>1120.0799999999997</v>
      </c>
      <c r="AD241" s="93">
        <f t="shared" si="49"/>
        <v>1120.0799999999997</v>
      </c>
    </row>
    <row r="242" spans="1:30" s="68" customFormat="1" ht="30" customHeight="1" x14ac:dyDescent="0.35">
      <c r="A242" s="39"/>
      <c r="B242" s="39" t="s">
        <v>79</v>
      </c>
      <c r="C242" s="40">
        <v>320</v>
      </c>
      <c r="D242" s="49">
        <v>12421</v>
      </c>
      <c r="E242" s="49">
        <v>7714</v>
      </c>
      <c r="F242" s="41" t="s">
        <v>50</v>
      </c>
      <c r="G242" s="39" t="s">
        <v>323</v>
      </c>
      <c r="H242" s="39" t="s">
        <v>302</v>
      </c>
      <c r="I242" s="41">
        <v>2.5</v>
      </c>
      <c r="J242" s="41">
        <v>1.3</v>
      </c>
      <c r="K242" s="41">
        <v>5</v>
      </c>
      <c r="L242" s="41">
        <v>1</v>
      </c>
      <c r="M242" s="41">
        <f t="shared" si="51"/>
        <v>4</v>
      </c>
      <c r="N242" s="41"/>
      <c r="O242" s="41">
        <f>IF(P242="m3",I242*J242*M242,IF(P242="m2-LxH",I242*M242,IF(P242="m2-LxW",I242*J242*N242,IF(P242="rm",M242,IF(P242="lm",I242,IF(P242="unit",#REF!,))))))</f>
        <v>4</v>
      </c>
      <c r="P242" s="42" t="s">
        <v>30</v>
      </c>
      <c r="Q242" s="43" t="str">
        <f t="shared" si="53"/>
        <v>off hired</v>
      </c>
      <c r="R242" s="44">
        <v>44733</v>
      </c>
      <c r="S242" s="44">
        <v>44757</v>
      </c>
      <c r="T242" s="45">
        <f t="shared" si="42"/>
        <v>1</v>
      </c>
      <c r="U242" s="46">
        <f t="shared" si="52"/>
        <v>3.5714285714285716</v>
      </c>
      <c r="V242" s="47">
        <v>135</v>
      </c>
      <c r="W242" s="47">
        <v>12.25</v>
      </c>
      <c r="X242" s="48">
        <f t="shared" si="43"/>
        <v>540</v>
      </c>
      <c r="Y242" s="48">
        <f t="shared" si="44"/>
        <v>49</v>
      </c>
      <c r="Z242" s="48">
        <f t="shared" si="45"/>
        <v>378</v>
      </c>
      <c r="AA242" s="48">
        <f t="shared" si="46"/>
        <v>162</v>
      </c>
      <c r="AB242" s="48">
        <f t="shared" si="47"/>
        <v>175</v>
      </c>
      <c r="AC242" s="48">
        <f t="shared" si="48"/>
        <v>715</v>
      </c>
      <c r="AD242" s="93">
        <f t="shared" si="49"/>
        <v>715</v>
      </c>
    </row>
    <row r="243" spans="1:30" s="68" customFormat="1" ht="30" customHeight="1" x14ac:dyDescent="0.35">
      <c r="A243" s="39"/>
      <c r="B243" s="39" t="s">
        <v>74</v>
      </c>
      <c r="C243" s="40">
        <v>323</v>
      </c>
      <c r="D243" s="41">
        <v>12422</v>
      </c>
      <c r="E243" s="41">
        <v>7591</v>
      </c>
      <c r="F243" s="41" t="s">
        <v>49</v>
      </c>
      <c r="G243" s="39" t="s">
        <v>263</v>
      </c>
      <c r="H243" s="39" t="s">
        <v>302</v>
      </c>
      <c r="I243" s="41">
        <v>2.5</v>
      </c>
      <c r="J243" s="41">
        <v>1.3</v>
      </c>
      <c r="K243" s="41">
        <v>5</v>
      </c>
      <c r="L243" s="41">
        <v>1</v>
      </c>
      <c r="M243" s="41">
        <f t="shared" si="51"/>
        <v>4</v>
      </c>
      <c r="N243" s="41"/>
      <c r="O243" s="41">
        <f>IF(P243="m3",I243*J243*M243,IF(P243="m2-LxH",I243*M243,IF(P243="m2-LxW",I243*J243*N243,IF(P243="rm",M243,IF(P243="lm",I243,IF(P243="unit",#REF!,))))))</f>
        <v>4</v>
      </c>
      <c r="P243" s="42" t="s">
        <v>30</v>
      </c>
      <c r="Q243" s="43" t="str">
        <f t="shared" si="53"/>
        <v>off hired</v>
      </c>
      <c r="R243" s="44">
        <v>44733</v>
      </c>
      <c r="S243" s="44">
        <v>44741</v>
      </c>
      <c r="T243" s="45">
        <f t="shared" si="42"/>
        <v>1</v>
      </c>
      <c r="U243" s="46">
        <f t="shared" si="52"/>
        <v>1.2857142857142858</v>
      </c>
      <c r="V243" s="47">
        <v>135</v>
      </c>
      <c r="W243" s="47">
        <v>12.25</v>
      </c>
      <c r="X243" s="48">
        <f t="shared" si="43"/>
        <v>540</v>
      </c>
      <c r="Y243" s="48">
        <f t="shared" si="44"/>
        <v>49</v>
      </c>
      <c r="Z243" s="48">
        <f t="shared" si="45"/>
        <v>378</v>
      </c>
      <c r="AA243" s="48">
        <f t="shared" si="46"/>
        <v>162</v>
      </c>
      <c r="AB243" s="48">
        <f t="shared" si="47"/>
        <v>63.000000000000007</v>
      </c>
      <c r="AC243" s="48">
        <f t="shared" si="48"/>
        <v>603</v>
      </c>
      <c r="AD243" s="93">
        <f t="shared" si="49"/>
        <v>603</v>
      </c>
    </row>
    <row r="244" spans="1:30" s="68" customFormat="1" ht="30" customHeight="1" x14ac:dyDescent="0.35">
      <c r="A244" s="39"/>
      <c r="B244" s="39" t="s">
        <v>219</v>
      </c>
      <c r="C244" s="40">
        <v>326</v>
      </c>
      <c r="D244" s="41">
        <v>12423</v>
      </c>
      <c r="E244" s="41">
        <v>7819</v>
      </c>
      <c r="F244" s="41" t="s">
        <v>50</v>
      </c>
      <c r="G244" s="39" t="s">
        <v>324</v>
      </c>
      <c r="H244" s="39" t="s">
        <v>28</v>
      </c>
      <c r="I244" s="41">
        <v>9</v>
      </c>
      <c r="J244" s="41">
        <v>3.5</v>
      </c>
      <c r="K244" s="41">
        <v>9</v>
      </c>
      <c r="L244" s="41">
        <v>1</v>
      </c>
      <c r="M244" s="41">
        <f t="shared" si="51"/>
        <v>8</v>
      </c>
      <c r="N244" s="41"/>
      <c r="O244" s="41">
        <f>IF(P244="m3",I244*J244*M244,IF(P244="m2-LxH",I244*M244,IF(P244="m2-LxW",I244*J244*N244,IF(P244="rm",M244,IF(P244="lm",I244,IF(P244="unit",#REF!,))))))</f>
        <v>252</v>
      </c>
      <c r="P244" s="42" t="s">
        <v>29</v>
      </c>
      <c r="Q244" s="43" t="str">
        <f t="shared" si="53"/>
        <v>off hired</v>
      </c>
      <c r="R244" s="44">
        <v>44798</v>
      </c>
      <c r="S244" s="44">
        <v>44874</v>
      </c>
      <c r="T244" s="45">
        <f t="shared" si="42"/>
        <v>1</v>
      </c>
      <c r="U244" s="46">
        <f>-IF(Q244="on hire",$B$1-R244+1,IF(Q244="off hired",S244-R244+1,0))/7</f>
        <v>-11</v>
      </c>
      <c r="V244" s="47">
        <v>7.5</v>
      </c>
      <c r="W244" s="47">
        <v>0.7</v>
      </c>
      <c r="X244" s="48">
        <f t="shared" si="43"/>
        <v>1890</v>
      </c>
      <c r="Y244" s="48">
        <f t="shared" si="44"/>
        <v>176.39999999999998</v>
      </c>
      <c r="Z244" s="48">
        <v>0</v>
      </c>
      <c r="AA244" s="48">
        <v>0</v>
      </c>
      <c r="AB244" s="48">
        <f t="shared" si="47"/>
        <v>-1940.3999999999999</v>
      </c>
      <c r="AC244" s="48">
        <f t="shared" si="48"/>
        <v>-1940.3999999999999</v>
      </c>
      <c r="AD244" s="93">
        <f t="shared" si="49"/>
        <v>-1940.3999999999999</v>
      </c>
    </row>
    <row r="245" spans="1:30" s="68" customFormat="1" ht="30" customHeight="1" x14ac:dyDescent="0.35">
      <c r="A245" s="39"/>
      <c r="B245" s="39" t="s">
        <v>219</v>
      </c>
      <c r="C245" s="40">
        <v>326</v>
      </c>
      <c r="D245" s="41">
        <v>12423</v>
      </c>
      <c r="E245" s="41">
        <v>8234</v>
      </c>
      <c r="F245" s="41" t="s">
        <v>50</v>
      </c>
      <c r="G245" s="39" t="s">
        <v>317</v>
      </c>
      <c r="H245" s="39" t="s">
        <v>28</v>
      </c>
      <c r="I245" s="41">
        <v>9</v>
      </c>
      <c r="J245" s="41">
        <v>6</v>
      </c>
      <c r="K245" s="41">
        <v>9</v>
      </c>
      <c r="L245" s="41">
        <v>1</v>
      </c>
      <c r="M245" s="41">
        <f t="shared" si="51"/>
        <v>8</v>
      </c>
      <c r="N245" s="41"/>
      <c r="O245" s="41">
        <f>IF(P245="m3",I245*J245*M245,IF(P245="m2-LxH",I245*M245,IF(P245="m2-LxW",I245*J245*N245,IF(P245="rm",M245,IF(P245="lm",I245,IF(P245="unit",#REF!,))))))</f>
        <v>432</v>
      </c>
      <c r="P245" s="42" t="s">
        <v>29</v>
      </c>
      <c r="Q245" s="43" t="str">
        <f t="shared" si="53"/>
        <v>off hired</v>
      </c>
      <c r="R245" s="44">
        <v>44734</v>
      </c>
      <c r="S245" s="44">
        <v>44874</v>
      </c>
      <c r="T245" s="45">
        <f t="shared" si="42"/>
        <v>1</v>
      </c>
      <c r="U245" s="46">
        <f>IF(Q245="on hire",$C$1-R245+1,IF(Q245="off hired",S245-R245+1,0))/7</f>
        <v>20.142857142857142</v>
      </c>
      <c r="V245" s="47">
        <v>7.5</v>
      </c>
      <c r="W245" s="47">
        <v>0.7</v>
      </c>
      <c r="X245" s="48">
        <f t="shared" si="43"/>
        <v>3240</v>
      </c>
      <c r="Y245" s="48">
        <f t="shared" si="44"/>
        <v>302.39999999999998</v>
      </c>
      <c r="Z245" s="48">
        <f t="shared" ref="Z245:Z278" si="54">0.7*O245*V245</f>
        <v>2268</v>
      </c>
      <c r="AA245" s="48">
        <f t="shared" si="46"/>
        <v>972</v>
      </c>
      <c r="AB245" s="48">
        <f t="shared" si="47"/>
        <v>6091.2</v>
      </c>
      <c r="AC245" s="48">
        <f t="shared" si="48"/>
        <v>9331.2000000000007</v>
      </c>
      <c r="AD245" s="93">
        <f t="shared" si="49"/>
        <v>9331.2000000000007</v>
      </c>
    </row>
    <row r="246" spans="1:30" s="68" customFormat="1" ht="30" customHeight="1" x14ac:dyDescent="0.35">
      <c r="A246" s="39"/>
      <c r="B246" s="39" t="s">
        <v>79</v>
      </c>
      <c r="C246" s="40">
        <v>327</v>
      </c>
      <c r="D246" s="49">
        <v>12424</v>
      </c>
      <c r="E246" s="49">
        <v>7580</v>
      </c>
      <c r="F246" s="41" t="s">
        <v>50</v>
      </c>
      <c r="G246" s="39" t="s">
        <v>325</v>
      </c>
      <c r="H246" s="39" t="s">
        <v>302</v>
      </c>
      <c r="I246" s="41">
        <v>2.5</v>
      </c>
      <c r="J246" s="41">
        <v>1.3</v>
      </c>
      <c r="K246" s="41">
        <v>5</v>
      </c>
      <c r="L246" s="41">
        <v>1</v>
      </c>
      <c r="M246" s="41">
        <f t="shared" si="51"/>
        <v>4</v>
      </c>
      <c r="N246" s="41"/>
      <c r="O246" s="41">
        <f>IF(P246="m3",I246*J246*M246,IF(P246="m2-LxH",I246*M246,IF(P246="m2-LxW",I246*J246*N246,IF(P246="rm",M246,IF(P246="lm",I246,IF(P246="unit",#REF!,))))))</f>
        <v>4</v>
      </c>
      <c r="P246" s="42" t="s">
        <v>30</v>
      </c>
      <c r="Q246" s="43" t="str">
        <f t="shared" si="53"/>
        <v>off hired</v>
      </c>
      <c r="R246" s="44">
        <v>44734</v>
      </c>
      <c r="S246" s="44">
        <v>44735</v>
      </c>
      <c r="T246" s="45">
        <f t="shared" si="42"/>
        <v>1</v>
      </c>
      <c r="U246" s="46">
        <v>0</v>
      </c>
      <c r="V246" s="47">
        <v>135</v>
      </c>
      <c r="W246" s="47">
        <v>12.25</v>
      </c>
      <c r="X246" s="48">
        <f t="shared" si="43"/>
        <v>540</v>
      </c>
      <c r="Y246" s="48">
        <f t="shared" si="44"/>
        <v>49</v>
      </c>
      <c r="Z246" s="48">
        <f t="shared" si="54"/>
        <v>378</v>
      </c>
      <c r="AA246" s="48">
        <f t="shared" si="46"/>
        <v>162</v>
      </c>
      <c r="AB246" s="48">
        <f t="shared" si="47"/>
        <v>0</v>
      </c>
      <c r="AC246" s="48">
        <f t="shared" si="48"/>
        <v>540</v>
      </c>
      <c r="AD246" s="93">
        <f t="shared" si="49"/>
        <v>540</v>
      </c>
    </row>
    <row r="247" spans="1:30" s="68" customFormat="1" ht="30" customHeight="1" x14ac:dyDescent="0.35">
      <c r="A247" s="39"/>
      <c r="B247" s="39" t="s">
        <v>79</v>
      </c>
      <c r="C247" s="40">
        <v>328</v>
      </c>
      <c r="D247" s="49">
        <v>12425</v>
      </c>
      <c r="E247" s="49">
        <v>7594</v>
      </c>
      <c r="F247" s="41" t="s">
        <v>50</v>
      </c>
      <c r="G247" s="39" t="s">
        <v>326</v>
      </c>
      <c r="H247" s="39" t="s">
        <v>230</v>
      </c>
      <c r="I247" s="41">
        <v>5</v>
      </c>
      <c r="J247" s="41">
        <v>1.3</v>
      </c>
      <c r="K247" s="41">
        <v>3</v>
      </c>
      <c r="L247" s="41">
        <v>1</v>
      </c>
      <c r="M247" s="41">
        <f t="shared" si="51"/>
        <v>2</v>
      </c>
      <c r="N247" s="41"/>
      <c r="O247" s="41">
        <f>IF(P247="m3",I247*J247*M247,IF(P247="m2-LxH",I247*M247,IF(P247="m2-LxW",I247*J247*N247,IF(P247="rm",M247,IF(P247="lm",I247,IF(P247="unit",#REF!,))))))</f>
        <v>10</v>
      </c>
      <c r="P247" s="42" t="s">
        <v>27</v>
      </c>
      <c r="Q247" s="43" t="str">
        <f t="shared" si="53"/>
        <v>off hired</v>
      </c>
      <c r="R247" s="44">
        <v>44734</v>
      </c>
      <c r="S247" s="44">
        <v>44742</v>
      </c>
      <c r="T247" s="45">
        <f t="shared" si="42"/>
        <v>1</v>
      </c>
      <c r="U247" s="46">
        <f t="shared" ref="U247:U280" si="55">IF(Q247="on hire",$C$1-R247+1,IF(Q247="off hired",S247-R247+1,0))/7</f>
        <v>1.2857142857142858</v>
      </c>
      <c r="V247" s="47">
        <v>14</v>
      </c>
      <c r="W247" s="47">
        <v>0.84</v>
      </c>
      <c r="X247" s="48">
        <f t="shared" si="43"/>
        <v>140</v>
      </c>
      <c r="Y247" s="48">
        <f t="shared" si="44"/>
        <v>8.4</v>
      </c>
      <c r="Z247" s="48">
        <f t="shared" si="54"/>
        <v>98</v>
      </c>
      <c r="AA247" s="48">
        <f t="shared" si="46"/>
        <v>42</v>
      </c>
      <c r="AB247" s="48">
        <f t="shared" si="47"/>
        <v>10.8</v>
      </c>
      <c r="AC247" s="48">
        <f t="shared" si="48"/>
        <v>150.80000000000001</v>
      </c>
      <c r="AD247" s="93">
        <f t="shared" si="49"/>
        <v>150.80000000000001</v>
      </c>
    </row>
    <row r="248" spans="1:30" s="68" customFormat="1" ht="30" customHeight="1" x14ac:dyDescent="0.35">
      <c r="A248" s="39"/>
      <c r="B248" s="39" t="s">
        <v>79</v>
      </c>
      <c r="C248" s="40">
        <v>329</v>
      </c>
      <c r="D248" s="49">
        <v>12426</v>
      </c>
      <c r="E248" s="49">
        <v>7726</v>
      </c>
      <c r="F248" s="41" t="s">
        <v>49</v>
      </c>
      <c r="G248" s="39" t="s">
        <v>327</v>
      </c>
      <c r="H248" s="39" t="s">
        <v>302</v>
      </c>
      <c r="I248" s="41">
        <v>1.3</v>
      </c>
      <c r="J248" s="41">
        <v>1.3</v>
      </c>
      <c r="K248" s="41">
        <v>4</v>
      </c>
      <c r="L248" s="41">
        <v>1</v>
      </c>
      <c r="M248" s="41">
        <f t="shared" si="51"/>
        <v>3</v>
      </c>
      <c r="N248" s="41"/>
      <c r="O248" s="41">
        <f>IF(P248="m3",I248*J248*M248,IF(P248="m2-LxH",I248*M248,IF(P248="m2-LxW",I248*J248*N248,IF(P248="rm",M248,IF(P248="lm",I248,IF(P248="unit",#REF!,))))))</f>
        <v>3</v>
      </c>
      <c r="P248" s="42" t="s">
        <v>30</v>
      </c>
      <c r="Q248" s="43" t="str">
        <f t="shared" si="53"/>
        <v>off hired</v>
      </c>
      <c r="R248" s="44">
        <v>44734</v>
      </c>
      <c r="S248" s="44">
        <v>44760</v>
      </c>
      <c r="T248" s="45">
        <f t="shared" si="42"/>
        <v>1</v>
      </c>
      <c r="U248" s="46">
        <f t="shared" si="55"/>
        <v>3.8571428571428572</v>
      </c>
      <c r="V248" s="47">
        <v>135</v>
      </c>
      <c r="W248" s="47">
        <v>12.25</v>
      </c>
      <c r="X248" s="48">
        <f t="shared" si="43"/>
        <v>405</v>
      </c>
      <c r="Y248" s="48">
        <f t="shared" si="44"/>
        <v>36.75</v>
      </c>
      <c r="Z248" s="48">
        <f t="shared" si="54"/>
        <v>283.49999999999994</v>
      </c>
      <c r="AA248" s="48">
        <f t="shared" si="46"/>
        <v>121.49999999999999</v>
      </c>
      <c r="AB248" s="48">
        <f t="shared" si="47"/>
        <v>141.75</v>
      </c>
      <c r="AC248" s="48">
        <f t="shared" si="48"/>
        <v>546.75</v>
      </c>
      <c r="AD248" s="93">
        <f t="shared" si="49"/>
        <v>546.75</v>
      </c>
    </row>
    <row r="249" spans="1:30" s="68" customFormat="1" ht="30" customHeight="1" x14ac:dyDescent="0.35">
      <c r="A249" s="39"/>
      <c r="B249" s="39" t="s">
        <v>71</v>
      </c>
      <c r="C249" s="40">
        <v>330</v>
      </c>
      <c r="D249" s="41">
        <v>12427</v>
      </c>
      <c r="E249" s="41">
        <v>7582</v>
      </c>
      <c r="F249" s="41" t="s">
        <v>50</v>
      </c>
      <c r="G249" s="39" t="s">
        <v>328</v>
      </c>
      <c r="H249" s="39" t="s">
        <v>302</v>
      </c>
      <c r="I249" s="41">
        <v>1.8</v>
      </c>
      <c r="J249" s="41">
        <v>1.3</v>
      </c>
      <c r="K249" s="41">
        <v>5</v>
      </c>
      <c r="L249" s="41">
        <v>1</v>
      </c>
      <c r="M249" s="41">
        <f t="shared" si="51"/>
        <v>4</v>
      </c>
      <c r="N249" s="41"/>
      <c r="O249" s="41">
        <f>IF(P249="m3",I249*J249*M249,IF(P249="m2-LxH",I249*M249,IF(P249="m2-LxW",I249*J249*N249,IF(P249="rm",M249,IF(P249="lm",I249,IF(P249="unit",#REF!,))))))</f>
        <v>4</v>
      </c>
      <c r="P249" s="42" t="s">
        <v>30</v>
      </c>
      <c r="Q249" s="43" t="str">
        <f t="shared" si="53"/>
        <v>off hired</v>
      </c>
      <c r="R249" s="44">
        <v>44734</v>
      </c>
      <c r="S249" s="44">
        <v>44736</v>
      </c>
      <c r="T249" s="45">
        <f t="shared" si="42"/>
        <v>1</v>
      </c>
      <c r="U249" s="46">
        <f t="shared" si="55"/>
        <v>0.42857142857142855</v>
      </c>
      <c r="V249" s="47">
        <v>135</v>
      </c>
      <c r="W249" s="47">
        <v>12.25</v>
      </c>
      <c r="X249" s="48">
        <f t="shared" si="43"/>
        <v>540</v>
      </c>
      <c r="Y249" s="48">
        <f t="shared" si="44"/>
        <v>49</v>
      </c>
      <c r="Z249" s="48">
        <f t="shared" si="54"/>
        <v>378</v>
      </c>
      <c r="AA249" s="48">
        <f t="shared" si="46"/>
        <v>162</v>
      </c>
      <c r="AB249" s="48">
        <f t="shared" si="47"/>
        <v>21</v>
      </c>
      <c r="AC249" s="48">
        <f t="shared" si="48"/>
        <v>561</v>
      </c>
      <c r="AD249" s="93">
        <f t="shared" si="49"/>
        <v>561</v>
      </c>
    </row>
    <row r="250" spans="1:30" s="68" customFormat="1" ht="30" customHeight="1" x14ac:dyDescent="0.35">
      <c r="A250" s="39"/>
      <c r="B250" s="39" t="s">
        <v>97</v>
      </c>
      <c r="C250" s="40">
        <v>331</v>
      </c>
      <c r="D250" s="41">
        <v>12428</v>
      </c>
      <c r="E250" s="41">
        <v>8139</v>
      </c>
      <c r="F250" s="41" t="s">
        <v>49</v>
      </c>
      <c r="G250" s="39" t="s">
        <v>267</v>
      </c>
      <c r="H250" s="39" t="s">
        <v>230</v>
      </c>
      <c r="I250" s="41">
        <v>4</v>
      </c>
      <c r="J250" s="41">
        <v>1.3</v>
      </c>
      <c r="K250" s="41">
        <v>3</v>
      </c>
      <c r="L250" s="41">
        <v>1</v>
      </c>
      <c r="M250" s="41">
        <f t="shared" si="51"/>
        <v>2</v>
      </c>
      <c r="N250" s="41"/>
      <c r="O250" s="41">
        <f>IF(P250="m3",I250*J250*M250,IF(P250="m2-LxH",I250*M250,IF(P250="m2-LxW",I250*J250*N250,IF(P250="rm",M250,IF(P250="lm",I250,IF(P250="unit",#REF!,))))))</f>
        <v>8</v>
      </c>
      <c r="P250" s="42" t="s">
        <v>27</v>
      </c>
      <c r="Q250" s="43" t="str">
        <f t="shared" si="53"/>
        <v>off hired</v>
      </c>
      <c r="R250" s="44">
        <v>44734</v>
      </c>
      <c r="S250" s="44">
        <v>44858</v>
      </c>
      <c r="T250" s="45">
        <f t="shared" si="42"/>
        <v>1</v>
      </c>
      <c r="U250" s="46">
        <f t="shared" si="55"/>
        <v>17.857142857142858</v>
      </c>
      <c r="V250" s="47">
        <v>14</v>
      </c>
      <c r="W250" s="47">
        <v>0.84</v>
      </c>
      <c r="X250" s="48">
        <f t="shared" si="43"/>
        <v>112</v>
      </c>
      <c r="Y250" s="48">
        <f t="shared" si="44"/>
        <v>6.72</v>
      </c>
      <c r="Z250" s="48">
        <f t="shared" si="54"/>
        <v>78.399999999999991</v>
      </c>
      <c r="AA250" s="48">
        <f t="shared" si="46"/>
        <v>33.6</v>
      </c>
      <c r="AB250" s="48">
        <f t="shared" si="47"/>
        <v>120</v>
      </c>
      <c r="AC250" s="48">
        <f t="shared" si="48"/>
        <v>232</v>
      </c>
      <c r="AD250" s="93">
        <f t="shared" si="49"/>
        <v>232</v>
      </c>
    </row>
    <row r="251" spans="1:30" s="68" customFormat="1" ht="30" customHeight="1" x14ac:dyDescent="0.35">
      <c r="A251" s="39"/>
      <c r="B251" s="39" t="s">
        <v>79</v>
      </c>
      <c r="C251" s="40">
        <v>333</v>
      </c>
      <c r="D251" s="49">
        <v>12429</v>
      </c>
      <c r="E251" s="49">
        <v>7588</v>
      </c>
      <c r="F251" s="41" t="s">
        <v>50</v>
      </c>
      <c r="G251" s="39" t="s">
        <v>329</v>
      </c>
      <c r="H251" s="39" t="s">
        <v>230</v>
      </c>
      <c r="I251" s="41">
        <v>5</v>
      </c>
      <c r="J251" s="41">
        <v>1.3</v>
      </c>
      <c r="K251" s="41">
        <v>3</v>
      </c>
      <c r="L251" s="41">
        <v>1</v>
      </c>
      <c r="M251" s="41">
        <f t="shared" si="51"/>
        <v>2</v>
      </c>
      <c r="N251" s="41"/>
      <c r="O251" s="41">
        <f>IF(P251="m3",I251*J251*M251,IF(P251="m2-LxH",I251*M251,IF(P251="m2-LxW",I251*J251*N251,IF(P251="rm",M251,IF(P251="lm",I251,IF(P251="unit",#REF!,))))))</f>
        <v>10</v>
      </c>
      <c r="P251" s="42" t="s">
        <v>27</v>
      </c>
      <c r="Q251" s="43" t="str">
        <f t="shared" si="53"/>
        <v>off hired</v>
      </c>
      <c r="R251" s="44">
        <v>44734</v>
      </c>
      <c r="S251" s="44">
        <v>44740</v>
      </c>
      <c r="T251" s="45">
        <f t="shared" si="42"/>
        <v>1</v>
      </c>
      <c r="U251" s="46">
        <f t="shared" si="55"/>
        <v>1</v>
      </c>
      <c r="V251" s="47">
        <v>14</v>
      </c>
      <c r="W251" s="47">
        <v>0.84</v>
      </c>
      <c r="X251" s="48">
        <f t="shared" si="43"/>
        <v>140</v>
      </c>
      <c r="Y251" s="48">
        <f t="shared" si="44"/>
        <v>8.4</v>
      </c>
      <c r="Z251" s="48">
        <f t="shared" si="54"/>
        <v>98</v>
      </c>
      <c r="AA251" s="48">
        <f t="shared" si="46"/>
        <v>42</v>
      </c>
      <c r="AB251" s="48">
        <f t="shared" si="47"/>
        <v>8.4</v>
      </c>
      <c r="AC251" s="48">
        <f t="shared" si="48"/>
        <v>148.4</v>
      </c>
      <c r="AD251" s="93">
        <f t="shared" si="49"/>
        <v>148.4</v>
      </c>
    </row>
    <row r="252" spans="1:30" s="68" customFormat="1" ht="30" customHeight="1" x14ac:dyDescent="0.35">
      <c r="A252" s="39"/>
      <c r="B252" s="39" t="s">
        <v>114</v>
      </c>
      <c r="C252" s="40">
        <v>324</v>
      </c>
      <c r="D252" s="41">
        <v>12430</v>
      </c>
      <c r="E252" s="41">
        <v>7810</v>
      </c>
      <c r="F252" s="41" t="s">
        <v>49</v>
      </c>
      <c r="G252" s="39" t="s">
        <v>256</v>
      </c>
      <c r="H252" s="39" t="s">
        <v>302</v>
      </c>
      <c r="I252" s="41">
        <v>2.5</v>
      </c>
      <c r="J252" s="41">
        <v>1.3</v>
      </c>
      <c r="K252" s="41">
        <v>5</v>
      </c>
      <c r="L252" s="41">
        <v>1</v>
      </c>
      <c r="M252" s="41">
        <f t="shared" si="51"/>
        <v>4</v>
      </c>
      <c r="N252" s="41"/>
      <c r="O252" s="41">
        <f>IF(P252="m3",I252*J252*M252,IF(P252="m2-LxH",I252*M252,IF(P252="m2-LxW",I252*J252*N252,IF(P252="rm",M252,IF(P252="lm",I252,IF(P252="unit",#REF!,))))))</f>
        <v>4</v>
      </c>
      <c r="P252" s="42" t="s">
        <v>30</v>
      </c>
      <c r="Q252" s="43" t="str">
        <f t="shared" si="53"/>
        <v>off hired</v>
      </c>
      <c r="R252" s="44">
        <v>44734</v>
      </c>
      <c r="S252" s="44">
        <v>44779</v>
      </c>
      <c r="T252" s="45">
        <f t="shared" si="42"/>
        <v>1</v>
      </c>
      <c r="U252" s="46">
        <f t="shared" si="55"/>
        <v>6.5714285714285712</v>
      </c>
      <c r="V252" s="47">
        <v>135</v>
      </c>
      <c r="W252" s="47">
        <v>12.25</v>
      </c>
      <c r="X252" s="48">
        <f t="shared" si="43"/>
        <v>540</v>
      </c>
      <c r="Y252" s="48">
        <f t="shared" si="44"/>
        <v>49</v>
      </c>
      <c r="Z252" s="48">
        <f t="shared" si="54"/>
        <v>378</v>
      </c>
      <c r="AA252" s="48">
        <f t="shared" si="46"/>
        <v>162</v>
      </c>
      <c r="AB252" s="48">
        <f t="shared" si="47"/>
        <v>322</v>
      </c>
      <c r="AC252" s="48">
        <f t="shared" si="48"/>
        <v>862</v>
      </c>
      <c r="AD252" s="93">
        <f t="shared" si="49"/>
        <v>862</v>
      </c>
    </row>
    <row r="253" spans="1:30" s="68" customFormat="1" ht="30" customHeight="1" x14ac:dyDescent="0.35">
      <c r="A253" s="39"/>
      <c r="B253" s="39" t="s">
        <v>114</v>
      </c>
      <c r="C253" s="40">
        <v>325</v>
      </c>
      <c r="D253" s="41">
        <v>12431</v>
      </c>
      <c r="E253" s="41">
        <v>8183</v>
      </c>
      <c r="F253" s="41" t="s">
        <v>49</v>
      </c>
      <c r="G253" s="39" t="s">
        <v>256</v>
      </c>
      <c r="H253" s="39" t="s">
        <v>302</v>
      </c>
      <c r="I253" s="41">
        <v>2.5</v>
      </c>
      <c r="J253" s="41">
        <v>1.3</v>
      </c>
      <c r="K253" s="41">
        <v>5</v>
      </c>
      <c r="L253" s="41">
        <v>1</v>
      </c>
      <c r="M253" s="41">
        <f t="shared" si="51"/>
        <v>4</v>
      </c>
      <c r="N253" s="41"/>
      <c r="O253" s="41">
        <f>IF(P253="m3",I253*J253*M253,IF(P253="m2-LxH",I253*M253,IF(P253="m2-LxW",I253*J253*N253,IF(P253="rm",M253,IF(P253="lm",I253,IF(P253="unit",#REF!,))))))</f>
        <v>4</v>
      </c>
      <c r="P253" s="42" t="s">
        <v>30</v>
      </c>
      <c r="Q253" s="43" t="str">
        <f t="shared" si="53"/>
        <v>off hired</v>
      </c>
      <c r="R253" s="44">
        <v>44734</v>
      </c>
      <c r="S253" s="44">
        <v>44866</v>
      </c>
      <c r="T253" s="45">
        <f t="shared" si="42"/>
        <v>1</v>
      </c>
      <c r="U253" s="46">
        <f t="shared" si="55"/>
        <v>19</v>
      </c>
      <c r="V253" s="47">
        <v>135</v>
      </c>
      <c r="W253" s="47">
        <v>12.25</v>
      </c>
      <c r="X253" s="48">
        <f t="shared" si="43"/>
        <v>540</v>
      </c>
      <c r="Y253" s="48">
        <f t="shared" si="44"/>
        <v>49</v>
      </c>
      <c r="Z253" s="48">
        <f t="shared" si="54"/>
        <v>378</v>
      </c>
      <c r="AA253" s="48">
        <f t="shared" si="46"/>
        <v>162</v>
      </c>
      <c r="AB253" s="48">
        <f t="shared" si="47"/>
        <v>931</v>
      </c>
      <c r="AC253" s="48">
        <f t="shared" si="48"/>
        <v>1471</v>
      </c>
      <c r="AD253" s="93">
        <f t="shared" si="49"/>
        <v>1471</v>
      </c>
    </row>
    <row r="254" spans="1:30" s="68" customFormat="1" ht="30" customHeight="1" x14ac:dyDescent="0.35">
      <c r="A254" s="39"/>
      <c r="B254" s="39" t="s">
        <v>79</v>
      </c>
      <c r="C254" s="40">
        <v>332</v>
      </c>
      <c r="D254" s="49">
        <v>12432</v>
      </c>
      <c r="E254" s="49">
        <v>6715</v>
      </c>
      <c r="F254" s="41" t="s">
        <v>49</v>
      </c>
      <c r="G254" s="39" t="s">
        <v>261</v>
      </c>
      <c r="H254" s="39" t="s">
        <v>28</v>
      </c>
      <c r="I254" s="41">
        <v>15</v>
      </c>
      <c r="J254" s="41">
        <v>14</v>
      </c>
      <c r="K254" s="41">
        <v>5</v>
      </c>
      <c r="L254" s="41">
        <v>1</v>
      </c>
      <c r="M254" s="41">
        <f t="shared" si="51"/>
        <v>4</v>
      </c>
      <c r="N254" s="41"/>
      <c r="O254" s="41">
        <f>IF(P254="m3",I254*J254*M254,IF(P254="m2-LxH",I254*M254,IF(P254="m2-LxW",I254*J254*N254,IF(P254="rm",M254,IF(P254="lm",I254,IF(P254="unit",#REF!,))))))</f>
        <v>840</v>
      </c>
      <c r="P254" s="42" t="s">
        <v>29</v>
      </c>
      <c r="Q254" s="43" t="str">
        <f t="shared" si="53"/>
        <v>off hired</v>
      </c>
      <c r="R254" s="44">
        <v>44734</v>
      </c>
      <c r="S254" s="44">
        <v>44829</v>
      </c>
      <c r="T254" s="45">
        <f t="shared" si="42"/>
        <v>1</v>
      </c>
      <c r="U254" s="46">
        <f t="shared" si="55"/>
        <v>13.714285714285714</v>
      </c>
      <c r="V254" s="47">
        <v>7.5</v>
      </c>
      <c r="W254" s="47">
        <v>0.7</v>
      </c>
      <c r="X254" s="48">
        <f t="shared" si="43"/>
        <v>6300</v>
      </c>
      <c r="Y254" s="48">
        <f t="shared" si="44"/>
        <v>588</v>
      </c>
      <c r="Z254" s="48">
        <f t="shared" si="54"/>
        <v>4410</v>
      </c>
      <c r="AA254" s="48">
        <f t="shared" si="46"/>
        <v>1890</v>
      </c>
      <c r="AB254" s="48">
        <f t="shared" si="47"/>
        <v>8063.9999999999991</v>
      </c>
      <c r="AC254" s="48">
        <f t="shared" si="48"/>
        <v>14364</v>
      </c>
      <c r="AD254" s="93">
        <f t="shared" si="49"/>
        <v>14364</v>
      </c>
    </row>
    <row r="255" spans="1:30" s="68" customFormat="1" ht="30" customHeight="1" x14ac:dyDescent="0.35">
      <c r="A255" s="39"/>
      <c r="B255" s="39" t="s">
        <v>79</v>
      </c>
      <c r="C255" s="40">
        <v>332</v>
      </c>
      <c r="D255" s="49">
        <v>12432</v>
      </c>
      <c r="E255" s="49">
        <v>6715</v>
      </c>
      <c r="F255" s="41" t="s">
        <v>49</v>
      </c>
      <c r="G255" s="39" t="s">
        <v>261</v>
      </c>
      <c r="H255" s="39" t="s">
        <v>28</v>
      </c>
      <c r="I255" s="41">
        <v>16</v>
      </c>
      <c r="J255" s="41">
        <v>5</v>
      </c>
      <c r="K255" s="41">
        <v>5</v>
      </c>
      <c r="L255" s="41">
        <v>1</v>
      </c>
      <c r="M255" s="41">
        <f t="shared" si="51"/>
        <v>4</v>
      </c>
      <c r="N255" s="41"/>
      <c r="O255" s="41">
        <f>IF(P255="m3",I255*J255*M255,IF(P255="m2-LxH",I255*M255,IF(P255="m2-LxW",I255*J255*N255,IF(P255="rm",M255,IF(P255="lm",I255,IF(P255="unit",#REF!,))))))</f>
        <v>320</v>
      </c>
      <c r="P255" s="42" t="s">
        <v>29</v>
      </c>
      <c r="Q255" s="43" t="str">
        <f t="shared" si="53"/>
        <v>off hired</v>
      </c>
      <c r="R255" s="44">
        <v>44734</v>
      </c>
      <c r="S255" s="44">
        <v>44829</v>
      </c>
      <c r="T255" s="45">
        <f t="shared" si="42"/>
        <v>1</v>
      </c>
      <c r="U255" s="46">
        <f t="shared" si="55"/>
        <v>13.714285714285714</v>
      </c>
      <c r="V255" s="47">
        <v>7.5</v>
      </c>
      <c r="W255" s="47">
        <v>0.7</v>
      </c>
      <c r="X255" s="48">
        <f t="shared" si="43"/>
        <v>2400</v>
      </c>
      <c r="Y255" s="48">
        <f t="shared" si="44"/>
        <v>224</v>
      </c>
      <c r="Z255" s="48">
        <f t="shared" si="54"/>
        <v>1680</v>
      </c>
      <c r="AA255" s="48">
        <f t="shared" si="46"/>
        <v>720</v>
      </c>
      <c r="AB255" s="48">
        <f t="shared" si="47"/>
        <v>3071.9999999999995</v>
      </c>
      <c r="AC255" s="48">
        <f t="shared" si="48"/>
        <v>5472</v>
      </c>
      <c r="AD255" s="93">
        <f t="shared" si="49"/>
        <v>5472</v>
      </c>
    </row>
    <row r="256" spans="1:30" s="68" customFormat="1" ht="30" customHeight="1" x14ac:dyDescent="0.35">
      <c r="A256" s="39"/>
      <c r="B256" s="39" t="s">
        <v>79</v>
      </c>
      <c r="C256" s="40">
        <v>332</v>
      </c>
      <c r="D256" s="49">
        <v>12432</v>
      </c>
      <c r="E256" s="49">
        <v>6715</v>
      </c>
      <c r="F256" s="41" t="s">
        <v>49</v>
      </c>
      <c r="G256" s="39" t="s">
        <v>261</v>
      </c>
      <c r="H256" s="39" t="s">
        <v>28</v>
      </c>
      <c r="I256" s="41">
        <v>14</v>
      </c>
      <c r="J256" s="41">
        <v>8.5</v>
      </c>
      <c r="K256" s="41">
        <v>5</v>
      </c>
      <c r="L256" s="41">
        <v>1</v>
      </c>
      <c r="M256" s="41">
        <f t="shared" ref="M256:M271" si="56">K256-L256</f>
        <v>4</v>
      </c>
      <c r="N256" s="41"/>
      <c r="O256" s="41">
        <f>IF(P256="m3",I256*J256*M256,IF(P256="m2-LxH",I256*M256,IF(P256="m2-LxW",I256*J256*N256,IF(P256="rm",M256,IF(P256="lm",I256,IF(P256="unit",#REF!,))))))</f>
        <v>476</v>
      </c>
      <c r="P256" s="42" t="s">
        <v>29</v>
      </c>
      <c r="Q256" s="43" t="str">
        <f t="shared" si="53"/>
        <v>off hired</v>
      </c>
      <c r="R256" s="44">
        <v>44734</v>
      </c>
      <c r="S256" s="44">
        <v>44829</v>
      </c>
      <c r="T256" s="45">
        <f t="shared" si="42"/>
        <v>1</v>
      </c>
      <c r="U256" s="46">
        <f t="shared" si="55"/>
        <v>13.714285714285714</v>
      </c>
      <c r="V256" s="47">
        <v>7.5</v>
      </c>
      <c r="W256" s="47">
        <v>0.7</v>
      </c>
      <c r="X256" s="48">
        <f t="shared" si="43"/>
        <v>3570</v>
      </c>
      <c r="Y256" s="48">
        <f t="shared" si="44"/>
        <v>333.2</v>
      </c>
      <c r="Z256" s="48">
        <f t="shared" si="54"/>
        <v>2499</v>
      </c>
      <c r="AA256" s="48">
        <f t="shared" si="46"/>
        <v>1070.9999999999998</v>
      </c>
      <c r="AB256" s="48">
        <f t="shared" si="47"/>
        <v>4569.5999999999995</v>
      </c>
      <c r="AC256" s="48">
        <f t="shared" si="48"/>
        <v>8139.5999999999995</v>
      </c>
      <c r="AD256" s="93">
        <f t="shared" si="49"/>
        <v>8139.5999999999995</v>
      </c>
    </row>
    <row r="257" spans="1:30" s="68" customFormat="1" ht="30" customHeight="1" x14ac:dyDescent="0.35">
      <c r="A257" s="39"/>
      <c r="B257" s="39" t="s">
        <v>79</v>
      </c>
      <c r="C257" s="40">
        <v>332</v>
      </c>
      <c r="D257" s="49">
        <v>12432</v>
      </c>
      <c r="E257" s="49">
        <v>6715</v>
      </c>
      <c r="F257" s="41" t="s">
        <v>49</v>
      </c>
      <c r="G257" s="39" t="s">
        <v>261</v>
      </c>
      <c r="H257" s="39" t="s">
        <v>28</v>
      </c>
      <c r="I257" s="41">
        <v>7.5</v>
      </c>
      <c r="J257" s="41">
        <v>2.5</v>
      </c>
      <c r="K257" s="41">
        <v>5</v>
      </c>
      <c r="L257" s="41">
        <v>1</v>
      </c>
      <c r="M257" s="41">
        <f t="shared" si="56"/>
        <v>4</v>
      </c>
      <c r="N257" s="41"/>
      <c r="O257" s="41">
        <f>IF(P257="m3",I257*J257*M257,IF(P257="m2-LxH",I257*M257,IF(P257="m2-LxW",I257*J257*N257,IF(P257="rm",M257,IF(P257="lm",I257,IF(P257="unit",#REF!,))))))</f>
        <v>75</v>
      </c>
      <c r="P257" s="42" t="s">
        <v>29</v>
      </c>
      <c r="Q257" s="43" t="str">
        <f t="shared" si="53"/>
        <v>off hired</v>
      </c>
      <c r="R257" s="44">
        <v>44734</v>
      </c>
      <c r="S257" s="44">
        <v>44829</v>
      </c>
      <c r="T257" s="45">
        <f t="shared" si="42"/>
        <v>1</v>
      </c>
      <c r="U257" s="46">
        <f t="shared" si="55"/>
        <v>13.714285714285714</v>
      </c>
      <c r="V257" s="47">
        <v>7.5</v>
      </c>
      <c r="W257" s="47">
        <v>0.7</v>
      </c>
      <c r="X257" s="48">
        <f t="shared" si="43"/>
        <v>562.5</v>
      </c>
      <c r="Y257" s="48">
        <f t="shared" si="44"/>
        <v>52.5</v>
      </c>
      <c r="Z257" s="48">
        <f t="shared" si="54"/>
        <v>393.75</v>
      </c>
      <c r="AA257" s="48">
        <f t="shared" si="46"/>
        <v>168.75</v>
      </c>
      <c r="AB257" s="48">
        <f t="shared" si="47"/>
        <v>719.99999999999989</v>
      </c>
      <c r="AC257" s="48">
        <f t="shared" si="48"/>
        <v>1282.5</v>
      </c>
      <c r="AD257" s="93">
        <f t="shared" si="49"/>
        <v>1282.5</v>
      </c>
    </row>
    <row r="258" spans="1:30" s="68" customFormat="1" ht="30" customHeight="1" x14ac:dyDescent="0.35">
      <c r="A258" s="39"/>
      <c r="B258" s="39" t="s">
        <v>93</v>
      </c>
      <c r="C258" s="40">
        <v>321</v>
      </c>
      <c r="D258" s="41">
        <v>12433</v>
      </c>
      <c r="E258" s="41">
        <v>7585</v>
      </c>
      <c r="F258" s="41" t="s">
        <v>50</v>
      </c>
      <c r="G258" s="39" t="s">
        <v>287</v>
      </c>
      <c r="H258" s="39" t="s">
        <v>302</v>
      </c>
      <c r="I258" s="41">
        <v>1.3</v>
      </c>
      <c r="J258" s="41">
        <v>1.3</v>
      </c>
      <c r="K258" s="41">
        <v>4</v>
      </c>
      <c r="L258" s="41">
        <v>1</v>
      </c>
      <c r="M258" s="41">
        <f t="shared" si="56"/>
        <v>3</v>
      </c>
      <c r="N258" s="41"/>
      <c r="O258" s="41">
        <f>IF(P258="m3",I258*J258*M258,IF(P258="m2-LxH",I258*M258,IF(P258="m2-LxW",I258*J258*N258,IF(P258="rm",M258,IF(P258="lm",I258,IF(P258="unit",#REF!,))))))</f>
        <v>3</v>
      </c>
      <c r="P258" s="42" t="s">
        <v>30</v>
      </c>
      <c r="Q258" s="43" t="str">
        <f t="shared" si="53"/>
        <v>off hired</v>
      </c>
      <c r="R258" s="44">
        <v>44733</v>
      </c>
      <c r="S258" s="44">
        <v>44738</v>
      </c>
      <c r="T258" s="45">
        <f t="shared" si="42"/>
        <v>1</v>
      </c>
      <c r="U258" s="46">
        <f t="shared" si="55"/>
        <v>0.8571428571428571</v>
      </c>
      <c r="V258" s="47">
        <v>135</v>
      </c>
      <c r="W258" s="47">
        <v>12.25</v>
      </c>
      <c r="X258" s="48">
        <f t="shared" si="43"/>
        <v>405</v>
      </c>
      <c r="Y258" s="48">
        <f t="shared" si="44"/>
        <v>36.75</v>
      </c>
      <c r="Z258" s="48">
        <f t="shared" si="54"/>
        <v>283.49999999999994</v>
      </c>
      <c r="AA258" s="48">
        <f t="shared" si="46"/>
        <v>121.49999999999999</v>
      </c>
      <c r="AB258" s="48">
        <f t="shared" si="47"/>
        <v>31.499999999999996</v>
      </c>
      <c r="AC258" s="48">
        <f t="shared" si="48"/>
        <v>436.49999999999994</v>
      </c>
      <c r="AD258" s="93">
        <f t="shared" si="49"/>
        <v>436.49999999999994</v>
      </c>
    </row>
    <row r="259" spans="1:30" s="68" customFormat="1" ht="30" customHeight="1" x14ac:dyDescent="0.35">
      <c r="A259" s="39"/>
      <c r="B259" s="39" t="s">
        <v>93</v>
      </c>
      <c r="C259" s="40">
        <v>322</v>
      </c>
      <c r="D259" s="41">
        <v>12434</v>
      </c>
      <c r="E259" s="41">
        <v>8133</v>
      </c>
      <c r="F259" s="41" t="s">
        <v>50</v>
      </c>
      <c r="G259" s="39" t="s">
        <v>287</v>
      </c>
      <c r="H259" s="39" t="s">
        <v>302</v>
      </c>
      <c r="I259" s="41">
        <v>1.8</v>
      </c>
      <c r="J259" s="41">
        <v>1.3</v>
      </c>
      <c r="K259" s="41">
        <v>3</v>
      </c>
      <c r="L259" s="41">
        <v>1</v>
      </c>
      <c r="M259" s="41">
        <f t="shared" si="56"/>
        <v>2</v>
      </c>
      <c r="N259" s="41"/>
      <c r="O259" s="41">
        <f>IF(P259="m3",I259*J259*M259,IF(P259="m2-LxH",I259*M259,IF(P259="m2-LxW",I259*J259*N259,IF(P259="rm",M259,IF(P259="lm",I259,IF(P259="unit",#REF!,))))))</f>
        <v>2</v>
      </c>
      <c r="P259" s="42" t="s">
        <v>30</v>
      </c>
      <c r="Q259" s="43" t="str">
        <f t="shared" si="53"/>
        <v>off hired</v>
      </c>
      <c r="R259" s="44">
        <v>44733</v>
      </c>
      <c r="S259" s="44">
        <v>44854</v>
      </c>
      <c r="T259" s="45">
        <f t="shared" ref="T259:T324" si="57">IF(S259&lt;&gt;0,1,0)</f>
        <v>1</v>
      </c>
      <c r="U259" s="46">
        <f t="shared" si="55"/>
        <v>17.428571428571427</v>
      </c>
      <c r="V259" s="47">
        <v>135</v>
      </c>
      <c r="W259" s="47"/>
      <c r="X259" s="48">
        <f t="shared" ref="X259:X324" si="58">V259*O259</f>
        <v>270</v>
      </c>
      <c r="Y259" s="48">
        <f t="shared" ref="Y259:Y324" si="59">W259*O259</f>
        <v>0</v>
      </c>
      <c r="Z259" s="48">
        <f t="shared" si="54"/>
        <v>189</v>
      </c>
      <c r="AA259" s="48">
        <f t="shared" ref="AA259:AA324" si="60">IF(Q259="off hired",0.3*O259*V259*T259,0)</f>
        <v>81</v>
      </c>
      <c r="AB259" s="48">
        <f t="shared" ref="AB259:AB324" si="61">U259*O259*W259</f>
        <v>0</v>
      </c>
      <c r="AC259" s="48">
        <f t="shared" ref="AC259:AC324" si="62">Z259+AA259+AB259</f>
        <v>270</v>
      </c>
      <c r="AD259" s="93">
        <f t="shared" si="49"/>
        <v>270</v>
      </c>
    </row>
    <row r="260" spans="1:30" s="68" customFormat="1" ht="30" customHeight="1" x14ac:dyDescent="0.35">
      <c r="A260" s="39"/>
      <c r="B260" s="39" t="s">
        <v>132</v>
      </c>
      <c r="C260" s="40">
        <v>334</v>
      </c>
      <c r="D260" s="41">
        <v>12435</v>
      </c>
      <c r="E260" s="41">
        <v>7585</v>
      </c>
      <c r="F260" s="41" t="s">
        <v>50</v>
      </c>
      <c r="G260" s="39" t="s">
        <v>231</v>
      </c>
      <c r="H260" s="39" t="s">
        <v>302</v>
      </c>
      <c r="I260" s="41">
        <v>2.5</v>
      </c>
      <c r="J260" s="41">
        <v>1.3</v>
      </c>
      <c r="K260" s="41">
        <v>3</v>
      </c>
      <c r="L260" s="41">
        <v>1</v>
      </c>
      <c r="M260" s="41">
        <f t="shared" si="56"/>
        <v>2</v>
      </c>
      <c r="N260" s="41"/>
      <c r="O260" s="41">
        <f>IF(P260="m3",I260*J260*M260,IF(P260="m2-LxH",I260*M260,IF(P260="m2-LxW",I260*J260*N260,IF(P260="rm",M260,IF(P260="lm",I260,IF(P260="unit",#REF!,))))))</f>
        <v>2</v>
      </c>
      <c r="P260" s="42" t="s">
        <v>30</v>
      </c>
      <c r="Q260" s="43" t="str">
        <f t="shared" si="53"/>
        <v>off hired</v>
      </c>
      <c r="R260" s="44">
        <v>44735</v>
      </c>
      <c r="S260" s="44">
        <v>44738</v>
      </c>
      <c r="T260" s="45">
        <f t="shared" si="57"/>
        <v>1</v>
      </c>
      <c r="U260" s="46">
        <f t="shared" si="55"/>
        <v>0.5714285714285714</v>
      </c>
      <c r="V260" s="47">
        <v>135</v>
      </c>
      <c r="W260" s="47">
        <v>12.25</v>
      </c>
      <c r="X260" s="48">
        <f t="shared" si="58"/>
        <v>270</v>
      </c>
      <c r="Y260" s="48">
        <f t="shared" si="59"/>
        <v>24.5</v>
      </c>
      <c r="Z260" s="48">
        <f t="shared" si="54"/>
        <v>189</v>
      </c>
      <c r="AA260" s="48">
        <f t="shared" si="60"/>
        <v>81</v>
      </c>
      <c r="AB260" s="48">
        <f t="shared" si="61"/>
        <v>14</v>
      </c>
      <c r="AC260" s="48">
        <f t="shared" si="62"/>
        <v>284</v>
      </c>
      <c r="AD260" s="93">
        <f t="shared" ref="AD260:AD323" si="63">_xlfn.IFNA(AC260,0)</f>
        <v>284</v>
      </c>
    </row>
    <row r="261" spans="1:30" s="68" customFormat="1" ht="30" customHeight="1" x14ac:dyDescent="0.35">
      <c r="A261" s="39"/>
      <c r="B261" s="39" t="s">
        <v>47</v>
      </c>
      <c r="C261" s="40">
        <v>335</v>
      </c>
      <c r="D261" s="49">
        <v>12436</v>
      </c>
      <c r="E261" s="49">
        <v>7727</v>
      </c>
      <c r="F261" s="41" t="s">
        <v>50</v>
      </c>
      <c r="G261" s="39" t="s">
        <v>270</v>
      </c>
      <c r="H261" s="39" t="s">
        <v>302</v>
      </c>
      <c r="I261" s="41">
        <v>2.5</v>
      </c>
      <c r="J261" s="41">
        <v>1.8</v>
      </c>
      <c r="K261" s="41">
        <v>5</v>
      </c>
      <c r="L261" s="41">
        <v>1</v>
      </c>
      <c r="M261" s="41">
        <f t="shared" si="56"/>
        <v>4</v>
      </c>
      <c r="N261" s="41"/>
      <c r="O261" s="41">
        <f>IF(P261="m3",I261*J261*M261,IF(P261="m2-LxH",I261*M261,IF(P261="m2-LxW",I261*J261*N261,IF(P261="rm",M261,IF(P261="lm",I261,IF(P261="unit",#REF!,))))))</f>
        <v>4</v>
      </c>
      <c r="P261" s="42" t="s">
        <v>30</v>
      </c>
      <c r="Q261" s="43" t="str">
        <f t="shared" si="53"/>
        <v>off hired</v>
      </c>
      <c r="R261" s="44">
        <v>44735</v>
      </c>
      <c r="S261" s="44">
        <v>44760</v>
      </c>
      <c r="T261" s="45">
        <f t="shared" si="57"/>
        <v>1</v>
      </c>
      <c r="U261" s="46">
        <f t="shared" si="55"/>
        <v>3.7142857142857144</v>
      </c>
      <c r="V261" s="47">
        <v>135</v>
      </c>
      <c r="W261" s="47">
        <v>12.25</v>
      </c>
      <c r="X261" s="48">
        <f t="shared" si="58"/>
        <v>540</v>
      </c>
      <c r="Y261" s="48">
        <f t="shared" si="59"/>
        <v>49</v>
      </c>
      <c r="Z261" s="48">
        <f t="shared" si="54"/>
        <v>378</v>
      </c>
      <c r="AA261" s="48">
        <f t="shared" si="60"/>
        <v>162</v>
      </c>
      <c r="AB261" s="48">
        <f t="shared" si="61"/>
        <v>182</v>
      </c>
      <c r="AC261" s="48">
        <f t="shared" si="62"/>
        <v>722</v>
      </c>
      <c r="AD261" s="93">
        <f t="shared" si="63"/>
        <v>722</v>
      </c>
    </row>
    <row r="262" spans="1:30" s="68" customFormat="1" ht="30" customHeight="1" x14ac:dyDescent="0.35">
      <c r="A262" s="39"/>
      <c r="B262" s="39" t="s">
        <v>104</v>
      </c>
      <c r="C262" s="40">
        <v>337</v>
      </c>
      <c r="D262" s="41">
        <v>12438</v>
      </c>
      <c r="E262" s="41">
        <v>7717</v>
      </c>
      <c r="F262" s="41" t="s">
        <v>49</v>
      </c>
      <c r="G262" s="39" t="s">
        <v>330</v>
      </c>
      <c r="H262" s="39" t="s">
        <v>28</v>
      </c>
      <c r="I262" s="41">
        <v>4</v>
      </c>
      <c r="J262" s="41">
        <v>2.5</v>
      </c>
      <c r="K262" s="41">
        <v>9</v>
      </c>
      <c r="L262" s="41">
        <v>1</v>
      </c>
      <c r="M262" s="41">
        <f t="shared" si="56"/>
        <v>8</v>
      </c>
      <c r="N262" s="41"/>
      <c r="O262" s="41">
        <f>IF(P262="m3",I262*J262*M262,IF(P262="m2-LxH",I262*M262,IF(P262="m2-LxW",I262*J262*N262,IF(P262="rm",M262,IF(P262="lm",I262,IF(P262="unit",#REF!,))))))</f>
        <v>80</v>
      </c>
      <c r="P262" s="42" t="s">
        <v>29</v>
      </c>
      <c r="Q262" s="43" t="str">
        <f t="shared" si="53"/>
        <v>off hired</v>
      </c>
      <c r="R262" s="44">
        <v>44735</v>
      </c>
      <c r="S262" s="44">
        <v>44753</v>
      </c>
      <c r="T262" s="45">
        <f t="shared" si="57"/>
        <v>1</v>
      </c>
      <c r="U262" s="46">
        <f t="shared" si="55"/>
        <v>2.7142857142857144</v>
      </c>
      <c r="V262" s="47">
        <v>7.5</v>
      </c>
      <c r="W262" s="47">
        <v>0.7</v>
      </c>
      <c r="X262" s="48">
        <f t="shared" si="58"/>
        <v>600</v>
      </c>
      <c r="Y262" s="48">
        <f t="shared" si="59"/>
        <v>56</v>
      </c>
      <c r="Z262" s="48">
        <f t="shared" si="54"/>
        <v>420</v>
      </c>
      <c r="AA262" s="48">
        <f t="shared" si="60"/>
        <v>180</v>
      </c>
      <c r="AB262" s="48">
        <f t="shared" si="61"/>
        <v>152</v>
      </c>
      <c r="AC262" s="48">
        <f t="shared" si="62"/>
        <v>752</v>
      </c>
      <c r="AD262" s="93">
        <f t="shared" si="63"/>
        <v>752</v>
      </c>
    </row>
    <row r="263" spans="1:30" s="68" customFormat="1" ht="30" customHeight="1" x14ac:dyDescent="0.35">
      <c r="A263" s="39"/>
      <c r="B263" s="39" t="s">
        <v>79</v>
      </c>
      <c r="C263" s="40">
        <v>338</v>
      </c>
      <c r="D263" s="49">
        <v>12439</v>
      </c>
      <c r="E263" s="49">
        <v>7584</v>
      </c>
      <c r="F263" s="41" t="s">
        <v>50</v>
      </c>
      <c r="G263" s="39" t="s">
        <v>255</v>
      </c>
      <c r="H263" s="39" t="s">
        <v>302</v>
      </c>
      <c r="I263" s="41">
        <v>2.5</v>
      </c>
      <c r="J263" s="41">
        <v>1.3</v>
      </c>
      <c r="K263" s="41">
        <v>4</v>
      </c>
      <c r="L263" s="41">
        <v>1</v>
      </c>
      <c r="M263" s="41">
        <f t="shared" si="56"/>
        <v>3</v>
      </c>
      <c r="N263" s="41"/>
      <c r="O263" s="41">
        <f>IF(P263="m3",I263*J263*M263,IF(P263="m2-LxH",I263*M263,IF(P263="m2-LxW",I263*J263*N263,IF(P263="rm",M263,IF(P263="lm",I263,IF(P263="unit",#REF!,))))))</f>
        <v>3</v>
      </c>
      <c r="P263" s="42" t="s">
        <v>30</v>
      </c>
      <c r="Q263" s="43" t="str">
        <f t="shared" si="53"/>
        <v>off hired</v>
      </c>
      <c r="R263" s="44">
        <v>44735</v>
      </c>
      <c r="S263" s="44">
        <v>44739</v>
      </c>
      <c r="T263" s="45">
        <f t="shared" si="57"/>
        <v>1</v>
      </c>
      <c r="U263" s="46">
        <f t="shared" si="55"/>
        <v>0.7142857142857143</v>
      </c>
      <c r="V263" s="47">
        <v>135</v>
      </c>
      <c r="W263" s="47">
        <v>12.25</v>
      </c>
      <c r="X263" s="48">
        <f t="shared" si="58"/>
        <v>405</v>
      </c>
      <c r="Y263" s="48">
        <f t="shared" si="59"/>
        <v>36.75</v>
      </c>
      <c r="Z263" s="48">
        <f t="shared" si="54"/>
        <v>283.49999999999994</v>
      </c>
      <c r="AA263" s="48">
        <f t="shared" si="60"/>
        <v>121.49999999999999</v>
      </c>
      <c r="AB263" s="48">
        <f t="shared" si="61"/>
        <v>26.25</v>
      </c>
      <c r="AC263" s="48">
        <f t="shared" si="62"/>
        <v>431.24999999999994</v>
      </c>
      <c r="AD263" s="93">
        <f t="shared" si="63"/>
        <v>431.24999999999994</v>
      </c>
    </row>
    <row r="264" spans="1:30" s="68" customFormat="1" ht="30" customHeight="1" x14ac:dyDescent="0.35">
      <c r="A264" s="39"/>
      <c r="B264" s="39" t="s">
        <v>102</v>
      </c>
      <c r="C264" s="40">
        <v>311</v>
      </c>
      <c r="D264" s="41">
        <v>12440</v>
      </c>
      <c r="E264" s="41">
        <v>7743</v>
      </c>
      <c r="F264" s="41" t="s">
        <v>49</v>
      </c>
      <c r="G264" s="39" t="s">
        <v>331</v>
      </c>
      <c r="H264" s="39" t="s">
        <v>230</v>
      </c>
      <c r="I264" s="41">
        <v>65</v>
      </c>
      <c r="J264" s="41">
        <v>1.3</v>
      </c>
      <c r="K264" s="41">
        <v>3.5</v>
      </c>
      <c r="L264" s="41">
        <v>1</v>
      </c>
      <c r="M264" s="41">
        <f t="shared" si="56"/>
        <v>2.5</v>
      </c>
      <c r="N264" s="41"/>
      <c r="O264" s="41">
        <f>IF(P264="m3",I264*J264*M264,IF(P264="m2-LxH",I264*M264,IF(P264="m2-LxW",I264*J264*N264,IF(P264="rm",M264,IF(P264="lm",I264,IF(P264="unit",#REF!,))))))</f>
        <v>162.5</v>
      </c>
      <c r="P264" s="42" t="s">
        <v>27</v>
      </c>
      <c r="Q264" s="43" t="str">
        <f t="shared" si="53"/>
        <v>off hired</v>
      </c>
      <c r="R264" s="44">
        <v>44735</v>
      </c>
      <c r="S264" s="44">
        <v>44771</v>
      </c>
      <c r="T264" s="45">
        <f t="shared" si="57"/>
        <v>1</v>
      </c>
      <c r="U264" s="46">
        <f t="shared" si="55"/>
        <v>5.2857142857142856</v>
      </c>
      <c r="V264" s="47">
        <v>14</v>
      </c>
      <c r="W264" s="47">
        <v>0.84</v>
      </c>
      <c r="X264" s="48">
        <f t="shared" si="58"/>
        <v>2275</v>
      </c>
      <c r="Y264" s="48">
        <f t="shared" si="59"/>
        <v>136.5</v>
      </c>
      <c r="Z264" s="48">
        <f t="shared" si="54"/>
        <v>1592.4999999999998</v>
      </c>
      <c r="AA264" s="48">
        <f t="shared" si="60"/>
        <v>682.5</v>
      </c>
      <c r="AB264" s="48">
        <f t="shared" si="61"/>
        <v>721.5</v>
      </c>
      <c r="AC264" s="48">
        <f t="shared" si="62"/>
        <v>2996.5</v>
      </c>
      <c r="AD264" s="93">
        <f t="shared" si="63"/>
        <v>2996.5</v>
      </c>
    </row>
    <row r="265" spans="1:30" s="68" customFormat="1" ht="30" customHeight="1" x14ac:dyDescent="0.35">
      <c r="A265" s="39"/>
      <c r="B265" s="39" t="s">
        <v>114</v>
      </c>
      <c r="C265" s="40">
        <v>339</v>
      </c>
      <c r="D265" s="41">
        <v>12441</v>
      </c>
      <c r="E265" s="41">
        <v>7744</v>
      </c>
      <c r="F265" s="41" t="s">
        <v>50</v>
      </c>
      <c r="G265" s="39" t="s">
        <v>332</v>
      </c>
      <c r="H265" s="39" t="s">
        <v>302</v>
      </c>
      <c r="I265" s="41">
        <v>2.5</v>
      </c>
      <c r="J265" s="41">
        <v>1.3</v>
      </c>
      <c r="K265" s="41">
        <v>4</v>
      </c>
      <c r="L265" s="41">
        <v>1</v>
      </c>
      <c r="M265" s="41">
        <f t="shared" si="56"/>
        <v>3</v>
      </c>
      <c r="N265" s="41"/>
      <c r="O265" s="41">
        <f>IF(P265="m3",I265*J265*M265,IF(P265="m2-LxH",I265*M265,IF(P265="m2-LxW",I265*J265*N265,IF(P265="rm",M265,IF(P265="lm",I265,IF(P265="unit",#REF!,))))))</f>
        <v>3</v>
      </c>
      <c r="P265" s="42" t="s">
        <v>30</v>
      </c>
      <c r="Q265" s="43" t="str">
        <f t="shared" si="53"/>
        <v>off hired</v>
      </c>
      <c r="R265" s="44">
        <v>44735</v>
      </c>
      <c r="S265" s="44">
        <v>44771</v>
      </c>
      <c r="T265" s="45">
        <f t="shared" si="57"/>
        <v>1</v>
      </c>
      <c r="U265" s="46">
        <f t="shared" si="55"/>
        <v>5.2857142857142856</v>
      </c>
      <c r="V265" s="47">
        <v>135</v>
      </c>
      <c r="W265" s="47"/>
      <c r="X265" s="48">
        <f t="shared" si="58"/>
        <v>405</v>
      </c>
      <c r="Y265" s="48">
        <f t="shared" si="59"/>
        <v>0</v>
      </c>
      <c r="Z265" s="48">
        <f t="shared" si="54"/>
        <v>283.49999999999994</v>
      </c>
      <c r="AA265" s="48">
        <f t="shared" si="60"/>
        <v>121.49999999999999</v>
      </c>
      <c r="AB265" s="48">
        <f t="shared" si="61"/>
        <v>0</v>
      </c>
      <c r="AC265" s="48">
        <f t="shared" si="62"/>
        <v>404.99999999999994</v>
      </c>
      <c r="AD265" s="93">
        <f t="shared" si="63"/>
        <v>404.99999999999994</v>
      </c>
    </row>
    <row r="266" spans="1:30" s="68" customFormat="1" ht="30" customHeight="1" x14ac:dyDescent="0.35">
      <c r="A266" s="39"/>
      <c r="B266" s="39" t="s">
        <v>114</v>
      </c>
      <c r="C266" s="40">
        <v>340</v>
      </c>
      <c r="D266" s="41">
        <v>12442</v>
      </c>
      <c r="E266" s="41">
        <v>7712</v>
      </c>
      <c r="F266" s="41" t="s">
        <v>50</v>
      </c>
      <c r="G266" s="39" t="s">
        <v>332</v>
      </c>
      <c r="H266" s="39" t="s">
        <v>302</v>
      </c>
      <c r="I266" s="41">
        <v>1.8</v>
      </c>
      <c r="J266" s="41">
        <v>1.3</v>
      </c>
      <c r="K266" s="41">
        <v>4</v>
      </c>
      <c r="L266" s="41">
        <v>1</v>
      </c>
      <c r="M266" s="41">
        <f t="shared" si="56"/>
        <v>3</v>
      </c>
      <c r="N266" s="41"/>
      <c r="O266" s="41">
        <f>IF(P266="m3",I266*J266*M266,IF(P266="m2-LxH",I266*M266,IF(P266="m2-LxW",I266*J266*N266,IF(P266="rm",M266,IF(P266="lm",I266,IF(P266="unit",#REF!,))))))</f>
        <v>3</v>
      </c>
      <c r="P266" s="42" t="s">
        <v>30</v>
      </c>
      <c r="Q266" s="43" t="str">
        <f t="shared" si="53"/>
        <v>off hired</v>
      </c>
      <c r="R266" s="44">
        <v>44735</v>
      </c>
      <c r="S266" s="44">
        <v>44756</v>
      </c>
      <c r="T266" s="45">
        <f t="shared" si="57"/>
        <v>1</v>
      </c>
      <c r="U266" s="46">
        <f t="shared" si="55"/>
        <v>3.1428571428571428</v>
      </c>
      <c r="V266" s="47">
        <v>135</v>
      </c>
      <c r="W266" s="47"/>
      <c r="X266" s="48">
        <f t="shared" si="58"/>
        <v>405</v>
      </c>
      <c r="Y266" s="48">
        <f t="shared" si="59"/>
        <v>0</v>
      </c>
      <c r="Z266" s="48">
        <f t="shared" si="54"/>
        <v>283.49999999999994</v>
      </c>
      <c r="AA266" s="48">
        <f t="shared" si="60"/>
        <v>121.49999999999999</v>
      </c>
      <c r="AB266" s="48">
        <f t="shared" si="61"/>
        <v>0</v>
      </c>
      <c r="AC266" s="48">
        <f t="shared" si="62"/>
        <v>404.99999999999994</v>
      </c>
      <c r="AD266" s="93">
        <f t="shared" si="63"/>
        <v>404.99999999999994</v>
      </c>
    </row>
    <row r="267" spans="1:30" s="68" customFormat="1" ht="30" customHeight="1" x14ac:dyDescent="0.35">
      <c r="A267" s="39"/>
      <c r="B267" s="39" t="s">
        <v>74</v>
      </c>
      <c r="C267" s="40">
        <v>341</v>
      </c>
      <c r="D267" s="41">
        <v>12443</v>
      </c>
      <c r="E267" s="41">
        <v>7592</v>
      </c>
      <c r="F267" s="41" t="s">
        <v>49</v>
      </c>
      <c r="G267" s="39" t="s">
        <v>263</v>
      </c>
      <c r="H267" s="39" t="s">
        <v>302</v>
      </c>
      <c r="I267" s="41">
        <v>1.8</v>
      </c>
      <c r="J267" s="41">
        <v>1.3</v>
      </c>
      <c r="K267" s="41">
        <v>5</v>
      </c>
      <c r="L267" s="41">
        <v>1</v>
      </c>
      <c r="M267" s="41">
        <f t="shared" si="56"/>
        <v>4</v>
      </c>
      <c r="N267" s="41"/>
      <c r="O267" s="41">
        <f>IF(P267="m3",I267*J267*M267,IF(P267="m2-LxH",I267*M267,IF(P267="m2-LxW",I267*J267*N267,IF(P267="rm",M267,IF(P267="lm",I267,IF(P267="unit",#REF!,))))))</f>
        <v>4</v>
      </c>
      <c r="P267" s="42" t="s">
        <v>30</v>
      </c>
      <c r="Q267" s="43" t="str">
        <f t="shared" si="53"/>
        <v>off hired</v>
      </c>
      <c r="R267" s="44">
        <v>44736</v>
      </c>
      <c r="S267" s="44">
        <v>44741</v>
      </c>
      <c r="T267" s="45">
        <f t="shared" si="57"/>
        <v>1</v>
      </c>
      <c r="U267" s="46">
        <f t="shared" si="55"/>
        <v>0.8571428571428571</v>
      </c>
      <c r="V267" s="47">
        <v>135</v>
      </c>
      <c r="W267" s="47">
        <v>12.25</v>
      </c>
      <c r="X267" s="48">
        <f t="shared" si="58"/>
        <v>540</v>
      </c>
      <c r="Y267" s="48">
        <f t="shared" si="59"/>
        <v>49</v>
      </c>
      <c r="Z267" s="48">
        <f t="shared" si="54"/>
        <v>378</v>
      </c>
      <c r="AA267" s="48">
        <f t="shared" si="60"/>
        <v>162</v>
      </c>
      <c r="AB267" s="48">
        <f t="shared" si="61"/>
        <v>42</v>
      </c>
      <c r="AC267" s="48">
        <f t="shared" si="62"/>
        <v>582</v>
      </c>
      <c r="AD267" s="93">
        <f t="shared" si="63"/>
        <v>582</v>
      </c>
    </row>
    <row r="268" spans="1:30" s="68" customFormat="1" ht="30" customHeight="1" x14ac:dyDescent="0.35">
      <c r="A268" s="39"/>
      <c r="B268" s="39" t="s">
        <v>74</v>
      </c>
      <c r="C268" s="40">
        <v>342</v>
      </c>
      <c r="D268" s="41">
        <v>12444</v>
      </c>
      <c r="E268" s="41">
        <v>7591</v>
      </c>
      <c r="F268" s="41" t="s">
        <v>50</v>
      </c>
      <c r="G268" s="39" t="s">
        <v>333</v>
      </c>
      <c r="H268" s="39" t="s">
        <v>302</v>
      </c>
      <c r="I268" s="41">
        <v>2.5</v>
      </c>
      <c r="J268" s="41">
        <v>1.3</v>
      </c>
      <c r="K268" s="41">
        <v>5</v>
      </c>
      <c r="L268" s="41">
        <v>1</v>
      </c>
      <c r="M268" s="41">
        <f t="shared" si="56"/>
        <v>4</v>
      </c>
      <c r="N268" s="41"/>
      <c r="O268" s="41">
        <f>IF(P268="m3",I268*J268*M268,IF(P268="m2-LxH",I268*M268,IF(P268="m2-LxW",I268*J268*N268,IF(P268="rm",M268,IF(P268="lm",I268,IF(P268="unit",#REF!,))))))</f>
        <v>4</v>
      </c>
      <c r="P268" s="42" t="s">
        <v>30</v>
      </c>
      <c r="Q268" s="43" t="str">
        <f t="shared" si="53"/>
        <v>off hired</v>
      </c>
      <c r="R268" s="44">
        <v>44736</v>
      </c>
      <c r="S268" s="44">
        <v>44741</v>
      </c>
      <c r="T268" s="45">
        <f t="shared" si="57"/>
        <v>1</v>
      </c>
      <c r="U268" s="46">
        <f t="shared" si="55"/>
        <v>0.8571428571428571</v>
      </c>
      <c r="V268" s="47">
        <v>135</v>
      </c>
      <c r="W268" s="47">
        <v>12.25</v>
      </c>
      <c r="X268" s="48">
        <f t="shared" si="58"/>
        <v>540</v>
      </c>
      <c r="Y268" s="48">
        <f t="shared" si="59"/>
        <v>49</v>
      </c>
      <c r="Z268" s="48">
        <f t="shared" si="54"/>
        <v>378</v>
      </c>
      <c r="AA268" s="48">
        <f t="shared" si="60"/>
        <v>162</v>
      </c>
      <c r="AB268" s="48">
        <f t="shared" si="61"/>
        <v>42</v>
      </c>
      <c r="AC268" s="48">
        <f t="shared" si="62"/>
        <v>582</v>
      </c>
      <c r="AD268" s="93">
        <f t="shared" si="63"/>
        <v>582</v>
      </c>
    </row>
    <row r="269" spans="1:30" s="68" customFormat="1" ht="30" customHeight="1" x14ac:dyDescent="0.35">
      <c r="A269" s="39"/>
      <c r="B269" s="39" t="s">
        <v>82</v>
      </c>
      <c r="C269" s="40">
        <v>343</v>
      </c>
      <c r="D269" s="41">
        <v>12445</v>
      </c>
      <c r="E269" s="41">
        <v>7835</v>
      </c>
      <c r="F269" s="41" t="s">
        <v>50</v>
      </c>
      <c r="G269" s="39" t="s">
        <v>264</v>
      </c>
      <c r="H269" s="39" t="s">
        <v>230</v>
      </c>
      <c r="I269" s="41">
        <v>4</v>
      </c>
      <c r="J269" s="41">
        <v>1.3</v>
      </c>
      <c r="K269" s="41">
        <v>4</v>
      </c>
      <c r="L269" s="41">
        <v>1</v>
      </c>
      <c r="M269" s="41">
        <f t="shared" si="56"/>
        <v>3</v>
      </c>
      <c r="N269" s="41"/>
      <c r="O269" s="41">
        <f>IF(P269="m3",I269*J269*M269,IF(P269="m2-LxH",I269*M269,IF(P269="m2-LxW",I269*J269*N269,IF(P269="rm",M269,IF(P269="lm",I269,IF(P269="unit",#REF!,))))))</f>
        <v>12</v>
      </c>
      <c r="P269" s="42" t="s">
        <v>27</v>
      </c>
      <c r="Q269" s="43" t="str">
        <f t="shared" si="53"/>
        <v>off hired</v>
      </c>
      <c r="R269" s="44">
        <v>44736</v>
      </c>
      <c r="S269" s="44">
        <v>44792</v>
      </c>
      <c r="T269" s="45">
        <f t="shared" si="57"/>
        <v>1</v>
      </c>
      <c r="U269" s="46">
        <f t="shared" si="55"/>
        <v>8.1428571428571423</v>
      </c>
      <c r="V269" s="47">
        <v>14</v>
      </c>
      <c r="W269" s="47"/>
      <c r="X269" s="48">
        <f t="shared" si="58"/>
        <v>168</v>
      </c>
      <c r="Y269" s="48">
        <f t="shared" si="59"/>
        <v>0</v>
      </c>
      <c r="Z269" s="48">
        <f t="shared" si="54"/>
        <v>117.59999999999998</v>
      </c>
      <c r="AA269" s="48">
        <f t="shared" si="60"/>
        <v>50.399999999999991</v>
      </c>
      <c r="AB269" s="48">
        <f t="shared" si="61"/>
        <v>0</v>
      </c>
      <c r="AC269" s="48">
        <f t="shared" si="62"/>
        <v>167.99999999999997</v>
      </c>
      <c r="AD269" s="93">
        <f t="shared" si="63"/>
        <v>167.99999999999997</v>
      </c>
    </row>
    <row r="270" spans="1:30" s="68" customFormat="1" ht="30" customHeight="1" x14ac:dyDescent="0.35">
      <c r="A270" s="39"/>
      <c r="B270" s="39" t="s">
        <v>114</v>
      </c>
      <c r="C270" s="40">
        <v>344</v>
      </c>
      <c r="D270" s="41">
        <v>12446</v>
      </c>
      <c r="E270" s="41">
        <v>7807</v>
      </c>
      <c r="F270" s="41" t="s">
        <v>49</v>
      </c>
      <c r="G270" s="39" t="s">
        <v>256</v>
      </c>
      <c r="H270" s="39" t="s">
        <v>230</v>
      </c>
      <c r="I270" s="41">
        <v>26</v>
      </c>
      <c r="J270" s="41">
        <v>1.3</v>
      </c>
      <c r="K270" s="41">
        <v>5</v>
      </c>
      <c r="L270" s="41">
        <v>1</v>
      </c>
      <c r="M270" s="41">
        <f t="shared" si="56"/>
        <v>4</v>
      </c>
      <c r="N270" s="41"/>
      <c r="O270" s="41">
        <f>IF(P270="m3",I270*J270*M270,IF(P270="m2-LxH",I270*M270,IF(P270="m2-LxW",I270*J270*N270,IF(P270="rm",M270,IF(P270="lm",I270,IF(P270="unit",#REF!,))))))</f>
        <v>104</v>
      </c>
      <c r="P270" s="42" t="s">
        <v>27</v>
      </c>
      <c r="Q270" s="43" t="str">
        <f t="shared" si="53"/>
        <v>off hired</v>
      </c>
      <c r="R270" s="44">
        <v>44736</v>
      </c>
      <c r="S270" s="44">
        <v>44777</v>
      </c>
      <c r="T270" s="45">
        <f t="shared" si="57"/>
        <v>1</v>
      </c>
      <c r="U270" s="46">
        <f t="shared" si="55"/>
        <v>6</v>
      </c>
      <c r="V270" s="47">
        <v>14</v>
      </c>
      <c r="W270" s="47">
        <v>0.84</v>
      </c>
      <c r="X270" s="48">
        <f t="shared" si="58"/>
        <v>1456</v>
      </c>
      <c r="Y270" s="48">
        <f t="shared" si="59"/>
        <v>87.36</v>
      </c>
      <c r="Z270" s="48">
        <f t="shared" si="54"/>
        <v>1019.1999999999999</v>
      </c>
      <c r="AA270" s="48">
        <f t="shared" si="60"/>
        <v>436.8</v>
      </c>
      <c r="AB270" s="48">
        <f t="shared" si="61"/>
        <v>524.16</v>
      </c>
      <c r="AC270" s="48">
        <f t="shared" si="62"/>
        <v>1980.1599999999999</v>
      </c>
      <c r="AD270" s="93">
        <f t="shared" si="63"/>
        <v>1980.1599999999999</v>
      </c>
    </row>
    <row r="271" spans="1:30" s="68" customFormat="1" ht="30" customHeight="1" x14ac:dyDescent="0.35">
      <c r="A271" s="39"/>
      <c r="B271" s="39" t="s">
        <v>82</v>
      </c>
      <c r="C271" s="40">
        <v>345</v>
      </c>
      <c r="D271" s="41">
        <v>12447</v>
      </c>
      <c r="E271" s="41">
        <v>7590</v>
      </c>
      <c r="F271" s="41" t="s">
        <v>50</v>
      </c>
      <c r="G271" s="39" t="s">
        <v>264</v>
      </c>
      <c r="H271" s="39" t="s">
        <v>302</v>
      </c>
      <c r="I271" s="41">
        <v>1.3</v>
      </c>
      <c r="J271" s="41">
        <v>1.3</v>
      </c>
      <c r="K271" s="41">
        <v>4</v>
      </c>
      <c r="L271" s="41">
        <v>1</v>
      </c>
      <c r="M271" s="41">
        <f t="shared" si="56"/>
        <v>3</v>
      </c>
      <c r="N271" s="41"/>
      <c r="O271" s="41">
        <f>IF(P271="m3",I271*J271*M271,IF(P271="m2-LxH",I271*M271,IF(P271="m2-LxW",I271*J271*N271,IF(P271="rm",M271,IF(P271="lm",I271,IF(P271="unit",#REF!,))))))</f>
        <v>3</v>
      </c>
      <c r="P271" s="42" t="s">
        <v>30</v>
      </c>
      <c r="Q271" s="43" t="str">
        <f t="shared" si="53"/>
        <v>off hired</v>
      </c>
      <c r="R271" s="44">
        <v>44736</v>
      </c>
      <c r="S271" s="44">
        <v>44740</v>
      </c>
      <c r="T271" s="45">
        <f t="shared" si="57"/>
        <v>1</v>
      </c>
      <c r="U271" s="46">
        <f t="shared" si="55"/>
        <v>0.7142857142857143</v>
      </c>
      <c r="V271" s="47">
        <v>135</v>
      </c>
      <c r="W271" s="47">
        <v>12.25</v>
      </c>
      <c r="X271" s="48">
        <f t="shared" si="58"/>
        <v>405</v>
      </c>
      <c r="Y271" s="48">
        <f t="shared" si="59"/>
        <v>36.75</v>
      </c>
      <c r="Z271" s="48">
        <f t="shared" si="54"/>
        <v>283.49999999999994</v>
      </c>
      <c r="AA271" s="48">
        <f t="shared" si="60"/>
        <v>121.49999999999999</v>
      </c>
      <c r="AB271" s="48">
        <f t="shared" si="61"/>
        <v>26.25</v>
      </c>
      <c r="AC271" s="48">
        <f t="shared" si="62"/>
        <v>431.24999999999994</v>
      </c>
      <c r="AD271" s="93">
        <f t="shared" si="63"/>
        <v>431.24999999999994</v>
      </c>
    </row>
    <row r="272" spans="1:30" s="68" customFormat="1" ht="30" customHeight="1" x14ac:dyDescent="0.35">
      <c r="A272" s="39"/>
      <c r="B272" s="39" t="s">
        <v>61</v>
      </c>
      <c r="C272" s="40"/>
      <c r="D272" s="41">
        <v>12448</v>
      </c>
      <c r="E272" s="41">
        <v>8780</v>
      </c>
      <c r="F272" s="41" t="s">
        <v>49</v>
      </c>
      <c r="G272" s="39" t="s">
        <v>334</v>
      </c>
      <c r="H272" s="39" t="s">
        <v>230</v>
      </c>
      <c r="I272" s="41">
        <v>3</v>
      </c>
      <c r="J272" s="41">
        <v>23</v>
      </c>
      <c r="K272" s="41"/>
      <c r="L272" s="41"/>
      <c r="M272" s="41"/>
      <c r="N272" s="41">
        <v>1</v>
      </c>
      <c r="O272" s="41">
        <f>IF(P272="m3",I272*J272*M272,IF(P272="m2-LxH",I272*M272,IF(P272="m2-LxW",I272*J272*N272,IF(P272="rm",M272,IF(P272="lm",I272,IF(P272="unit",#REF!,))))))</f>
        <v>69</v>
      </c>
      <c r="P272" s="42" t="s">
        <v>32</v>
      </c>
      <c r="Q272" s="43" t="str">
        <f t="shared" si="53"/>
        <v>off hired</v>
      </c>
      <c r="R272" s="44">
        <v>44729</v>
      </c>
      <c r="S272" s="44">
        <v>44991</v>
      </c>
      <c r="T272" s="45">
        <f t="shared" si="57"/>
        <v>1</v>
      </c>
      <c r="U272" s="46">
        <f t="shared" si="55"/>
        <v>37.571428571428569</v>
      </c>
      <c r="V272" s="47">
        <v>81</v>
      </c>
      <c r="W272" s="47">
        <v>1.82</v>
      </c>
      <c r="X272" s="48">
        <f t="shared" si="58"/>
        <v>5589</v>
      </c>
      <c r="Y272" s="48">
        <f t="shared" si="59"/>
        <v>125.58</v>
      </c>
      <c r="Z272" s="48">
        <f t="shared" si="54"/>
        <v>3912.2999999999997</v>
      </c>
      <c r="AA272" s="48">
        <f t="shared" si="60"/>
        <v>1676.7</v>
      </c>
      <c r="AB272" s="48">
        <f t="shared" si="61"/>
        <v>4718.2199999999993</v>
      </c>
      <c r="AC272" s="48">
        <f t="shared" si="62"/>
        <v>10307.219999999999</v>
      </c>
      <c r="AD272" s="93">
        <f t="shared" si="63"/>
        <v>10307.219999999999</v>
      </c>
    </row>
    <row r="273" spans="1:30" s="68" customFormat="1" ht="30" customHeight="1" x14ac:dyDescent="0.35">
      <c r="A273" s="39"/>
      <c r="B273" s="39" t="s">
        <v>61</v>
      </c>
      <c r="C273" s="40"/>
      <c r="D273" s="41">
        <v>12448</v>
      </c>
      <c r="E273" s="41">
        <v>8780</v>
      </c>
      <c r="F273" s="41" t="s">
        <v>49</v>
      </c>
      <c r="G273" s="39" t="s">
        <v>335</v>
      </c>
      <c r="H273" s="39" t="s">
        <v>230</v>
      </c>
      <c r="I273" s="41">
        <v>6</v>
      </c>
      <c r="J273" s="41">
        <v>6</v>
      </c>
      <c r="K273" s="41"/>
      <c r="L273" s="41"/>
      <c r="M273" s="41"/>
      <c r="N273" s="41">
        <v>1</v>
      </c>
      <c r="O273" s="41">
        <f>IF(P273="m3",I273*J273*M273,IF(P273="m2-LxH",I273*M273,IF(P273="m2-LxW",I273*J273*N273,IF(P273="rm",M273,IF(P273="lm",I273,IF(P273="unit",#REF!,))))))</f>
        <v>36</v>
      </c>
      <c r="P273" s="42" t="s">
        <v>32</v>
      </c>
      <c r="Q273" s="43" t="str">
        <f t="shared" si="53"/>
        <v>off hired</v>
      </c>
      <c r="R273" s="44">
        <v>44729</v>
      </c>
      <c r="S273" s="44">
        <v>44991</v>
      </c>
      <c r="T273" s="45">
        <f t="shared" si="57"/>
        <v>1</v>
      </c>
      <c r="U273" s="46">
        <f t="shared" si="55"/>
        <v>37.571428571428569</v>
      </c>
      <c r="V273" s="47">
        <v>81</v>
      </c>
      <c r="W273" s="47">
        <v>1.82</v>
      </c>
      <c r="X273" s="48">
        <f t="shared" si="58"/>
        <v>2916</v>
      </c>
      <c r="Y273" s="48">
        <f t="shared" si="59"/>
        <v>65.52</v>
      </c>
      <c r="Z273" s="48">
        <f t="shared" si="54"/>
        <v>2041.2</v>
      </c>
      <c r="AA273" s="48">
        <f t="shared" si="60"/>
        <v>874.8</v>
      </c>
      <c r="AB273" s="48">
        <f t="shared" si="61"/>
        <v>2461.6799999999998</v>
      </c>
      <c r="AC273" s="48">
        <f t="shared" si="62"/>
        <v>5377.68</v>
      </c>
      <c r="AD273" s="93">
        <f t="shared" si="63"/>
        <v>5377.68</v>
      </c>
    </row>
    <row r="274" spans="1:30" s="68" customFormat="1" ht="30" customHeight="1" x14ac:dyDescent="0.35">
      <c r="A274" s="39"/>
      <c r="B274" s="39" t="s">
        <v>61</v>
      </c>
      <c r="C274" s="40"/>
      <c r="D274" s="41">
        <v>12448</v>
      </c>
      <c r="E274" s="41">
        <v>8270</v>
      </c>
      <c r="F274" s="41" t="s">
        <v>49</v>
      </c>
      <c r="G274" s="39" t="s">
        <v>324</v>
      </c>
      <c r="H274" s="39" t="s">
        <v>230</v>
      </c>
      <c r="I274" s="41">
        <v>3</v>
      </c>
      <c r="J274" s="41">
        <v>6</v>
      </c>
      <c r="K274" s="41"/>
      <c r="L274" s="41"/>
      <c r="M274" s="41"/>
      <c r="N274" s="41">
        <v>1</v>
      </c>
      <c r="O274" s="41">
        <f>IF(P274="m3",I274*J274*M274,IF(P274="m2-LxH",I274*M274,IF(P274="m2-LxW",I274*J274*N274,IF(P274="rm",M274,IF(P274="lm",I274,IF(P274="unit",#REF!,))))))</f>
        <v>18</v>
      </c>
      <c r="P274" s="42" t="s">
        <v>32</v>
      </c>
      <c r="Q274" s="43" t="str">
        <f t="shared" ref="Q274:Q275" si="64">IF(S274&lt;&gt;0,"off hired",IF(R274&lt;&gt;0,"on hire","-"))</f>
        <v>off hired</v>
      </c>
      <c r="R274" s="44">
        <v>44886</v>
      </c>
      <c r="S274" s="44">
        <v>44991</v>
      </c>
      <c r="T274" s="45">
        <f t="shared" ref="T274:T275" si="65">IF(S274&lt;&gt;0,1,0)</f>
        <v>1</v>
      </c>
      <c r="U274" s="46">
        <f t="shared" ref="U274:U275" si="66">IF(Q274="on hire",$C$1-R274+1,IF(Q274="off hired",S274-R274+1,0))/7</f>
        <v>15.142857142857142</v>
      </c>
      <c r="V274" s="47">
        <v>81</v>
      </c>
      <c r="W274" s="47">
        <v>1.82</v>
      </c>
      <c r="X274" s="48">
        <f t="shared" ref="X274:X275" si="67">V274*O274</f>
        <v>1458</v>
      </c>
      <c r="Y274" s="48">
        <f t="shared" ref="Y274:Y275" si="68">W274*O274</f>
        <v>32.76</v>
      </c>
      <c r="Z274" s="48">
        <v>0</v>
      </c>
      <c r="AA274" s="48">
        <v>0</v>
      </c>
      <c r="AB274" s="48">
        <f>-U274*O274*W274</f>
        <v>-496.08</v>
      </c>
      <c r="AC274" s="48">
        <f t="shared" ref="AC274:AC275" si="69">Z274+AA274+AB274</f>
        <v>-496.08</v>
      </c>
      <c r="AD274" s="93">
        <f t="shared" si="63"/>
        <v>-496.08</v>
      </c>
    </row>
    <row r="275" spans="1:30" s="68" customFormat="1" ht="30" customHeight="1" x14ac:dyDescent="0.35">
      <c r="A275" s="39"/>
      <c r="B275" s="39" t="s">
        <v>61</v>
      </c>
      <c r="C275" s="40"/>
      <c r="D275" s="41">
        <v>12448</v>
      </c>
      <c r="E275" s="41">
        <v>8270</v>
      </c>
      <c r="F275" s="41" t="s">
        <v>49</v>
      </c>
      <c r="G275" s="39" t="s">
        <v>324</v>
      </c>
      <c r="H275" s="39" t="s">
        <v>230</v>
      </c>
      <c r="I275" s="41">
        <v>6</v>
      </c>
      <c r="J275" s="41">
        <v>1</v>
      </c>
      <c r="K275" s="41"/>
      <c r="L275" s="41"/>
      <c r="M275" s="41"/>
      <c r="N275" s="41">
        <v>1</v>
      </c>
      <c r="O275" s="41">
        <f>IF(P275="m3",I275*J275*M275,IF(P275="m2-LxH",I275*M275,IF(P275="m2-LxW",I275*J275*N275,IF(P275="rm",M275,IF(P275="lm",I275,IF(P275="unit",#REF!,))))))</f>
        <v>6</v>
      </c>
      <c r="P275" s="42" t="s">
        <v>32</v>
      </c>
      <c r="Q275" s="43" t="str">
        <f t="shared" si="64"/>
        <v>off hired</v>
      </c>
      <c r="R275" s="44">
        <v>44886</v>
      </c>
      <c r="S275" s="44">
        <v>44991</v>
      </c>
      <c r="T275" s="45">
        <f t="shared" si="65"/>
        <v>1</v>
      </c>
      <c r="U275" s="46">
        <f t="shared" si="66"/>
        <v>15.142857142857142</v>
      </c>
      <c r="V275" s="47">
        <v>81</v>
      </c>
      <c r="W275" s="47">
        <v>1.82</v>
      </c>
      <c r="X275" s="48">
        <f t="shared" si="67"/>
        <v>486</v>
      </c>
      <c r="Y275" s="48">
        <f t="shared" si="68"/>
        <v>10.92</v>
      </c>
      <c r="Z275" s="48">
        <v>0</v>
      </c>
      <c r="AA275" s="48">
        <v>0</v>
      </c>
      <c r="AB275" s="48">
        <f>-U275*O275*W275</f>
        <v>-165.36</v>
      </c>
      <c r="AC275" s="48">
        <f t="shared" si="69"/>
        <v>-165.36</v>
      </c>
      <c r="AD275" s="93">
        <f t="shared" si="63"/>
        <v>-165.36</v>
      </c>
    </row>
    <row r="276" spans="1:30" s="68" customFormat="1" ht="30" customHeight="1" x14ac:dyDescent="0.35">
      <c r="A276" s="39"/>
      <c r="B276" s="39" t="s">
        <v>61</v>
      </c>
      <c r="C276" s="40"/>
      <c r="D276" s="41">
        <v>12449</v>
      </c>
      <c r="E276" s="41">
        <v>8781</v>
      </c>
      <c r="F276" s="41" t="s">
        <v>49</v>
      </c>
      <c r="G276" s="39" t="s">
        <v>336</v>
      </c>
      <c r="H276" s="39" t="s">
        <v>230</v>
      </c>
      <c r="I276" s="41">
        <v>15</v>
      </c>
      <c r="J276" s="41">
        <v>2.5</v>
      </c>
      <c r="K276" s="41">
        <v>9</v>
      </c>
      <c r="L276" s="41">
        <v>1</v>
      </c>
      <c r="M276" s="41">
        <f t="shared" ref="M276:M307" si="70">K276-L276</f>
        <v>8</v>
      </c>
      <c r="N276" s="41"/>
      <c r="O276" s="41">
        <f>IF(P276="m3",I276*J276*M276,IF(P276="m2-LxH",I276*M276,IF(P276="m2-LxW",I276*J276*N276,IF(P276="rm",M276,IF(P276="lm",I276,IF(P276="unit",#REF!,))))))</f>
        <v>120</v>
      </c>
      <c r="P276" s="42" t="s">
        <v>27</v>
      </c>
      <c r="Q276" s="43" t="str">
        <f t="shared" si="53"/>
        <v>off hired</v>
      </c>
      <c r="R276" s="44">
        <v>44729</v>
      </c>
      <c r="S276" s="44">
        <v>44991</v>
      </c>
      <c r="T276" s="45">
        <f t="shared" si="57"/>
        <v>1</v>
      </c>
      <c r="U276" s="46">
        <f t="shared" si="55"/>
        <v>37.571428571428569</v>
      </c>
      <c r="V276" s="47">
        <v>26</v>
      </c>
      <c r="W276" s="47">
        <v>2.1</v>
      </c>
      <c r="X276" s="48">
        <f t="shared" si="58"/>
        <v>3120</v>
      </c>
      <c r="Y276" s="48">
        <f t="shared" si="59"/>
        <v>252</v>
      </c>
      <c r="Z276" s="48">
        <f t="shared" si="54"/>
        <v>2184</v>
      </c>
      <c r="AA276" s="48">
        <f t="shared" si="60"/>
        <v>936</v>
      </c>
      <c r="AB276" s="48">
        <f t="shared" si="61"/>
        <v>9468</v>
      </c>
      <c r="AC276" s="48">
        <f t="shared" si="62"/>
        <v>12588</v>
      </c>
      <c r="AD276" s="93">
        <f t="shared" si="63"/>
        <v>12588</v>
      </c>
    </row>
    <row r="277" spans="1:30" s="68" customFormat="1" ht="30" customHeight="1" x14ac:dyDescent="0.35">
      <c r="A277" s="39"/>
      <c r="B277" s="39" t="s">
        <v>61</v>
      </c>
      <c r="C277" s="40"/>
      <c r="D277" s="41">
        <v>12449</v>
      </c>
      <c r="E277" s="41">
        <v>8781</v>
      </c>
      <c r="F277" s="41" t="s">
        <v>49</v>
      </c>
      <c r="G277" s="39" t="s">
        <v>336</v>
      </c>
      <c r="H277" s="39" t="s">
        <v>33</v>
      </c>
      <c r="I277" s="41">
        <v>15</v>
      </c>
      <c r="J277" s="41">
        <v>2.5</v>
      </c>
      <c r="K277" s="41">
        <v>7</v>
      </c>
      <c r="L277" s="41">
        <v>1</v>
      </c>
      <c r="M277" s="41">
        <f t="shared" si="70"/>
        <v>6</v>
      </c>
      <c r="N277" s="41"/>
      <c r="O277" s="41">
        <f>IF(P277="m3",I277*J277*M277,IF(P277="m2-LxH",I277*M277,IF(P277="m2-LxW",I277*J277*N277,IF(P277="rm",M277,IF(P277="lm",I277,IF(P277="unit",#REF!,))))))</f>
        <v>225</v>
      </c>
      <c r="P277" s="42" t="s">
        <v>29</v>
      </c>
      <c r="Q277" s="43" t="str">
        <f t="shared" si="53"/>
        <v>off hired</v>
      </c>
      <c r="R277" s="44">
        <v>44729</v>
      </c>
      <c r="S277" s="44">
        <v>44991</v>
      </c>
      <c r="T277" s="45">
        <f t="shared" si="57"/>
        <v>1</v>
      </c>
      <c r="U277" s="46">
        <f t="shared" si="55"/>
        <v>37.571428571428569</v>
      </c>
      <c r="V277" s="47">
        <v>5.25</v>
      </c>
      <c r="W277" s="47">
        <v>0.35</v>
      </c>
      <c r="X277" s="48">
        <f t="shared" si="58"/>
        <v>1181.25</v>
      </c>
      <c r="Y277" s="48">
        <f t="shared" si="59"/>
        <v>78.75</v>
      </c>
      <c r="Z277" s="48">
        <f t="shared" si="54"/>
        <v>826.875</v>
      </c>
      <c r="AA277" s="48">
        <f t="shared" si="60"/>
        <v>354.375</v>
      </c>
      <c r="AB277" s="48">
        <f t="shared" si="61"/>
        <v>2958.7499999999995</v>
      </c>
      <c r="AC277" s="48">
        <f t="shared" si="62"/>
        <v>4140</v>
      </c>
      <c r="AD277" s="93">
        <f t="shared" si="63"/>
        <v>4140</v>
      </c>
    </row>
    <row r="278" spans="1:30" s="68" customFormat="1" ht="30" customHeight="1" x14ac:dyDescent="0.35">
      <c r="A278" s="39"/>
      <c r="B278" s="39" t="s">
        <v>61</v>
      </c>
      <c r="C278" s="40"/>
      <c r="D278" s="41">
        <v>12450</v>
      </c>
      <c r="E278" s="41"/>
      <c r="F278" s="41" t="s">
        <v>49</v>
      </c>
      <c r="G278" s="39" t="s">
        <v>337</v>
      </c>
      <c r="H278" s="39" t="s">
        <v>230</v>
      </c>
      <c r="I278" s="41">
        <v>20</v>
      </c>
      <c r="J278" s="41">
        <v>1.3</v>
      </c>
      <c r="K278" s="41">
        <v>24</v>
      </c>
      <c r="L278" s="41">
        <v>1</v>
      </c>
      <c r="M278" s="41">
        <f t="shared" si="70"/>
        <v>23</v>
      </c>
      <c r="N278" s="41"/>
      <c r="O278" s="41">
        <f>IF(P278="m3",I278*J278*M278,IF(P278="m2-LxH",I278*M278,IF(P278="m2-LxW",I278*J278*N278,IF(P278="rm",M278,IF(P278="lm",I278,IF(P278="unit",#REF!,))))))</f>
        <v>460</v>
      </c>
      <c r="P278" s="42" t="s">
        <v>27</v>
      </c>
      <c r="Q278" s="43" t="str">
        <f t="shared" si="53"/>
        <v>on hire</v>
      </c>
      <c r="R278" s="44">
        <v>44729</v>
      </c>
      <c r="S278" s="44"/>
      <c r="T278" s="45">
        <f t="shared" si="57"/>
        <v>0</v>
      </c>
      <c r="U278" s="46">
        <f t="shared" ca="1" si="55"/>
        <v>44.571428571428569</v>
      </c>
      <c r="V278" s="47">
        <v>26</v>
      </c>
      <c r="W278" s="47">
        <v>2.1</v>
      </c>
      <c r="X278" s="48">
        <f t="shared" si="58"/>
        <v>11960</v>
      </c>
      <c r="Y278" s="48">
        <f t="shared" si="59"/>
        <v>966</v>
      </c>
      <c r="Z278" s="48">
        <f t="shared" si="54"/>
        <v>8372</v>
      </c>
      <c r="AA278" s="48">
        <f t="shared" si="60"/>
        <v>0</v>
      </c>
      <c r="AB278" s="48">
        <f t="shared" ca="1" si="61"/>
        <v>43056</v>
      </c>
      <c r="AC278" s="48">
        <f t="shared" ca="1" si="62"/>
        <v>51428</v>
      </c>
      <c r="AD278" s="93">
        <f t="shared" ca="1" si="63"/>
        <v>51428</v>
      </c>
    </row>
    <row r="279" spans="1:30" s="68" customFormat="1" ht="30" customHeight="1" x14ac:dyDescent="0.35">
      <c r="A279" s="39"/>
      <c r="B279" s="39" t="s">
        <v>61</v>
      </c>
      <c r="C279" s="40"/>
      <c r="D279" s="41">
        <v>12450</v>
      </c>
      <c r="E279" s="41"/>
      <c r="F279" s="41" t="s">
        <v>49</v>
      </c>
      <c r="G279" s="39" t="s">
        <v>337</v>
      </c>
      <c r="H279" s="39" t="s">
        <v>230</v>
      </c>
      <c r="I279" s="41">
        <v>20</v>
      </c>
      <c r="J279" s="41">
        <v>1.3</v>
      </c>
      <c r="K279" s="41">
        <v>26</v>
      </c>
      <c r="L279" s="41">
        <v>1</v>
      </c>
      <c r="M279" s="41">
        <f t="shared" si="70"/>
        <v>25</v>
      </c>
      <c r="N279" s="41"/>
      <c r="O279" s="41">
        <f>IF(P279="m3",I279*J279*M279,IF(P279="m2-LxH",I279*M279,IF(P279="m2-LxW",I279*J279*N279,IF(P279="rm",M279,IF(P279="lm",I279,IF(P279="unit",#REF!,))))))</f>
        <v>500</v>
      </c>
      <c r="P279" s="42" t="s">
        <v>27</v>
      </c>
      <c r="Q279" s="43" t="str">
        <f t="shared" si="53"/>
        <v>on hire</v>
      </c>
      <c r="R279" s="44">
        <v>44729</v>
      </c>
      <c r="S279" s="44"/>
      <c r="T279" s="45">
        <f t="shared" si="57"/>
        <v>0</v>
      </c>
      <c r="U279" s="46">
        <f t="shared" ca="1" si="55"/>
        <v>44.571428571428569</v>
      </c>
      <c r="V279" s="47">
        <v>26</v>
      </c>
      <c r="W279" s="47">
        <v>2.1</v>
      </c>
      <c r="X279" s="48">
        <f t="shared" si="58"/>
        <v>13000</v>
      </c>
      <c r="Y279" s="48">
        <f t="shared" si="59"/>
        <v>1050</v>
      </c>
      <c r="Z279" s="48">
        <f t="shared" ref="Z279:Z311" si="71">0.7*O279*V279</f>
        <v>9100</v>
      </c>
      <c r="AA279" s="48">
        <f t="shared" si="60"/>
        <v>0</v>
      </c>
      <c r="AB279" s="48">
        <f t="shared" ca="1" si="61"/>
        <v>46800</v>
      </c>
      <c r="AC279" s="48">
        <f t="shared" ca="1" si="62"/>
        <v>55900</v>
      </c>
      <c r="AD279" s="93">
        <f t="shared" ca="1" si="63"/>
        <v>55900</v>
      </c>
    </row>
    <row r="280" spans="1:30" s="68" customFormat="1" ht="30" customHeight="1" x14ac:dyDescent="0.35">
      <c r="A280" s="39"/>
      <c r="B280" s="39" t="s">
        <v>47</v>
      </c>
      <c r="C280" s="40"/>
      <c r="D280" s="49">
        <v>12501</v>
      </c>
      <c r="E280" s="49">
        <v>7812</v>
      </c>
      <c r="F280" s="41" t="s">
        <v>50</v>
      </c>
      <c r="G280" s="39" t="s">
        <v>270</v>
      </c>
      <c r="H280" s="39" t="s">
        <v>230</v>
      </c>
      <c r="I280" s="41">
        <v>4</v>
      </c>
      <c r="J280" s="41">
        <v>1.3</v>
      </c>
      <c r="K280" s="41">
        <v>5</v>
      </c>
      <c r="L280" s="41">
        <v>1</v>
      </c>
      <c r="M280" s="41">
        <f t="shared" si="70"/>
        <v>4</v>
      </c>
      <c r="N280" s="41"/>
      <c r="O280" s="41">
        <f>IF(P280="m3",I280*J280*M280,IF(P280="m2-LxH",I280*M280,IF(P280="m2-LxW",I280*J280*N280,IF(P280="rm",M280,IF(P280="lm",I280,IF(P280="unit",#REF!,))))))</f>
        <v>16</v>
      </c>
      <c r="P280" s="42" t="s">
        <v>27</v>
      </c>
      <c r="Q280" s="43" t="str">
        <f t="shared" si="53"/>
        <v>off hired</v>
      </c>
      <c r="R280" s="44">
        <v>44736</v>
      </c>
      <c r="S280" s="44">
        <v>44782</v>
      </c>
      <c r="T280" s="45">
        <f t="shared" si="57"/>
        <v>1</v>
      </c>
      <c r="U280" s="46">
        <f t="shared" si="55"/>
        <v>6.7142857142857144</v>
      </c>
      <c r="V280" s="47">
        <v>14</v>
      </c>
      <c r="W280" s="47">
        <v>0.84</v>
      </c>
      <c r="X280" s="48">
        <f t="shared" si="58"/>
        <v>224</v>
      </c>
      <c r="Y280" s="48">
        <f t="shared" si="59"/>
        <v>13.44</v>
      </c>
      <c r="Z280" s="48">
        <f t="shared" si="71"/>
        <v>156.79999999999998</v>
      </c>
      <c r="AA280" s="48">
        <f t="shared" si="60"/>
        <v>67.2</v>
      </c>
      <c r="AB280" s="48">
        <f t="shared" si="61"/>
        <v>90.24</v>
      </c>
      <c r="AC280" s="48">
        <f t="shared" si="62"/>
        <v>314.24</v>
      </c>
      <c r="AD280" s="93">
        <f t="shared" si="63"/>
        <v>314.24</v>
      </c>
    </row>
    <row r="281" spans="1:30" s="68" customFormat="1" ht="30" customHeight="1" x14ac:dyDescent="0.35">
      <c r="A281" s="39"/>
      <c r="B281" s="39" t="s">
        <v>61</v>
      </c>
      <c r="C281" s="40">
        <v>270</v>
      </c>
      <c r="D281" s="41">
        <v>12502</v>
      </c>
      <c r="E281" s="41">
        <v>8193</v>
      </c>
      <c r="F281" s="41" t="s">
        <v>50</v>
      </c>
      <c r="G281" s="39" t="s">
        <v>273</v>
      </c>
      <c r="H281" s="39" t="s">
        <v>230</v>
      </c>
      <c r="I281" s="41">
        <v>20</v>
      </c>
      <c r="J281" s="41">
        <v>1.3</v>
      </c>
      <c r="K281" s="41">
        <v>4</v>
      </c>
      <c r="L281" s="41">
        <v>1</v>
      </c>
      <c r="M281" s="41">
        <f t="shared" si="70"/>
        <v>3</v>
      </c>
      <c r="N281" s="41"/>
      <c r="O281" s="41">
        <f>IF(P281="m3",I281*J281*M281,IF(P281="m2-LxH",I281*M281,IF(P281="m2-LxW",I281*J281*N281,IF(P281="rm",M281,IF(P281="lm",I281,IF(P281="unit",#REF!,))))))</f>
        <v>60</v>
      </c>
      <c r="P281" s="42" t="s">
        <v>27</v>
      </c>
      <c r="Q281" s="43" t="str">
        <f t="shared" si="53"/>
        <v>off hired</v>
      </c>
      <c r="R281" s="44">
        <v>44736</v>
      </c>
      <c r="S281" s="44">
        <v>44870</v>
      </c>
      <c r="T281" s="45">
        <f t="shared" si="57"/>
        <v>1</v>
      </c>
      <c r="U281" s="46">
        <f t="shared" ref="U281:U311" si="72">IF(Q281="on hire",$C$1-R281+1,IF(Q281="off hired",S281-R281+1,0))/7</f>
        <v>19.285714285714285</v>
      </c>
      <c r="V281" s="47">
        <v>14</v>
      </c>
      <c r="W281" s="47">
        <v>0.84</v>
      </c>
      <c r="X281" s="48">
        <f t="shared" si="58"/>
        <v>840</v>
      </c>
      <c r="Y281" s="48">
        <f t="shared" si="59"/>
        <v>50.4</v>
      </c>
      <c r="Z281" s="48">
        <f t="shared" si="71"/>
        <v>588</v>
      </c>
      <c r="AA281" s="48">
        <f t="shared" si="60"/>
        <v>252</v>
      </c>
      <c r="AB281" s="48">
        <f t="shared" si="61"/>
        <v>971.99999999999989</v>
      </c>
      <c r="AC281" s="48">
        <f t="shared" si="62"/>
        <v>1812</v>
      </c>
      <c r="AD281" s="93">
        <f t="shared" si="63"/>
        <v>1812</v>
      </c>
    </row>
    <row r="282" spans="1:30" s="68" customFormat="1" ht="30" customHeight="1" x14ac:dyDescent="0.35">
      <c r="A282" s="39"/>
      <c r="B282" s="39" t="s">
        <v>114</v>
      </c>
      <c r="C282" s="40">
        <v>348</v>
      </c>
      <c r="D282" s="41">
        <v>12503</v>
      </c>
      <c r="E282" s="41">
        <v>7744</v>
      </c>
      <c r="F282" s="41" t="s">
        <v>50</v>
      </c>
      <c r="G282" s="39" t="s">
        <v>332</v>
      </c>
      <c r="H282" s="39" t="s">
        <v>302</v>
      </c>
      <c r="I282" s="41">
        <v>1.3</v>
      </c>
      <c r="J282" s="41">
        <v>1.3</v>
      </c>
      <c r="K282" s="41">
        <v>4</v>
      </c>
      <c r="L282" s="41">
        <v>1</v>
      </c>
      <c r="M282" s="41">
        <f t="shared" si="70"/>
        <v>3</v>
      </c>
      <c r="N282" s="41"/>
      <c r="O282" s="41">
        <f>IF(P282="m3",I282*J282*M282,IF(P282="m2-LxH",I282*M282,IF(P282="m2-LxW",I282*J282*N282,IF(P282="rm",M282,IF(P282="lm",I282,IF(P282="unit",#REF!,))))))</f>
        <v>3</v>
      </c>
      <c r="P282" s="42" t="s">
        <v>30</v>
      </c>
      <c r="Q282" s="43" t="str">
        <f t="shared" si="53"/>
        <v>off hired</v>
      </c>
      <c r="R282" s="44">
        <v>44736</v>
      </c>
      <c r="S282" s="44">
        <v>44771</v>
      </c>
      <c r="T282" s="45">
        <f t="shared" si="57"/>
        <v>1</v>
      </c>
      <c r="U282" s="46">
        <f t="shared" si="72"/>
        <v>5.1428571428571432</v>
      </c>
      <c r="V282" s="47">
        <v>135</v>
      </c>
      <c r="W282" s="47"/>
      <c r="X282" s="48">
        <f t="shared" si="58"/>
        <v>405</v>
      </c>
      <c r="Y282" s="48">
        <f t="shared" si="59"/>
        <v>0</v>
      </c>
      <c r="Z282" s="48">
        <f t="shared" si="71"/>
        <v>283.49999999999994</v>
      </c>
      <c r="AA282" s="48">
        <f t="shared" si="60"/>
        <v>121.49999999999999</v>
      </c>
      <c r="AB282" s="48">
        <f t="shared" si="61"/>
        <v>0</v>
      </c>
      <c r="AC282" s="48">
        <f t="shared" si="62"/>
        <v>404.99999999999994</v>
      </c>
      <c r="AD282" s="93">
        <f t="shared" si="63"/>
        <v>404.99999999999994</v>
      </c>
    </row>
    <row r="283" spans="1:30" s="68" customFormat="1" ht="30" customHeight="1" x14ac:dyDescent="0.35">
      <c r="A283" s="39"/>
      <c r="B283" s="39" t="s">
        <v>74</v>
      </c>
      <c r="C283" s="40">
        <v>349</v>
      </c>
      <c r="D283" s="41">
        <v>12504</v>
      </c>
      <c r="E283" s="41">
        <v>7591</v>
      </c>
      <c r="F283" s="41" t="s">
        <v>49</v>
      </c>
      <c r="G283" s="39" t="s">
        <v>263</v>
      </c>
      <c r="H283" s="39" t="s">
        <v>302</v>
      </c>
      <c r="I283" s="41">
        <v>1.3</v>
      </c>
      <c r="J283" s="41">
        <v>1.3</v>
      </c>
      <c r="K283" s="41">
        <v>4</v>
      </c>
      <c r="L283" s="41">
        <v>1</v>
      </c>
      <c r="M283" s="41">
        <f t="shared" si="70"/>
        <v>3</v>
      </c>
      <c r="N283" s="41"/>
      <c r="O283" s="41">
        <f>IF(P283="m3",I283*J283*M283,IF(P283="m2-LxH",I283*M283,IF(P283="m2-LxW",I283*J283*N283,IF(P283="rm",M283,IF(P283="lm",I283,IF(P283="unit",#REF!,))))))</f>
        <v>3</v>
      </c>
      <c r="P283" s="42" t="s">
        <v>30</v>
      </c>
      <c r="Q283" s="43" t="str">
        <f t="shared" si="53"/>
        <v>off hired</v>
      </c>
      <c r="R283" s="44">
        <v>44736</v>
      </c>
      <c r="S283" s="44">
        <v>44741</v>
      </c>
      <c r="T283" s="45">
        <f t="shared" si="57"/>
        <v>1</v>
      </c>
      <c r="U283" s="46">
        <f t="shared" si="72"/>
        <v>0.8571428571428571</v>
      </c>
      <c r="V283" s="47">
        <v>135</v>
      </c>
      <c r="W283" s="47">
        <v>12.25</v>
      </c>
      <c r="X283" s="48">
        <f t="shared" si="58"/>
        <v>405</v>
      </c>
      <c r="Y283" s="48">
        <f t="shared" si="59"/>
        <v>36.75</v>
      </c>
      <c r="Z283" s="48">
        <f t="shared" si="71"/>
        <v>283.49999999999994</v>
      </c>
      <c r="AA283" s="48">
        <f t="shared" si="60"/>
        <v>121.49999999999999</v>
      </c>
      <c r="AB283" s="48">
        <f t="shared" si="61"/>
        <v>31.499999999999996</v>
      </c>
      <c r="AC283" s="48">
        <f t="shared" si="62"/>
        <v>436.49999999999994</v>
      </c>
      <c r="AD283" s="93">
        <f t="shared" si="63"/>
        <v>436.49999999999994</v>
      </c>
    </row>
    <row r="284" spans="1:30" s="68" customFormat="1" ht="30" customHeight="1" x14ac:dyDescent="0.35">
      <c r="A284" s="39"/>
      <c r="B284" s="39" t="s">
        <v>69</v>
      </c>
      <c r="C284" s="40">
        <v>350</v>
      </c>
      <c r="D284" s="41">
        <v>12505</v>
      </c>
      <c r="E284" s="41">
        <v>7591</v>
      </c>
      <c r="F284" s="41" t="s">
        <v>49</v>
      </c>
      <c r="G284" s="39" t="s">
        <v>338</v>
      </c>
      <c r="H284" s="39" t="s">
        <v>302</v>
      </c>
      <c r="I284" s="41">
        <v>1.8</v>
      </c>
      <c r="J284" s="41">
        <v>1.3</v>
      </c>
      <c r="K284" s="41">
        <v>4</v>
      </c>
      <c r="L284" s="41">
        <v>1</v>
      </c>
      <c r="M284" s="41">
        <f t="shared" si="70"/>
        <v>3</v>
      </c>
      <c r="N284" s="41"/>
      <c r="O284" s="41">
        <f>IF(P284="m3",I284*J284*M284,IF(P284="m2-LxH",I284*M284,IF(P284="m2-LxW",I284*J284*N284,IF(P284="rm",M284,IF(P284="lm",I284,IF(P284="unit",#REF!,))))))</f>
        <v>3</v>
      </c>
      <c r="P284" s="42" t="s">
        <v>30</v>
      </c>
      <c r="Q284" s="43" t="str">
        <f t="shared" si="53"/>
        <v>off hired</v>
      </c>
      <c r="R284" s="44">
        <v>44736</v>
      </c>
      <c r="S284" s="44">
        <v>44741</v>
      </c>
      <c r="T284" s="45">
        <f t="shared" si="57"/>
        <v>1</v>
      </c>
      <c r="U284" s="46">
        <f t="shared" si="72"/>
        <v>0.8571428571428571</v>
      </c>
      <c r="V284" s="47">
        <v>135</v>
      </c>
      <c r="W284" s="47">
        <v>12.25</v>
      </c>
      <c r="X284" s="48">
        <f t="shared" si="58"/>
        <v>405</v>
      </c>
      <c r="Y284" s="48">
        <f t="shared" si="59"/>
        <v>36.75</v>
      </c>
      <c r="Z284" s="48">
        <f t="shared" si="71"/>
        <v>283.49999999999994</v>
      </c>
      <c r="AA284" s="48">
        <f t="shared" si="60"/>
        <v>121.49999999999999</v>
      </c>
      <c r="AB284" s="48">
        <f t="shared" si="61"/>
        <v>31.499999999999996</v>
      </c>
      <c r="AC284" s="48">
        <f t="shared" si="62"/>
        <v>436.49999999999994</v>
      </c>
      <c r="AD284" s="93">
        <f t="shared" si="63"/>
        <v>436.49999999999994</v>
      </c>
    </row>
    <row r="285" spans="1:30" s="68" customFormat="1" ht="30" customHeight="1" x14ac:dyDescent="0.35">
      <c r="A285" s="39"/>
      <c r="B285" s="39" t="s">
        <v>61</v>
      </c>
      <c r="C285" s="40">
        <v>351</v>
      </c>
      <c r="D285" s="41">
        <v>12506</v>
      </c>
      <c r="E285" s="41">
        <v>6709</v>
      </c>
      <c r="F285" s="41" t="s">
        <v>50</v>
      </c>
      <c r="G285" s="39" t="s">
        <v>273</v>
      </c>
      <c r="H285" s="39" t="s">
        <v>302</v>
      </c>
      <c r="I285" s="41">
        <v>2.5</v>
      </c>
      <c r="J285" s="41">
        <v>2.5</v>
      </c>
      <c r="K285" s="41">
        <v>6</v>
      </c>
      <c r="L285" s="41">
        <v>1</v>
      </c>
      <c r="M285" s="41">
        <f t="shared" si="70"/>
        <v>5</v>
      </c>
      <c r="N285" s="41"/>
      <c r="O285" s="41">
        <f>IF(P285="m3",I285*J285*M285,IF(P285="m2-LxH",I285*M285,IF(P285="m2-LxW",I285*J285*N285,IF(P285="rm",M285,IF(P285="lm",I285,IF(P285="unit",#REF!,))))))</f>
        <v>5</v>
      </c>
      <c r="P285" s="42" t="s">
        <v>30</v>
      </c>
      <c r="Q285" s="43" t="str">
        <f t="shared" si="53"/>
        <v>off hired</v>
      </c>
      <c r="R285" s="44">
        <v>44736</v>
      </c>
      <c r="S285" s="44">
        <v>44824</v>
      </c>
      <c r="T285" s="45">
        <f t="shared" si="57"/>
        <v>1</v>
      </c>
      <c r="U285" s="46">
        <f t="shared" si="72"/>
        <v>12.714285714285714</v>
      </c>
      <c r="V285" s="47">
        <v>135</v>
      </c>
      <c r="W285" s="47">
        <v>12.25</v>
      </c>
      <c r="X285" s="48">
        <f t="shared" si="58"/>
        <v>675</v>
      </c>
      <c r="Y285" s="48">
        <f t="shared" si="59"/>
        <v>61.25</v>
      </c>
      <c r="Z285" s="48">
        <f t="shared" si="71"/>
        <v>472.5</v>
      </c>
      <c r="AA285" s="48">
        <f t="shared" si="60"/>
        <v>202.5</v>
      </c>
      <c r="AB285" s="48">
        <f t="shared" si="61"/>
        <v>778.75</v>
      </c>
      <c r="AC285" s="48">
        <f t="shared" si="62"/>
        <v>1453.75</v>
      </c>
      <c r="AD285" s="93">
        <f t="shared" si="63"/>
        <v>1453.75</v>
      </c>
    </row>
    <row r="286" spans="1:30" s="68" customFormat="1" ht="30" customHeight="1" x14ac:dyDescent="0.35">
      <c r="A286" s="39"/>
      <c r="B286" s="39" t="s">
        <v>69</v>
      </c>
      <c r="C286" s="40">
        <v>352</v>
      </c>
      <c r="D286" s="41">
        <v>12507</v>
      </c>
      <c r="E286" s="41">
        <v>7732</v>
      </c>
      <c r="F286" s="41" t="s">
        <v>50</v>
      </c>
      <c r="G286" s="39" t="s">
        <v>277</v>
      </c>
      <c r="H286" s="39" t="s">
        <v>302</v>
      </c>
      <c r="I286" s="41">
        <v>1.3</v>
      </c>
      <c r="J286" s="41">
        <v>1</v>
      </c>
      <c r="K286" s="41">
        <v>4</v>
      </c>
      <c r="L286" s="41">
        <v>1</v>
      </c>
      <c r="M286" s="41">
        <f t="shared" si="70"/>
        <v>3</v>
      </c>
      <c r="N286" s="41"/>
      <c r="O286" s="41">
        <f>IF(P286="m3",I286*J286*M286,IF(P286="m2-LxH",I286*M286,IF(P286="m2-LxW",I286*J286*N286,IF(P286="rm",M286,IF(P286="lm",I286,IF(P286="unit",#REF!,))))))</f>
        <v>3</v>
      </c>
      <c r="P286" s="42" t="s">
        <v>30</v>
      </c>
      <c r="Q286" s="43" t="str">
        <f t="shared" si="53"/>
        <v>off hired</v>
      </c>
      <c r="R286" s="44">
        <v>44738</v>
      </c>
      <c r="S286" s="44">
        <v>44761</v>
      </c>
      <c r="T286" s="45">
        <f t="shared" si="57"/>
        <v>1</v>
      </c>
      <c r="U286" s="46">
        <f t="shared" si="72"/>
        <v>3.4285714285714284</v>
      </c>
      <c r="V286" s="47">
        <v>135</v>
      </c>
      <c r="W286" s="47"/>
      <c r="X286" s="48">
        <f t="shared" si="58"/>
        <v>405</v>
      </c>
      <c r="Y286" s="48">
        <f t="shared" si="59"/>
        <v>0</v>
      </c>
      <c r="Z286" s="48">
        <f t="shared" si="71"/>
        <v>283.49999999999994</v>
      </c>
      <c r="AA286" s="48">
        <f t="shared" si="60"/>
        <v>121.49999999999999</v>
      </c>
      <c r="AB286" s="48">
        <f t="shared" si="61"/>
        <v>0</v>
      </c>
      <c r="AC286" s="48">
        <f t="shared" si="62"/>
        <v>404.99999999999994</v>
      </c>
      <c r="AD286" s="93">
        <f t="shared" si="63"/>
        <v>404.99999999999994</v>
      </c>
    </row>
    <row r="287" spans="1:30" s="68" customFormat="1" ht="30" customHeight="1" x14ac:dyDescent="0.35">
      <c r="A287" s="39"/>
      <c r="B287" s="39" t="s">
        <v>117</v>
      </c>
      <c r="C287" s="40">
        <v>353</v>
      </c>
      <c r="D287" s="41">
        <v>12508</v>
      </c>
      <c r="E287" s="41">
        <v>7732</v>
      </c>
      <c r="F287" s="41" t="s">
        <v>50</v>
      </c>
      <c r="G287" s="39" t="s">
        <v>278</v>
      </c>
      <c r="H287" s="39" t="s">
        <v>302</v>
      </c>
      <c r="I287" s="41">
        <v>1.3</v>
      </c>
      <c r="J287" s="41">
        <v>1</v>
      </c>
      <c r="K287" s="41">
        <v>4</v>
      </c>
      <c r="L287" s="41">
        <v>1</v>
      </c>
      <c r="M287" s="41">
        <f t="shared" si="70"/>
        <v>3</v>
      </c>
      <c r="N287" s="41"/>
      <c r="O287" s="41">
        <f>IF(P287="m3",I287*J287*M287,IF(P287="m2-LxH",I287*M287,IF(P287="m2-LxW",I287*J287*N287,IF(P287="rm",M287,IF(P287="lm",I287,IF(P287="unit",#REF!,))))))</f>
        <v>3</v>
      </c>
      <c r="P287" s="42" t="s">
        <v>30</v>
      </c>
      <c r="Q287" s="43" t="str">
        <f t="shared" si="53"/>
        <v>off hired</v>
      </c>
      <c r="R287" s="44">
        <v>44738</v>
      </c>
      <c r="S287" s="44">
        <v>44761</v>
      </c>
      <c r="T287" s="45">
        <f t="shared" si="57"/>
        <v>1</v>
      </c>
      <c r="U287" s="46">
        <f t="shared" si="72"/>
        <v>3.4285714285714284</v>
      </c>
      <c r="V287" s="47">
        <v>135</v>
      </c>
      <c r="W287" s="47"/>
      <c r="X287" s="48">
        <f t="shared" si="58"/>
        <v>405</v>
      </c>
      <c r="Y287" s="48">
        <f t="shared" si="59"/>
        <v>0</v>
      </c>
      <c r="Z287" s="48">
        <f t="shared" si="71"/>
        <v>283.49999999999994</v>
      </c>
      <c r="AA287" s="48">
        <f t="shared" si="60"/>
        <v>121.49999999999999</v>
      </c>
      <c r="AB287" s="48">
        <f t="shared" si="61"/>
        <v>0</v>
      </c>
      <c r="AC287" s="48">
        <f t="shared" si="62"/>
        <v>404.99999999999994</v>
      </c>
      <c r="AD287" s="93">
        <f t="shared" si="63"/>
        <v>404.99999999999994</v>
      </c>
    </row>
    <row r="288" spans="1:30" s="68" customFormat="1" ht="30" customHeight="1" x14ac:dyDescent="0.35">
      <c r="A288" s="39"/>
      <c r="B288" s="39" t="s">
        <v>102</v>
      </c>
      <c r="C288" s="40" t="s">
        <v>339</v>
      </c>
      <c r="D288" s="41">
        <v>12511</v>
      </c>
      <c r="E288" s="41">
        <v>7583</v>
      </c>
      <c r="F288" s="41" t="s">
        <v>50</v>
      </c>
      <c r="G288" s="39" t="s">
        <v>271</v>
      </c>
      <c r="H288" s="39" t="s">
        <v>230</v>
      </c>
      <c r="I288" s="41">
        <v>7.5</v>
      </c>
      <c r="J288" s="41">
        <v>1.3</v>
      </c>
      <c r="K288" s="41">
        <v>3</v>
      </c>
      <c r="L288" s="41">
        <v>1</v>
      </c>
      <c r="M288" s="41">
        <f t="shared" si="70"/>
        <v>2</v>
      </c>
      <c r="N288" s="41"/>
      <c r="O288" s="41">
        <f>IF(P288="m3",I288*J288*M288,IF(P288="m2-LxH",I288*M288,IF(P288="m2-LxW",I288*J288*N288,IF(P288="rm",M288,IF(P288="lm",I288,IF(P288="unit",#REF!,))))))</f>
        <v>15</v>
      </c>
      <c r="P288" s="42" t="s">
        <v>27</v>
      </c>
      <c r="Q288" s="43" t="str">
        <f t="shared" si="53"/>
        <v>off hired</v>
      </c>
      <c r="R288" s="44">
        <v>44736</v>
      </c>
      <c r="S288" s="44">
        <v>44738</v>
      </c>
      <c r="T288" s="45">
        <f t="shared" si="57"/>
        <v>1</v>
      </c>
      <c r="U288" s="46">
        <f t="shared" si="72"/>
        <v>0.42857142857142855</v>
      </c>
      <c r="V288" s="47">
        <v>14</v>
      </c>
      <c r="W288" s="47"/>
      <c r="X288" s="48">
        <f t="shared" si="58"/>
        <v>210</v>
      </c>
      <c r="Y288" s="48">
        <f t="shared" si="59"/>
        <v>0</v>
      </c>
      <c r="Z288" s="48">
        <f t="shared" si="71"/>
        <v>147</v>
      </c>
      <c r="AA288" s="48">
        <f t="shared" si="60"/>
        <v>63</v>
      </c>
      <c r="AB288" s="48">
        <f t="shared" si="61"/>
        <v>0</v>
      </c>
      <c r="AC288" s="48">
        <f t="shared" si="62"/>
        <v>210</v>
      </c>
      <c r="AD288" s="93">
        <f t="shared" si="63"/>
        <v>210</v>
      </c>
    </row>
    <row r="289" spans="1:30" s="68" customFormat="1" ht="30" customHeight="1" x14ac:dyDescent="0.35">
      <c r="A289" s="39"/>
      <c r="B289" s="39" t="s">
        <v>62</v>
      </c>
      <c r="C289" s="40">
        <v>356</v>
      </c>
      <c r="D289" s="41">
        <v>12512</v>
      </c>
      <c r="E289" s="41">
        <v>8148</v>
      </c>
      <c r="F289" s="41" t="s">
        <v>49</v>
      </c>
      <c r="G289" s="39" t="s">
        <v>272</v>
      </c>
      <c r="H289" s="39" t="s">
        <v>230</v>
      </c>
      <c r="I289" s="41">
        <v>7.5</v>
      </c>
      <c r="J289" s="41">
        <v>1.3</v>
      </c>
      <c r="K289" s="41">
        <v>3</v>
      </c>
      <c r="L289" s="41">
        <v>1</v>
      </c>
      <c r="M289" s="41">
        <f t="shared" si="70"/>
        <v>2</v>
      </c>
      <c r="N289" s="41"/>
      <c r="O289" s="41">
        <f>IF(P289="m3",I289*J289*M289,IF(P289="m2-LxH",I289*M289,IF(P289="m2-LxW",I289*J289*N289,IF(P289="rm",M289,IF(P289="lm",I289,IF(P289="unit",#REF!,))))))</f>
        <v>15</v>
      </c>
      <c r="P289" s="42" t="s">
        <v>27</v>
      </c>
      <c r="Q289" s="43" t="str">
        <f t="shared" si="53"/>
        <v>off hired</v>
      </c>
      <c r="R289" s="44">
        <v>44736</v>
      </c>
      <c r="S289" s="44">
        <v>44859</v>
      </c>
      <c r="T289" s="45">
        <f t="shared" si="57"/>
        <v>1</v>
      </c>
      <c r="U289" s="46">
        <f t="shared" si="72"/>
        <v>17.714285714285715</v>
      </c>
      <c r="V289" s="47">
        <v>14</v>
      </c>
      <c r="W289" s="47"/>
      <c r="X289" s="48">
        <f t="shared" si="58"/>
        <v>210</v>
      </c>
      <c r="Y289" s="48">
        <f t="shared" si="59"/>
        <v>0</v>
      </c>
      <c r="Z289" s="48">
        <f t="shared" si="71"/>
        <v>147</v>
      </c>
      <c r="AA289" s="48">
        <f t="shared" si="60"/>
        <v>63</v>
      </c>
      <c r="AB289" s="48">
        <f t="shared" si="61"/>
        <v>0</v>
      </c>
      <c r="AC289" s="48">
        <f t="shared" si="62"/>
        <v>210</v>
      </c>
      <c r="AD289" s="93">
        <f t="shared" si="63"/>
        <v>210</v>
      </c>
    </row>
    <row r="290" spans="1:30" s="68" customFormat="1" ht="30" customHeight="1" x14ac:dyDescent="0.35">
      <c r="A290" s="39"/>
      <c r="B290" s="39" t="s">
        <v>104</v>
      </c>
      <c r="C290" s="40">
        <v>359</v>
      </c>
      <c r="D290" s="41">
        <v>12513</v>
      </c>
      <c r="E290" s="41">
        <v>7717</v>
      </c>
      <c r="F290" s="41" t="s">
        <v>49</v>
      </c>
      <c r="G290" s="39" t="s">
        <v>330</v>
      </c>
      <c r="H290" s="39" t="s">
        <v>28</v>
      </c>
      <c r="I290" s="41">
        <v>4</v>
      </c>
      <c r="J290" s="41">
        <v>2.5</v>
      </c>
      <c r="K290" s="41">
        <v>9</v>
      </c>
      <c r="L290" s="41">
        <v>1</v>
      </c>
      <c r="M290" s="41">
        <f t="shared" si="70"/>
        <v>8</v>
      </c>
      <c r="N290" s="41"/>
      <c r="O290" s="41">
        <f>IF(P290="m3",I290*J290*M290,IF(P290="m2-LxH",I290*M290,IF(P290="m2-LxW",I290*J290*N290,IF(P290="rm",M290,IF(P290="lm",I290,IF(P290="unit",#REF!,))))))</f>
        <v>80</v>
      </c>
      <c r="P290" s="42" t="s">
        <v>29</v>
      </c>
      <c r="Q290" s="43" t="str">
        <f t="shared" si="53"/>
        <v>off hired</v>
      </c>
      <c r="R290" s="44">
        <v>44738</v>
      </c>
      <c r="S290" s="44">
        <v>44753</v>
      </c>
      <c r="T290" s="45">
        <f t="shared" si="57"/>
        <v>1</v>
      </c>
      <c r="U290" s="46">
        <f t="shared" si="72"/>
        <v>2.2857142857142856</v>
      </c>
      <c r="V290" s="47">
        <v>7.5</v>
      </c>
      <c r="W290" s="47">
        <v>0.7</v>
      </c>
      <c r="X290" s="48">
        <f t="shared" si="58"/>
        <v>600</v>
      </c>
      <c r="Y290" s="48">
        <f t="shared" si="59"/>
        <v>56</v>
      </c>
      <c r="Z290" s="48">
        <f t="shared" si="71"/>
        <v>420</v>
      </c>
      <c r="AA290" s="48">
        <f t="shared" si="60"/>
        <v>180</v>
      </c>
      <c r="AB290" s="48">
        <f t="shared" si="61"/>
        <v>127.99999999999997</v>
      </c>
      <c r="AC290" s="48">
        <f t="shared" si="62"/>
        <v>728</v>
      </c>
      <c r="AD290" s="93">
        <f t="shared" si="63"/>
        <v>728</v>
      </c>
    </row>
    <row r="291" spans="1:30" s="68" customFormat="1" ht="30" customHeight="1" x14ac:dyDescent="0.35">
      <c r="A291" s="39"/>
      <c r="B291" s="39" t="s">
        <v>104</v>
      </c>
      <c r="C291" s="40">
        <v>359</v>
      </c>
      <c r="D291" s="41">
        <v>12513</v>
      </c>
      <c r="E291" s="41">
        <v>7717</v>
      </c>
      <c r="F291" s="41" t="s">
        <v>49</v>
      </c>
      <c r="G291" s="39" t="s">
        <v>330</v>
      </c>
      <c r="H291" s="39" t="s">
        <v>28</v>
      </c>
      <c r="I291" s="41">
        <v>4</v>
      </c>
      <c r="J291" s="41">
        <v>2.5</v>
      </c>
      <c r="K291" s="41">
        <v>9</v>
      </c>
      <c r="L291" s="41">
        <v>1</v>
      </c>
      <c r="M291" s="41">
        <f t="shared" si="70"/>
        <v>8</v>
      </c>
      <c r="N291" s="41"/>
      <c r="O291" s="41">
        <f>IF(P291="m3",I291*J291*M291,IF(P291="m2-LxH",I291*M291,IF(P291="m2-LxW",I291*J291*N291,IF(P291="rm",M291,IF(P291="lm",I291,IF(P291="unit",#REF!,))))))</f>
        <v>80</v>
      </c>
      <c r="P291" s="42" t="s">
        <v>29</v>
      </c>
      <c r="Q291" s="43" t="str">
        <f t="shared" si="53"/>
        <v>off hired</v>
      </c>
      <c r="R291" s="44">
        <v>44738</v>
      </c>
      <c r="S291" s="44">
        <v>44753</v>
      </c>
      <c r="T291" s="45">
        <f t="shared" si="57"/>
        <v>1</v>
      </c>
      <c r="U291" s="46">
        <f t="shared" si="72"/>
        <v>2.2857142857142856</v>
      </c>
      <c r="V291" s="47">
        <v>7.5</v>
      </c>
      <c r="W291" s="47">
        <v>0.7</v>
      </c>
      <c r="X291" s="48">
        <f t="shared" si="58"/>
        <v>600</v>
      </c>
      <c r="Y291" s="48">
        <f t="shared" si="59"/>
        <v>56</v>
      </c>
      <c r="Z291" s="48">
        <f t="shared" si="71"/>
        <v>420</v>
      </c>
      <c r="AA291" s="48">
        <f t="shared" si="60"/>
        <v>180</v>
      </c>
      <c r="AB291" s="48">
        <f t="shared" si="61"/>
        <v>127.99999999999997</v>
      </c>
      <c r="AC291" s="48">
        <f t="shared" si="62"/>
        <v>728</v>
      </c>
      <c r="AD291" s="93">
        <f t="shared" si="63"/>
        <v>728</v>
      </c>
    </row>
    <row r="292" spans="1:30" s="68" customFormat="1" ht="30" customHeight="1" x14ac:dyDescent="0.35">
      <c r="A292" s="39"/>
      <c r="B292" s="39" t="s">
        <v>104</v>
      </c>
      <c r="C292" s="40">
        <v>360</v>
      </c>
      <c r="D292" s="41">
        <v>12514</v>
      </c>
      <c r="E292" s="41">
        <v>6739</v>
      </c>
      <c r="F292" s="41" t="s">
        <v>49</v>
      </c>
      <c r="G292" s="39" t="s">
        <v>330</v>
      </c>
      <c r="H292" s="39" t="s">
        <v>302</v>
      </c>
      <c r="I292" s="41">
        <v>1.8</v>
      </c>
      <c r="J292" s="41">
        <v>1.8</v>
      </c>
      <c r="K292" s="41">
        <v>5</v>
      </c>
      <c r="L292" s="41">
        <v>1</v>
      </c>
      <c r="M292" s="41">
        <f t="shared" si="70"/>
        <v>4</v>
      </c>
      <c r="N292" s="41"/>
      <c r="O292" s="41">
        <f>IF(P292="m3",I292*J292*M292,IF(P292="m2-LxH",I292*M292,IF(P292="m2-LxW",I292*J292*N292,IF(P292="rm",M292,IF(P292="lm",I292,IF(P292="unit",#REF!,))))))</f>
        <v>4</v>
      </c>
      <c r="P292" s="42" t="s">
        <v>30</v>
      </c>
      <c r="Q292" s="43" t="str">
        <f t="shared" si="53"/>
        <v>off hired</v>
      </c>
      <c r="R292" s="44">
        <v>44738</v>
      </c>
      <c r="S292" s="44">
        <v>44832</v>
      </c>
      <c r="T292" s="45">
        <f t="shared" si="57"/>
        <v>1</v>
      </c>
      <c r="U292" s="46">
        <f t="shared" si="72"/>
        <v>13.571428571428571</v>
      </c>
      <c r="V292" s="47">
        <v>135</v>
      </c>
      <c r="W292" s="47"/>
      <c r="X292" s="48">
        <f t="shared" si="58"/>
        <v>540</v>
      </c>
      <c r="Y292" s="48">
        <f t="shared" si="59"/>
        <v>0</v>
      </c>
      <c r="Z292" s="48">
        <f t="shared" si="71"/>
        <v>378</v>
      </c>
      <c r="AA292" s="48">
        <f t="shared" si="60"/>
        <v>162</v>
      </c>
      <c r="AB292" s="48">
        <f t="shared" si="61"/>
        <v>0</v>
      </c>
      <c r="AC292" s="48">
        <f t="shared" si="62"/>
        <v>540</v>
      </c>
      <c r="AD292" s="93">
        <f t="shared" si="63"/>
        <v>540</v>
      </c>
    </row>
    <row r="293" spans="1:30" s="68" customFormat="1" ht="30" customHeight="1" x14ac:dyDescent="0.35">
      <c r="A293" s="39"/>
      <c r="B293" s="39" t="s">
        <v>104</v>
      </c>
      <c r="C293" s="40">
        <v>361</v>
      </c>
      <c r="D293" s="41">
        <v>12514</v>
      </c>
      <c r="E293" s="41">
        <v>6739</v>
      </c>
      <c r="F293" s="41" t="s">
        <v>49</v>
      </c>
      <c r="G293" s="39" t="s">
        <v>330</v>
      </c>
      <c r="H293" s="39" t="s">
        <v>302</v>
      </c>
      <c r="I293" s="41">
        <v>1.8</v>
      </c>
      <c r="J293" s="41">
        <v>1.8</v>
      </c>
      <c r="K293" s="41">
        <v>5</v>
      </c>
      <c r="L293" s="41">
        <v>1</v>
      </c>
      <c r="M293" s="41">
        <f t="shared" si="70"/>
        <v>4</v>
      </c>
      <c r="N293" s="41"/>
      <c r="O293" s="41">
        <f>IF(P293="m3",I293*J293*M293,IF(P293="m2-LxH",I293*M293,IF(P293="m2-LxW",I293*J293*N293,IF(P293="rm",M293,IF(P293="lm",I293,IF(P293="unit",#REF!,))))))</f>
        <v>4</v>
      </c>
      <c r="P293" s="42" t="s">
        <v>30</v>
      </c>
      <c r="Q293" s="43" t="str">
        <f t="shared" si="53"/>
        <v>off hired</v>
      </c>
      <c r="R293" s="44">
        <v>44738</v>
      </c>
      <c r="S293" s="44">
        <v>44832</v>
      </c>
      <c r="T293" s="45">
        <f t="shared" si="57"/>
        <v>1</v>
      </c>
      <c r="U293" s="46">
        <f t="shared" si="72"/>
        <v>13.571428571428571</v>
      </c>
      <c r="V293" s="47">
        <v>135</v>
      </c>
      <c r="W293" s="47"/>
      <c r="X293" s="48">
        <f t="shared" si="58"/>
        <v>540</v>
      </c>
      <c r="Y293" s="48">
        <f t="shared" si="59"/>
        <v>0</v>
      </c>
      <c r="Z293" s="48">
        <f t="shared" si="71"/>
        <v>378</v>
      </c>
      <c r="AA293" s="48">
        <f t="shared" si="60"/>
        <v>162</v>
      </c>
      <c r="AB293" s="48">
        <f t="shared" si="61"/>
        <v>0</v>
      </c>
      <c r="AC293" s="48">
        <f t="shared" si="62"/>
        <v>540</v>
      </c>
      <c r="AD293" s="93">
        <f t="shared" si="63"/>
        <v>540</v>
      </c>
    </row>
    <row r="294" spans="1:30" s="68" customFormat="1" ht="30" customHeight="1" x14ac:dyDescent="0.35">
      <c r="A294" s="39"/>
      <c r="B294" s="39" t="s">
        <v>104</v>
      </c>
      <c r="C294" s="40">
        <v>364</v>
      </c>
      <c r="D294" s="41">
        <v>12514</v>
      </c>
      <c r="E294" s="41">
        <v>6739</v>
      </c>
      <c r="F294" s="41" t="s">
        <v>49</v>
      </c>
      <c r="G294" s="39" t="s">
        <v>330</v>
      </c>
      <c r="H294" s="39" t="s">
        <v>302</v>
      </c>
      <c r="I294" s="41">
        <v>2.5</v>
      </c>
      <c r="J294" s="41">
        <v>1.3</v>
      </c>
      <c r="K294" s="41">
        <v>2.5</v>
      </c>
      <c r="L294" s="41">
        <v>1</v>
      </c>
      <c r="M294" s="41">
        <f t="shared" si="70"/>
        <v>1.5</v>
      </c>
      <c r="N294" s="41"/>
      <c r="O294" s="41">
        <f>IF(P294="m3",I294*J294*M294,IF(P294="m2-LxH",I294*M294,IF(P294="m2-LxW",I294*J294*N294,IF(P294="rm",M294,IF(P294="lm",I294,IF(P294="unit",#REF!,))))))</f>
        <v>1.5</v>
      </c>
      <c r="P294" s="42" t="s">
        <v>30</v>
      </c>
      <c r="Q294" s="43" t="str">
        <f t="shared" si="53"/>
        <v>off hired</v>
      </c>
      <c r="R294" s="44">
        <v>44738</v>
      </c>
      <c r="S294" s="44">
        <v>44832</v>
      </c>
      <c r="T294" s="45">
        <f t="shared" si="57"/>
        <v>1</v>
      </c>
      <c r="U294" s="46">
        <f t="shared" si="72"/>
        <v>13.571428571428571</v>
      </c>
      <c r="V294" s="47">
        <v>135</v>
      </c>
      <c r="W294" s="47"/>
      <c r="X294" s="48">
        <f t="shared" si="58"/>
        <v>202.5</v>
      </c>
      <c r="Y294" s="48">
        <f t="shared" si="59"/>
        <v>0</v>
      </c>
      <c r="Z294" s="48">
        <f t="shared" si="71"/>
        <v>141.74999999999997</v>
      </c>
      <c r="AA294" s="48">
        <f t="shared" si="60"/>
        <v>60.749999999999993</v>
      </c>
      <c r="AB294" s="48">
        <f t="shared" si="61"/>
        <v>0</v>
      </c>
      <c r="AC294" s="48">
        <f t="shared" si="62"/>
        <v>202.49999999999997</v>
      </c>
      <c r="AD294" s="93">
        <f t="shared" si="63"/>
        <v>202.49999999999997</v>
      </c>
    </row>
    <row r="295" spans="1:30" s="68" customFormat="1" ht="30" customHeight="1" x14ac:dyDescent="0.35">
      <c r="A295" s="39"/>
      <c r="B295" s="39" t="s">
        <v>104</v>
      </c>
      <c r="C295" s="40">
        <v>362</v>
      </c>
      <c r="D295" s="41">
        <v>12515</v>
      </c>
      <c r="E295" s="41">
        <v>8296</v>
      </c>
      <c r="F295" s="41" t="s">
        <v>49</v>
      </c>
      <c r="G295" s="39" t="s">
        <v>330</v>
      </c>
      <c r="H295" s="39" t="s">
        <v>230</v>
      </c>
      <c r="I295" s="41">
        <v>7.5</v>
      </c>
      <c r="J295" s="41">
        <v>1.3</v>
      </c>
      <c r="K295" s="41">
        <v>5</v>
      </c>
      <c r="L295" s="41">
        <v>1</v>
      </c>
      <c r="M295" s="41">
        <f t="shared" si="70"/>
        <v>4</v>
      </c>
      <c r="N295" s="41"/>
      <c r="O295" s="41">
        <f>IF(P295="m3",I295*J295*M295,IF(P295="m2-LxH",I295*M295,IF(P295="m2-LxW",I295*J295*N295,IF(P295="rm",M295,IF(P295="lm",I295,IF(P295="unit",#REF!,))))))</f>
        <v>30</v>
      </c>
      <c r="P295" s="42" t="s">
        <v>27</v>
      </c>
      <c r="Q295" s="43" t="str">
        <f t="shared" si="53"/>
        <v>off hired</v>
      </c>
      <c r="R295" s="44">
        <v>44738</v>
      </c>
      <c r="S295" s="44">
        <v>44895</v>
      </c>
      <c r="T295" s="45">
        <f t="shared" si="57"/>
        <v>1</v>
      </c>
      <c r="U295" s="46">
        <f t="shared" si="72"/>
        <v>22.571428571428573</v>
      </c>
      <c r="V295" s="47">
        <v>14</v>
      </c>
      <c r="W295" s="47"/>
      <c r="X295" s="48">
        <f t="shared" si="58"/>
        <v>420</v>
      </c>
      <c r="Y295" s="48">
        <f t="shared" si="59"/>
        <v>0</v>
      </c>
      <c r="Z295" s="48">
        <f t="shared" si="71"/>
        <v>294</v>
      </c>
      <c r="AA295" s="48">
        <f t="shared" si="60"/>
        <v>126</v>
      </c>
      <c r="AB295" s="48">
        <f t="shared" si="61"/>
        <v>0</v>
      </c>
      <c r="AC295" s="48">
        <f t="shared" si="62"/>
        <v>420</v>
      </c>
      <c r="AD295" s="93">
        <f t="shared" si="63"/>
        <v>420</v>
      </c>
    </row>
    <row r="296" spans="1:30" s="68" customFormat="1" ht="30" customHeight="1" x14ac:dyDescent="0.35">
      <c r="A296" s="39"/>
      <c r="B296" s="39" t="s">
        <v>104</v>
      </c>
      <c r="C296" s="40">
        <v>363</v>
      </c>
      <c r="D296" s="41">
        <v>12515</v>
      </c>
      <c r="E296" s="41">
        <v>8296</v>
      </c>
      <c r="F296" s="41" t="s">
        <v>49</v>
      </c>
      <c r="G296" s="39" t="s">
        <v>330</v>
      </c>
      <c r="H296" s="39" t="s">
        <v>230</v>
      </c>
      <c r="I296" s="41">
        <v>7.5</v>
      </c>
      <c r="J296" s="41">
        <v>1.3</v>
      </c>
      <c r="K296" s="41">
        <v>5</v>
      </c>
      <c r="L296" s="41">
        <v>1</v>
      </c>
      <c r="M296" s="41">
        <f t="shared" si="70"/>
        <v>4</v>
      </c>
      <c r="N296" s="41"/>
      <c r="O296" s="41">
        <f>IF(P296="m3",I296*J296*M296,IF(P296="m2-LxH",I296*M296,IF(P296="m2-LxW",I296*J296*N296,IF(P296="rm",M296,IF(P296="lm",I296,IF(P296="unit",#REF!,))))))</f>
        <v>30</v>
      </c>
      <c r="P296" s="42" t="s">
        <v>27</v>
      </c>
      <c r="Q296" s="43" t="str">
        <f t="shared" si="53"/>
        <v>off hired</v>
      </c>
      <c r="R296" s="44">
        <v>44738</v>
      </c>
      <c r="S296" s="44">
        <v>44895</v>
      </c>
      <c r="T296" s="45">
        <f t="shared" si="57"/>
        <v>1</v>
      </c>
      <c r="U296" s="46">
        <f t="shared" si="72"/>
        <v>22.571428571428573</v>
      </c>
      <c r="V296" s="47">
        <v>14</v>
      </c>
      <c r="W296" s="47"/>
      <c r="X296" s="48">
        <f t="shared" si="58"/>
        <v>420</v>
      </c>
      <c r="Y296" s="48">
        <f t="shared" si="59"/>
        <v>0</v>
      </c>
      <c r="Z296" s="48">
        <f t="shared" si="71"/>
        <v>294</v>
      </c>
      <c r="AA296" s="48">
        <f t="shared" si="60"/>
        <v>126</v>
      </c>
      <c r="AB296" s="48">
        <f t="shared" si="61"/>
        <v>0</v>
      </c>
      <c r="AC296" s="48">
        <f t="shared" si="62"/>
        <v>420</v>
      </c>
      <c r="AD296" s="93">
        <f t="shared" si="63"/>
        <v>420</v>
      </c>
    </row>
    <row r="297" spans="1:30" s="68" customFormat="1" ht="30" customHeight="1" x14ac:dyDescent="0.35">
      <c r="A297" s="39"/>
      <c r="B297" s="39" t="s">
        <v>132</v>
      </c>
      <c r="C297" s="40">
        <v>367</v>
      </c>
      <c r="D297" s="41">
        <v>12516</v>
      </c>
      <c r="E297" s="41">
        <v>7709</v>
      </c>
      <c r="F297" s="41" t="s">
        <v>50</v>
      </c>
      <c r="G297" s="39" t="s">
        <v>231</v>
      </c>
      <c r="H297" s="39" t="s">
        <v>302</v>
      </c>
      <c r="I297" s="41">
        <v>1.8</v>
      </c>
      <c r="J297" s="41">
        <v>1.3</v>
      </c>
      <c r="K297" s="41">
        <v>3</v>
      </c>
      <c r="L297" s="41">
        <v>1</v>
      </c>
      <c r="M297" s="41">
        <f t="shared" si="70"/>
        <v>2</v>
      </c>
      <c r="N297" s="41"/>
      <c r="O297" s="41">
        <f>IF(P297="m3",I297*J297*M297,IF(P297="m2-LxH",I297*M297,IF(P297="m2-LxW",I297*J297*N297,IF(P297="rm",M297,IF(P297="lm",I297,IF(P297="unit",#REF!,))))))</f>
        <v>2</v>
      </c>
      <c r="P297" s="42" t="s">
        <v>30</v>
      </c>
      <c r="Q297" s="43" t="str">
        <f t="shared" si="53"/>
        <v>off hired</v>
      </c>
      <c r="R297" s="44">
        <v>44739</v>
      </c>
      <c r="S297" s="44">
        <v>44755</v>
      </c>
      <c r="T297" s="45">
        <f t="shared" si="57"/>
        <v>1</v>
      </c>
      <c r="U297" s="46">
        <f t="shared" si="72"/>
        <v>2.4285714285714284</v>
      </c>
      <c r="V297" s="47">
        <v>135</v>
      </c>
      <c r="W297" s="47">
        <v>12.25</v>
      </c>
      <c r="X297" s="48">
        <f t="shared" si="58"/>
        <v>270</v>
      </c>
      <c r="Y297" s="48">
        <f t="shared" si="59"/>
        <v>24.5</v>
      </c>
      <c r="Z297" s="48">
        <f t="shared" si="71"/>
        <v>189</v>
      </c>
      <c r="AA297" s="48">
        <f t="shared" si="60"/>
        <v>81</v>
      </c>
      <c r="AB297" s="48">
        <f t="shared" si="61"/>
        <v>59.499999999999993</v>
      </c>
      <c r="AC297" s="48">
        <f t="shared" si="62"/>
        <v>329.5</v>
      </c>
      <c r="AD297" s="93">
        <f t="shared" si="63"/>
        <v>329.5</v>
      </c>
    </row>
    <row r="298" spans="1:30" s="68" customFormat="1" ht="30" customHeight="1" x14ac:dyDescent="0.35">
      <c r="A298" s="39"/>
      <c r="B298" s="39" t="s">
        <v>132</v>
      </c>
      <c r="C298" s="40">
        <v>367</v>
      </c>
      <c r="D298" s="41">
        <v>12516</v>
      </c>
      <c r="E298" s="41">
        <v>7709</v>
      </c>
      <c r="F298" s="41" t="s">
        <v>50</v>
      </c>
      <c r="G298" s="39" t="s">
        <v>231</v>
      </c>
      <c r="H298" s="39" t="s">
        <v>302</v>
      </c>
      <c r="I298" s="41">
        <v>1.8</v>
      </c>
      <c r="J298" s="41">
        <v>1.3</v>
      </c>
      <c r="K298" s="41">
        <v>3</v>
      </c>
      <c r="L298" s="41">
        <v>1</v>
      </c>
      <c r="M298" s="41">
        <f t="shared" si="70"/>
        <v>2</v>
      </c>
      <c r="N298" s="41"/>
      <c r="O298" s="41">
        <f>IF(P298="m3",I298*J298*M298,IF(P298="m2-LxH",I298*M298,IF(P298="m2-LxW",I298*J298*N298,IF(P298="rm",M298,IF(P298="lm",I298,IF(P298="unit",#REF!,))))))</f>
        <v>2</v>
      </c>
      <c r="P298" s="42" t="s">
        <v>30</v>
      </c>
      <c r="Q298" s="43" t="str">
        <f t="shared" ref="Q298:Q361" si="73">IF(S298&lt;&gt;0,"off hired",IF(R298&lt;&gt;0,"on hire","-"))</f>
        <v>off hired</v>
      </c>
      <c r="R298" s="44">
        <v>44739</v>
      </c>
      <c r="S298" s="44">
        <v>44755</v>
      </c>
      <c r="T298" s="45">
        <f t="shared" si="57"/>
        <v>1</v>
      </c>
      <c r="U298" s="46">
        <f t="shared" si="72"/>
        <v>2.4285714285714284</v>
      </c>
      <c r="V298" s="47">
        <v>135</v>
      </c>
      <c r="W298" s="47">
        <v>12.25</v>
      </c>
      <c r="X298" s="48">
        <f t="shared" si="58"/>
        <v>270</v>
      </c>
      <c r="Y298" s="48">
        <f t="shared" si="59"/>
        <v>24.5</v>
      </c>
      <c r="Z298" s="48">
        <f t="shared" si="71"/>
        <v>189</v>
      </c>
      <c r="AA298" s="48">
        <f t="shared" si="60"/>
        <v>81</v>
      </c>
      <c r="AB298" s="48">
        <f t="shared" si="61"/>
        <v>59.499999999999993</v>
      </c>
      <c r="AC298" s="48">
        <f t="shared" si="62"/>
        <v>329.5</v>
      </c>
      <c r="AD298" s="93">
        <f t="shared" si="63"/>
        <v>329.5</v>
      </c>
    </row>
    <row r="299" spans="1:30" s="68" customFormat="1" ht="30" customHeight="1" x14ac:dyDescent="0.35">
      <c r="A299" s="39"/>
      <c r="B299" s="39" t="s">
        <v>114</v>
      </c>
      <c r="C299" s="40">
        <v>368</v>
      </c>
      <c r="D299" s="41">
        <v>12517</v>
      </c>
      <c r="E299" s="41">
        <v>7893</v>
      </c>
      <c r="F299" s="41" t="s">
        <v>49</v>
      </c>
      <c r="G299" s="39" t="s">
        <v>256</v>
      </c>
      <c r="H299" s="39" t="s">
        <v>230</v>
      </c>
      <c r="I299" s="41">
        <v>24</v>
      </c>
      <c r="J299" s="41">
        <v>1.3</v>
      </c>
      <c r="K299" s="41">
        <v>4</v>
      </c>
      <c r="L299" s="41">
        <v>1</v>
      </c>
      <c r="M299" s="41">
        <f t="shared" si="70"/>
        <v>3</v>
      </c>
      <c r="N299" s="41"/>
      <c r="O299" s="41">
        <f>IF(P299="m3",I299*J299*M299,IF(P299="m2-LxH",I299*M299,IF(P299="m2-LxW",I299*J299*N299,IF(P299="rm",M299,IF(P299="lm",I299,IF(P299="unit",#REF!,))))))</f>
        <v>72</v>
      </c>
      <c r="P299" s="42" t="s">
        <v>27</v>
      </c>
      <c r="Q299" s="43" t="str">
        <f t="shared" si="73"/>
        <v>off hired</v>
      </c>
      <c r="R299" s="44">
        <v>44739</v>
      </c>
      <c r="S299" s="44">
        <v>44820</v>
      </c>
      <c r="T299" s="45">
        <f t="shared" si="57"/>
        <v>1</v>
      </c>
      <c r="U299" s="46">
        <f t="shared" si="72"/>
        <v>11.714285714285714</v>
      </c>
      <c r="V299" s="47">
        <v>14</v>
      </c>
      <c r="W299" s="47">
        <v>0.84</v>
      </c>
      <c r="X299" s="48">
        <f t="shared" si="58"/>
        <v>1008</v>
      </c>
      <c r="Y299" s="48">
        <f t="shared" si="59"/>
        <v>60.48</v>
      </c>
      <c r="Z299" s="48">
        <f t="shared" si="71"/>
        <v>705.6</v>
      </c>
      <c r="AA299" s="48">
        <f t="shared" si="60"/>
        <v>302.39999999999998</v>
      </c>
      <c r="AB299" s="48">
        <f t="shared" si="61"/>
        <v>708.4799999999999</v>
      </c>
      <c r="AC299" s="48">
        <f t="shared" si="62"/>
        <v>1716.48</v>
      </c>
      <c r="AD299" s="93">
        <f t="shared" si="63"/>
        <v>1716.48</v>
      </c>
    </row>
    <row r="300" spans="1:30" s="68" customFormat="1" ht="30" customHeight="1" x14ac:dyDescent="0.35">
      <c r="A300" s="39"/>
      <c r="B300" s="39" t="s">
        <v>82</v>
      </c>
      <c r="C300" s="40">
        <v>357</v>
      </c>
      <c r="D300" s="41">
        <v>12518</v>
      </c>
      <c r="E300" s="41">
        <v>6723</v>
      </c>
      <c r="F300" s="41" t="s">
        <v>50</v>
      </c>
      <c r="G300" s="39" t="s">
        <v>264</v>
      </c>
      <c r="H300" s="39" t="s">
        <v>302</v>
      </c>
      <c r="I300" s="41">
        <v>1.8</v>
      </c>
      <c r="J300" s="41">
        <v>1.3</v>
      </c>
      <c r="K300" s="41">
        <v>4</v>
      </c>
      <c r="L300" s="41">
        <v>1</v>
      </c>
      <c r="M300" s="41">
        <f t="shared" si="70"/>
        <v>3</v>
      </c>
      <c r="N300" s="41"/>
      <c r="O300" s="41">
        <f>IF(P300="m3",I300*J300*M300,IF(P300="m2-LxH",I300*M300,IF(P300="m2-LxW",I300*J300*N300,IF(P300="rm",M300,IF(P300="lm",I300,IF(P300="unit",#REF!,))))))</f>
        <v>3</v>
      </c>
      <c r="P300" s="42" t="s">
        <v>30</v>
      </c>
      <c r="Q300" s="43" t="str">
        <f t="shared" si="73"/>
        <v>off hired</v>
      </c>
      <c r="R300" s="44">
        <v>44739</v>
      </c>
      <c r="S300" s="44">
        <v>44830</v>
      </c>
      <c r="T300" s="45">
        <f t="shared" si="57"/>
        <v>1</v>
      </c>
      <c r="U300" s="46">
        <f t="shared" si="72"/>
        <v>13.142857142857142</v>
      </c>
      <c r="V300" s="47">
        <v>135</v>
      </c>
      <c r="W300" s="47">
        <v>12.25</v>
      </c>
      <c r="X300" s="48">
        <f t="shared" si="58"/>
        <v>405</v>
      </c>
      <c r="Y300" s="48">
        <f t="shared" si="59"/>
        <v>36.75</v>
      </c>
      <c r="Z300" s="48">
        <f t="shared" si="71"/>
        <v>283.49999999999994</v>
      </c>
      <c r="AA300" s="48">
        <f t="shared" si="60"/>
        <v>121.49999999999999</v>
      </c>
      <c r="AB300" s="48">
        <f t="shared" si="61"/>
        <v>483</v>
      </c>
      <c r="AC300" s="48">
        <f t="shared" si="62"/>
        <v>888</v>
      </c>
      <c r="AD300" s="93">
        <f t="shared" si="63"/>
        <v>888</v>
      </c>
    </row>
    <row r="301" spans="1:30" s="68" customFormat="1" ht="30" customHeight="1" x14ac:dyDescent="0.35">
      <c r="A301" s="39"/>
      <c r="B301" s="39" t="s">
        <v>102</v>
      </c>
      <c r="C301" s="40">
        <v>358</v>
      </c>
      <c r="D301" s="41">
        <v>12519</v>
      </c>
      <c r="E301" s="41">
        <v>7718</v>
      </c>
      <c r="F301" s="41" t="s">
        <v>50</v>
      </c>
      <c r="G301" s="39" t="s">
        <v>271</v>
      </c>
      <c r="H301" s="39" t="s">
        <v>230</v>
      </c>
      <c r="I301" s="41">
        <v>8</v>
      </c>
      <c r="J301" s="41">
        <v>1.3</v>
      </c>
      <c r="K301" s="41">
        <v>4</v>
      </c>
      <c r="L301" s="41">
        <v>1</v>
      </c>
      <c r="M301" s="41">
        <f t="shared" si="70"/>
        <v>3</v>
      </c>
      <c r="N301" s="41"/>
      <c r="O301" s="41">
        <f>IF(P301="m3",I301*J301*M301,IF(P301="m2-LxH",I301*M301,IF(P301="m2-LxW",I301*J301*N301,IF(P301="rm",M301,IF(P301="lm",I301,IF(P301="unit",#REF!,))))))</f>
        <v>24</v>
      </c>
      <c r="P301" s="42" t="s">
        <v>27</v>
      </c>
      <c r="Q301" s="43" t="str">
        <f t="shared" si="73"/>
        <v>off hired</v>
      </c>
      <c r="R301" s="44">
        <v>44739</v>
      </c>
      <c r="S301" s="44">
        <v>44757</v>
      </c>
      <c r="T301" s="45">
        <f t="shared" si="57"/>
        <v>1</v>
      </c>
      <c r="U301" s="46">
        <f t="shared" si="72"/>
        <v>2.7142857142857144</v>
      </c>
      <c r="V301" s="47">
        <v>14</v>
      </c>
      <c r="W301" s="47">
        <v>0.84</v>
      </c>
      <c r="X301" s="48">
        <f t="shared" si="58"/>
        <v>336</v>
      </c>
      <c r="Y301" s="48">
        <f t="shared" si="59"/>
        <v>20.16</v>
      </c>
      <c r="Z301" s="48">
        <f t="shared" si="71"/>
        <v>235.19999999999996</v>
      </c>
      <c r="AA301" s="48">
        <f t="shared" si="60"/>
        <v>100.79999999999998</v>
      </c>
      <c r="AB301" s="48">
        <f t="shared" si="61"/>
        <v>54.719999999999992</v>
      </c>
      <c r="AC301" s="48">
        <f t="shared" si="62"/>
        <v>390.71999999999991</v>
      </c>
      <c r="AD301" s="93">
        <f t="shared" si="63"/>
        <v>390.71999999999991</v>
      </c>
    </row>
    <row r="302" spans="1:30" s="68" customFormat="1" ht="30" customHeight="1" x14ac:dyDescent="0.35">
      <c r="A302" s="39"/>
      <c r="B302" s="39" t="s">
        <v>57</v>
      </c>
      <c r="C302" s="40">
        <v>365</v>
      </c>
      <c r="D302" s="41">
        <v>12520</v>
      </c>
      <c r="E302" s="41">
        <v>7802</v>
      </c>
      <c r="F302" s="41" t="s">
        <v>50</v>
      </c>
      <c r="G302" s="39" t="s">
        <v>305</v>
      </c>
      <c r="H302" s="39" t="s">
        <v>302</v>
      </c>
      <c r="I302" s="41">
        <v>2.5</v>
      </c>
      <c r="J302" s="41">
        <v>1.3</v>
      </c>
      <c r="K302" s="41">
        <v>4</v>
      </c>
      <c r="L302" s="41">
        <v>1</v>
      </c>
      <c r="M302" s="41">
        <f t="shared" si="70"/>
        <v>3</v>
      </c>
      <c r="N302" s="41"/>
      <c r="O302" s="41">
        <f>IF(P302="m3",I302*J302*M302,IF(P302="m2-LxH",I302*M302,IF(P302="m2-LxW",I302*J302*N302,IF(P302="rm",M302,IF(P302="lm",I302,IF(P302="unit",#REF!,))))))</f>
        <v>3</v>
      </c>
      <c r="P302" s="42" t="s">
        <v>30</v>
      </c>
      <c r="Q302" s="43" t="str">
        <f t="shared" si="73"/>
        <v>off hired</v>
      </c>
      <c r="R302" s="44">
        <v>44739</v>
      </c>
      <c r="S302" s="44">
        <v>44776</v>
      </c>
      <c r="T302" s="45">
        <f t="shared" si="57"/>
        <v>1</v>
      </c>
      <c r="U302" s="46">
        <f t="shared" si="72"/>
        <v>5.4285714285714288</v>
      </c>
      <c r="V302" s="47">
        <v>135</v>
      </c>
      <c r="W302" s="47">
        <v>12.25</v>
      </c>
      <c r="X302" s="48">
        <f t="shared" si="58"/>
        <v>405</v>
      </c>
      <c r="Y302" s="48">
        <f t="shared" si="59"/>
        <v>36.75</v>
      </c>
      <c r="Z302" s="48">
        <f t="shared" si="71"/>
        <v>283.49999999999994</v>
      </c>
      <c r="AA302" s="48">
        <f t="shared" si="60"/>
        <v>121.49999999999999</v>
      </c>
      <c r="AB302" s="48">
        <f t="shared" si="61"/>
        <v>199.5</v>
      </c>
      <c r="AC302" s="48">
        <f t="shared" si="62"/>
        <v>604.5</v>
      </c>
      <c r="AD302" s="93">
        <f t="shared" si="63"/>
        <v>604.5</v>
      </c>
    </row>
    <row r="303" spans="1:30" s="68" customFormat="1" ht="30" customHeight="1" x14ac:dyDescent="0.35">
      <c r="A303" s="39"/>
      <c r="B303" s="39" t="s">
        <v>82</v>
      </c>
      <c r="C303" s="40">
        <v>366</v>
      </c>
      <c r="D303" s="41">
        <v>12521</v>
      </c>
      <c r="E303" s="41">
        <v>7822</v>
      </c>
      <c r="F303" s="41" t="s">
        <v>50</v>
      </c>
      <c r="G303" s="39" t="s">
        <v>264</v>
      </c>
      <c r="H303" s="39" t="s">
        <v>302</v>
      </c>
      <c r="I303" s="41">
        <v>2.5</v>
      </c>
      <c r="J303" s="41">
        <v>1.3</v>
      </c>
      <c r="K303" s="41">
        <v>4</v>
      </c>
      <c r="L303" s="41">
        <v>1</v>
      </c>
      <c r="M303" s="41">
        <f t="shared" si="70"/>
        <v>3</v>
      </c>
      <c r="N303" s="41"/>
      <c r="O303" s="41">
        <f>IF(P303="m3",I303*J303*M303,IF(P303="m2-LxH",I303*M303,IF(P303="m2-LxW",I303*J303*N303,IF(P303="rm",M303,IF(P303="lm",I303,IF(P303="unit",#REF!,))))))</f>
        <v>3</v>
      </c>
      <c r="P303" s="42" t="s">
        <v>30</v>
      </c>
      <c r="Q303" s="43" t="str">
        <f t="shared" si="73"/>
        <v>off hired</v>
      </c>
      <c r="R303" s="44">
        <v>44739</v>
      </c>
      <c r="S303" s="44">
        <v>44781</v>
      </c>
      <c r="T303" s="45">
        <f t="shared" si="57"/>
        <v>1</v>
      </c>
      <c r="U303" s="46">
        <f t="shared" si="72"/>
        <v>6.1428571428571432</v>
      </c>
      <c r="V303" s="47">
        <v>135</v>
      </c>
      <c r="W303" s="47">
        <v>12.25</v>
      </c>
      <c r="X303" s="48">
        <f t="shared" si="58"/>
        <v>405</v>
      </c>
      <c r="Y303" s="48">
        <f t="shared" si="59"/>
        <v>36.75</v>
      </c>
      <c r="Z303" s="48">
        <f t="shared" si="71"/>
        <v>283.49999999999994</v>
      </c>
      <c r="AA303" s="48">
        <f t="shared" si="60"/>
        <v>121.49999999999999</v>
      </c>
      <c r="AB303" s="48">
        <f t="shared" si="61"/>
        <v>225.75000000000003</v>
      </c>
      <c r="AC303" s="48">
        <f t="shared" si="62"/>
        <v>630.75</v>
      </c>
      <c r="AD303" s="93">
        <f t="shared" si="63"/>
        <v>630.75</v>
      </c>
    </row>
    <row r="304" spans="1:30" s="68" customFormat="1" ht="30" customHeight="1" x14ac:dyDescent="0.35">
      <c r="A304" s="39"/>
      <c r="B304" s="39" t="s">
        <v>82</v>
      </c>
      <c r="C304" s="40" t="s">
        <v>340</v>
      </c>
      <c r="D304" s="41">
        <v>12522</v>
      </c>
      <c r="E304" s="41">
        <v>7822</v>
      </c>
      <c r="F304" s="41" t="s">
        <v>50</v>
      </c>
      <c r="G304" s="39" t="s">
        <v>264</v>
      </c>
      <c r="H304" s="39" t="s">
        <v>302</v>
      </c>
      <c r="I304" s="41">
        <v>1.8</v>
      </c>
      <c r="J304" s="41">
        <v>1.3</v>
      </c>
      <c r="K304" s="41">
        <v>4</v>
      </c>
      <c r="L304" s="41">
        <v>1</v>
      </c>
      <c r="M304" s="41">
        <f t="shared" si="70"/>
        <v>3</v>
      </c>
      <c r="N304" s="41"/>
      <c r="O304" s="41">
        <f>IF(P304="m3",I304*J304*M304,IF(P304="m2-LxH",I304*M304,IF(P304="m2-LxW",I304*J304*N304,IF(P304="rm",M304,IF(P304="lm",I304,IF(P304="unit",#REF!,))))))</f>
        <v>3</v>
      </c>
      <c r="P304" s="42" t="s">
        <v>30</v>
      </c>
      <c r="Q304" s="43" t="str">
        <f t="shared" si="73"/>
        <v>off hired</v>
      </c>
      <c r="R304" s="44">
        <v>44739</v>
      </c>
      <c r="S304" s="44">
        <v>44781</v>
      </c>
      <c r="T304" s="45">
        <f t="shared" si="57"/>
        <v>1</v>
      </c>
      <c r="U304" s="46">
        <f t="shared" si="72"/>
        <v>6.1428571428571432</v>
      </c>
      <c r="V304" s="47">
        <v>135</v>
      </c>
      <c r="W304" s="47">
        <v>12.25</v>
      </c>
      <c r="X304" s="48">
        <f t="shared" si="58"/>
        <v>405</v>
      </c>
      <c r="Y304" s="48">
        <f t="shared" si="59"/>
        <v>36.75</v>
      </c>
      <c r="Z304" s="48">
        <f t="shared" si="71"/>
        <v>283.49999999999994</v>
      </c>
      <c r="AA304" s="48">
        <f t="shared" si="60"/>
        <v>121.49999999999999</v>
      </c>
      <c r="AB304" s="48">
        <f t="shared" si="61"/>
        <v>225.75000000000003</v>
      </c>
      <c r="AC304" s="48">
        <f t="shared" si="62"/>
        <v>630.75</v>
      </c>
      <c r="AD304" s="93">
        <f t="shared" si="63"/>
        <v>630.75</v>
      </c>
    </row>
    <row r="305" spans="1:30" s="68" customFormat="1" ht="30" customHeight="1" x14ac:dyDescent="0.35">
      <c r="A305" s="39"/>
      <c r="B305" s="39" t="s">
        <v>79</v>
      </c>
      <c r="C305" s="40">
        <v>332</v>
      </c>
      <c r="D305" s="49">
        <v>12523</v>
      </c>
      <c r="E305" s="49">
        <v>8068</v>
      </c>
      <c r="F305" s="41" t="s">
        <v>49</v>
      </c>
      <c r="G305" s="39" t="s">
        <v>261</v>
      </c>
      <c r="H305" s="39" t="s">
        <v>28</v>
      </c>
      <c r="I305" s="41">
        <v>10</v>
      </c>
      <c r="J305" s="41">
        <v>5</v>
      </c>
      <c r="K305" s="41">
        <v>5</v>
      </c>
      <c r="L305" s="41">
        <v>1</v>
      </c>
      <c r="M305" s="41">
        <f t="shared" si="70"/>
        <v>4</v>
      </c>
      <c r="N305" s="41"/>
      <c r="O305" s="41">
        <f>IF(P305="m3",I305*J305*M305,IF(P305="m2-LxH",I305*M305,IF(P305="m2-LxW",I305*J305*N305,IF(P305="rm",M305,IF(P305="lm",I305,IF(P305="unit",#REF!,))))))</f>
        <v>200</v>
      </c>
      <c r="P305" s="42" t="s">
        <v>29</v>
      </c>
      <c r="Q305" s="43" t="str">
        <f t="shared" si="73"/>
        <v>off hired</v>
      </c>
      <c r="R305" s="44">
        <v>44739</v>
      </c>
      <c r="S305" s="44">
        <v>44835</v>
      </c>
      <c r="T305" s="45">
        <f t="shared" si="57"/>
        <v>1</v>
      </c>
      <c r="U305" s="46">
        <f t="shared" si="72"/>
        <v>13.857142857142858</v>
      </c>
      <c r="V305" s="47">
        <v>7.5</v>
      </c>
      <c r="W305" s="47">
        <v>0.7</v>
      </c>
      <c r="X305" s="48">
        <f t="shared" si="58"/>
        <v>1500</v>
      </c>
      <c r="Y305" s="48">
        <f t="shared" si="59"/>
        <v>140</v>
      </c>
      <c r="Z305" s="48">
        <f t="shared" si="71"/>
        <v>1050</v>
      </c>
      <c r="AA305" s="48">
        <f t="shared" si="60"/>
        <v>450</v>
      </c>
      <c r="AB305" s="48">
        <f t="shared" si="61"/>
        <v>1940</v>
      </c>
      <c r="AC305" s="48">
        <f t="shared" si="62"/>
        <v>3440</v>
      </c>
      <c r="AD305" s="93">
        <f t="shared" si="63"/>
        <v>3440</v>
      </c>
    </row>
    <row r="306" spans="1:30" s="68" customFormat="1" ht="30" customHeight="1" x14ac:dyDescent="0.35">
      <c r="A306" s="39"/>
      <c r="B306" s="39" t="s">
        <v>79</v>
      </c>
      <c r="C306" s="40">
        <v>332</v>
      </c>
      <c r="D306" s="49">
        <v>12523</v>
      </c>
      <c r="E306" s="49">
        <v>8068</v>
      </c>
      <c r="F306" s="41" t="s">
        <v>49</v>
      </c>
      <c r="G306" s="39" t="s">
        <v>261</v>
      </c>
      <c r="H306" s="39" t="s">
        <v>28</v>
      </c>
      <c r="I306" s="41">
        <v>8</v>
      </c>
      <c r="J306" s="41">
        <v>4</v>
      </c>
      <c r="K306" s="41">
        <v>5</v>
      </c>
      <c r="L306" s="41">
        <v>1</v>
      </c>
      <c r="M306" s="41">
        <f t="shared" si="70"/>
        <v>4</v>
      </c>
      <c r="N306" s="41"/>
      <c r="O306" s="41">
        <f>IF(P306="m3",I306*J306*M306,IF(P306="m2-LxH",I306*M306,IF(P306="m2-LxW",I306*J306*N306,IF(P306="rm",M306,IF(P306="lm",I306,IF(P306="unit",#REF!,))))))</f>
        <v>128</v>
      </c>
      <c r="P306" s="42" t="s">
        <v>29</v>
      </c>
      <c r="Q306" s="43" t="str">
        <f t="shared" si="73"/>
        <v>off hired</v>
      </c>
      <c r="R306" s="44">
        <v>44739</v>
      </c>
      <c r="S306" s="44">
        <v>44835</v>
      </c>
      <c r="T306" s="45">
        <f t="shared" si="57"/>
        <v>1</v>
      </c>
      <c r="U306" s="46">
        <f t="shared" si="72"/>
        <v>13.857142857142858</v>
      </c>
      <c r="V306" s="47">
        <v>7.5</v>
      </c>
      <c r="W306" s="47">
        <v>0.7</v>
      </c>
      <c r="X306" s="48">
        <f t="shared" si="58"/>
        <v>960</v>
      </c>
      <c r="Y306" s="48">
        <f t="shared" si="59"/>
        <v>89.6</v>
      </c>
      <c r="Z306" s="48">
        <f t="shared" si="71"/>
        <v>672</v>
      </c>
      <c r="AA306" s="48">
        <f t="shared" si="60"/>
        <v>288</v>
      </c>
      <c r="AB306" s="48">
        <f t="shared" si="61"/>
        <v>1241.5999999999999</v>
      </c>
      <c r="AC306" s="48">
        <f t="shared" si="62"/>
        <v>2201.6</v>
      </c>
      <c r="AD306" s="93">
        <f t="shared" si="63"/>
        <v>2201.6</v>
      </c>
    </row>
    <row r="307" spans="1:30" s="68" customFormat="1" ht="30" customHeight="1" x14ac:dyDescent="0.35">
      <c r="A307" s="39"/>
      <c r="B307" s="39" t="s">
        <v>79</v>
      </c>
      <c r="C307" s="40">
        <v>369</v>
      </c>
      <c r="D307" s="49">
        <v>12524</v>
      </c>
      <c r="E307" s="49">
        <v>6718</v>
      </c>
      <c r="F307" s="41" t="s">
        <v>49</v>
      </c>
      <c r="G307" s="39" t="s">
        <v>261</v>
      </c>
      <c r="H307" s="39" t="s">
        <v>230</v>
      </c>
      <c r="I307" s="41">
        <v>2.5</v>
      </c>
      <c r="J307" s="41">
        <v>1.8</v>
      </c>
      <c r="K307" s="41">
        <v>7</v>
      </c>
      <c r="L307" s="41">
        <v>1</v>
      </c>
      <c r="M307" s="41">
        <f t="shared" si="70"/>
        <v>6</v>
      </c>
      <c r="N307" s="41"/>
      <c r="O307" s="41">
        <f>IF(P307="m3",I307*J307*M307,IF(P307="m2-LxH",I307*M307,IF(P307="m2-LxW",I307*J307*N307,IF(P307="rm",M307,IF(P307="lm",I307,IF(P307="unit",#REF!,))))))</f>
        <v>15</v>
      </c>
      <c r="P307" s="42" t="s">
        <v>27</v>
      </c>
      <c r="Q307" s="43" t="str">
        <f t="shared" si="73"/>
        <v>off hired</v>
      </c>
      <c r="R307" s="44">
        <v>44739</v>
      </c>
      <c r="S307" s="44">
        <v>44828</v>
      </c>
      <c r="T307" s="45">
        <f t="shared" si="57"/>
        <v>1</v>
      </c>
      <c r="U307" s="46">
        <f t="shared" si="72"/>
        <v>12.857142857142858</v>
      </c>
      <c r="V307" s="47">
        <v>14</v>
      </c>
      <c r="W307" s="47">
        <v>0.84</v>
      </c>
      <c r="X307" s="48">
        <f t="shared" si="58"/>
        <v>210</v>
      </c>
      <c r="Y307" s="48">
        <f t="shared" si="59"/>
        <v>12.6</v>
      </c>
      <c r="Z307" s="48">
        <f t="shared" si="71"/>
        <v>147</v>
      </c>
      <c r="AA307" s="48">
        <f t="shared" si="60"/>
        <v>63</v>
      </c>
      <c r="AB307" s="48">
        <f t="shared" si="61"/>
        <v>162</v>
      </c>
      <c r="AC307" s="48">
        <f t="shared" si="62"/>
        <v>372</v>
      </c>
      <c r="AD307" s="93">
        <f t="shared" si="63"/>
        <v>372</v>
      </c>
    </row>
    <row r="308" spans="1:30" s="68" customFormat="1" ht="30" customHeight="1" x14ac:dyDescent="0.35">
      <c r="A308" s="39"/>
      <c r="B308" s="39" t="s">
        <v>79</v>
      </c>
      <c r="C308" s="40">
        <v>369</v>
      </c>
      <c r="D308" s="49">
        <v>12524</v>
      </c>
      <c r="E308" s="49">
        <v>6718</v>
      </c>
      <c r="F308" s="41" t="s">
        <v>49</v>
      </c>
      <c r="G308" s="39" t="s">
        <v>261</v>
      </c>
      <c r="H308" s="39" t="s">
        <v>230</v>
      </c>
      <c r="I308" s="41">
        <v>5</v>
      </c>
      <c r="J308" s="41">
        <v>1.8</v>
      </c>
      <c r="K308" s="41">
        <v>7</v>
      </c>
      <c r="L308" s="41">
        <v>1</v>
      </c>
      <c r="M308" s="41">
        <f t="shared" ref="M308:M339" si="74">K308-L308</f>
        <v>6</v>
      </c>
      <c r="N308" s="41"/>
      <c r="O308" s="41">
        <f>IF(P308="m3",I308*J308*M308,IF(P308="m2-LxH",I308*M308,IF(P308="m2-LxW",I308*J308*N308,IF(P308="rm",M308,IF(P308="lm",I308,IF(P308="unit",#REF!,))))))</f>
        <v>30</v>
      </c>
      <c r="P308" s="42" t="s">
        <v>27</v>
      </c>
      <c r="Q308" s="43" t="str">
        <f t="shared" si="73"/>
        <v>off hired</v>
      </c>
      <c r="R308" s="44">
        <v>44739</v>
      </c>
      <c r="S308" s="44">
        <v>44828</v>
      </c>
      <c r="T308" s="45">
        <f t="shared" si="57"/>
        <v>1</v>
      </c>
      <c r="U308" s="46">
        <f t="shared" si="72"/>
        <v>12.857142857142858</v>
      </c>
      <c r="V308" s="47">
        <v>14</v>
      </c>
      <c r="W308" s="47">
        <v>0.84</v>
      </c>
      <c r="X308" s="48">
        <f t="shared" si="58"/>
        <v>420</v>
      </c>
      <c r="Y308" s="48">
        <f t="shared" si="59"/>
        <v>25.2</v>
      </c>
      <c r="Z308" s="48">
        <f t="shared" si="71"/>
        <v>294</v>
      </c>
      <c r="AA308" s="48">
        <f t="shared" si="60"/>
        <v>126</v>
      </c>
      <c r="AB308" s="48">
        <f t="shared" si="61"/>
        <v>324</v>
      </c>
      <c r="AC308" s="48">
        <f t="shared" si="62"/>
        <v>744</v>
      </c>
      <c r="AD308" s="93">
        <f t="shared" si="63"/>
        <v>744</v>
      </c>
    </row>
    <row r="309" spans="1:30" s="68" customFormat="1" ht="30" customHeight="1" x14ac:dyDescent="0.35">
      <c r="A309" s="39"/>
      <c r="B309" s="39" t="s">
        <v>79</v>
      </c>
      <c r="C309" s="40">
        <v>369</v>
      </c>
      <c r="D309" s="49">
        <v>12524</v>
      </c>
      <c r="E309" s="49">
        <v>6718</v>
      </c>
      <c r="F309" s="41" t="s">
        <v>49</v>
      </c>
      <c r="G309" s="39" t="s">
        <v>261</v>
      </c>
      <c r="H309" s="39" t="s">
        <v>230</v>
      </c>
      <c r="I309" s="41">
        <v>2.5</v>
      </c>
      <c r="J309" s="41">
        <v>1.8</v>
      </c>
      <c r="K309" s="41">
        <v>7</v>
      </c>
      <c r="L309" s="41">
        <v>1</v>
      </c>
      <c r="M309" s="41">
        <f t="shared" si="74"/>
        <v>6</v>
      </c>
      <c r="N309" s="41"/>
      <c r="O309" s="41">
        <f>IF(P309="m3",I309*J309*M309,IF(P309="m2-LxH",I309*M309,IF(P309="m2-LxW",I309*J309*N309,IF(P309="rm",M309,IF(P309="lm",I309,IF(P309="unit",#REF!,))))))</f>
        <v>15</v>
      </c>
      <c r="P309" s="42" t="s">
        <v>27</v>
      </c>
      <c r="Q309" s="43" t="str">
        <f t="shared" si="73"/>
        <v>off hired</v>
      </c>
      <c r="R309" s="44">
        <v>44739</v>
      </c>
      <c r="S309" s="44">
        <v>44828</v>
      </c>
      <c r="T309" s="45">
        <f t="shared" si="57"/>
        <v>1</v>
      </c>
      <c r="U309" s="46">
        <f t="shared" si="72"/>
        <v>12.857142857142858</v>
      </c>
      <c r="V309" s="47">
        <v>14</v>
      </c>
      <c r="W309" s="47">
        <v>0.84</v>
      </c>
      <c r="X309" s="48">
        <f t="shared" si="58"/>
        <v>210</v>
      </c>
      <c r="Y309" s="48">
        <f t="shared" si="59"/>
        <v>12.6</v>
      </c>
      <c r="Z309" s="48">
        <f t="shared" si="71"/>
        <v>147</v>
      </c>
      <c r="AA309" s="48">
        <f t="shared" si="60"/>
        <v>63</v>
      </c>
      <c r="AB309" s="48">
        <f t="shared" si="61"/>
        <v>162</v>
      </c>
      <c r="AC309" s="48">
        <f t="shared" si="62"/>
        <v>372</v>
      </c>
      <c r="AD309" s="93">
        <f t="shared" si="63"/>
        <v>372</v>
      </c>
    </row>
    <row r="310" spans="1:30" s="68" customFormat="1" ht="30" customHeight="1" x14ac:dyDescent="0.35">
      <c r="A310" s="39"/>
      <c r="B310" s="39" t="s">
        <v>79</v>
      </c>
      <c r="C310" s="40">
        <v>369</v>
      </c>
      <c r="D310" s="49">
        <v>12524</v>
      </c>
      <c r="E310" s="49">
        <v>6718</v>
      </c>
      <c r="F310" s="41" t="s">
        <v>49</v>
      </c>
      <c r="G310" s="39" t="s">
        <v>261</v>
      </c>
      <c r="H310" s="39" t="s">
        <v>230</v>
      </c>
      <c r="I310" s="41">
        <v>3.1</v>
      </c>
      <c r="J310" s="41">
        <v>1.8</v>
      </c>
      <c r="K310" s="41">
        <v>5</v>
      </c>
      <c r="L310" s="41">
        <v>1</v>
      </c>
      <c r="M310" s="41">
        <f t="shared" si="74"/>
        <v>4</v>
      </c>
      <c r="N310" s="41"/>
      <c r="O310" s="41">
        <f>IF(P310="m3",I310*J310*M310,IF(P310="m2-LxH",I310*M310,IF(P310="m2-LxW",I310*J310*N310,IF(P310="rm",M310,IF(P310="lm",I310,IF(P310="unit",#REF!,))))))</f>
        <v>12.4</v>
      </c>
      <c r="P310" s="42" t="s">
        <v>27</v>
      </c>
      <c r="Q310" s="43" t="str">
        <f t="shared" si="73"/>
        <v>off hired</v>
      </c>
      <c r="R310" s="44">
        <v>44739</v>
      </c>
      <c r="S310" s="44">
        <v>44828</v>
      </c>
      <c r="T310" s="45">
        <f t="shared" si="57"/>
        <v>1</v>
      </c>
      <c r="U310" s="46">
        <f t="shared" si="72"/>
        <v>12.857142857142858</v>
      </c>
      <c r="V310" s="47">
        <v>14</v>
      </c>
      <c r="W310" s="47">
        <v>0.84</v>
      </c>
      <c r="X310" s="48">
        <f t="shared" si="58"/>
        <v>173.6</v>
      </c>
      <c r="Y310" s="48">
        <f t="shared" si="59"/>
        <v>10.416</v>
      </c>
      <c r="Z310" s="48">
        <f t="shared" si="71"/>
        <v>121.52</v>
      </c>
      <c r="AA310" s="48">
        <f t="shared" si="60"/>
        <v>52.08</v>
      </c>
      <c r="AB310" s="48">
        <f t="shared" si="61"/>
        <v>133.92000000000002</v>
      </c>
      <c r="AC310" s="48">
        <f t="shared" si="62"/>
        <v>307.52</v>
      </c>
      <c r="AD310" s="93">
        <f t="shared" si="63"/>
        <v>307.52</v>
      </c>
    </row>
    <row r="311" spans="1:30" s="68" customFormat="1" ht="30" customHeight="1" x14ac:dyDescent="0.35">
      <c r="A311" s="39"/>
      <c r="B311" s="39" t="s">
        <v>100</v>
      </c>
      <c r="C311" s="40">
        <v>346</v>
      </c>
      <c r="D311" s="41">
        <v>12525</v>
      </c>
      <c r="E311" s="41">
        <v>6710</v>
      </c>
      <c r="F311" s="41" t="s">
        <v>50</v>
      </c>
      <c r="G311" s="39" t="s">
        <v>317</v>
      </c>
      <c r="H311" s="39" t="s">
        <v>28</v>
      </c>
      <c r="I311" s="41">
        <v>17.5</v>
      </c>
      <c r="J311" s="41">
        <v>7.5</v>
      </c>
      <c r="K311" s="41">
        <v>9</v>
      </c>
      <c r="L311" s="41">
        <v>1</v>
      </c>
      <c r="M311" s="41">
        <f t="shared" si="74"/>
        <v>8</v>
      </c>
      <c r="N311" s="41"/>
      <c r="O311" s="41">
        <f>IF(P311="m3",I311*J311*M311,IF(P311="m2-LxH",I311*M311,IF(P311="m2-LxW",I311*J311*N311,IF(P311="rm",M311,IF(P311="lm",I311,IF(P311="unit",#REF!,))))))</f>
        <v>1050</v>
      </c>
      <c r="P311" s="42" t="s">
        <v>29</v>
      </c>
      <c r="Q311" s="43" t="str">
        <f t="shared" si="73"/>
        <v>off hired</v>
      </c>
      <c r="R311" s="44">
        <v>44738</v>
      </c>
      <c r="S311" s="44">
        <v>44819</v>
      </c>
      <c r="T311" s="45">
        <f t="shared" si="57"/>
        <v>1</v>
      </c>
      <c r="U311" s="46">
        <f t="shared" si="72"/>
        <v>11.714285714285714</v>
      </c>
      <c r="V311" s="47">
        <v>7.5</v>
      </c>
      <c r="W311" s="47">
        <v>0.7</v>
      </c>
      <c r="X311" s="48">
        <f t="shared" si="58"/>
        <v>7875</v>
      </c>
      <c r="Y311" s="48">
        <f t="shared" si="59"/>
        <v>735</v>
      </c>
      <c r="Z311" s="48">
        <f t="shared" si="71"/>
        <v>5512.5</v>
      </c>
      <c r="AA311" s="48">
        <f t="shared" si="60"/>
        <v>2362.5</v>
      </c>
      <c r="AB311" s="48">
        <f t="shared" si="61"/>
        <v>8610</v>
      </c>
      <c r="AC311" s="48">
        <f t="shared" si="62"/>
        <v>16485</v>
      </c>
      <c r="AD311" s="93">
        <f t="shared" si="63"/>
        <v>16485</v>
      </c>
    </row>
    <row r="312" spans="1:30" s="68" customFormat="1" ht="30" customHeight="1" x14ac:dyDescent="0.35">
      <c r="A312" s="39"/>
      <c r="B312" s="39" t="s">
        <v>100</v>
      </c>
      <c r="C312" s="40">
        <v>347</v>
      </c>
      <c r="D312" s="41">
        <v>12526</v>
      </c>
      <c r="E312" s="41">
        <v>7817</v>
      </c>
      <c r="F312" s="41" t="s">
        <v>50</v>
      </c>
      <c r="G312" s="39" t="s">
        <v>324</v>
      </c>
      <c r="H312" s="39" t="s">
        <v>28</v>
      </c>
      <c r="I312" s="41">
        <v>18.100000000000001</v>
      </c>
      <c r="J312" s="41">
        <v>4</v>
      </c>
      <c r="K312" s="41">
        <v>9</v>
      </c>
      <c r="L312" s="41">
        <v>1</v>
      </c>
      <c r="M312" s="41">
        <f t="shared" si="74"/>
        <v>8</v>
      </c>
      <c r="N312" s="41"/>
      <c r="O312" s="41">
        <f>IF(P312="m3",I312*J312*M312,IF(P312="m2-LxH",I312*M312,IF(P312="m2-LxW",I312*J312*N312,IF(P312="rm",M312,IF(P312="lm",I312,IF(P312="unit",#REF!,))))))</f>
        <v>579.20000000000005</v>
      </c>
      <c r="P312" s="42" t="s">
        <v>29</v>
      </c>
      <c r="Q312" s="43" t="str">
        <f t="shared" si="73"/>
        <v>off hired</v>
      </c>
      <c r="R312" s="44">
        <v>44799</v>
      </c>
      <c r="S312" s="44">
        <v>44868</v>
      </c>
      <c r="T312" s="45">
        <f t="shared" si="57"/>
        <v>1</v>
      </c>
      <c r="U312" s="46">
        <f>-IF(Q312="on hire",$B$1-R312+1,IF(Q312="off hired",S312-R312+1,0))/7</f>
        <v>-10</v>
      </c>
      <c r="V312" s="47">
        <v>7.5</v>
      </c>
      <c r="W312" s="47">
        <v>0.7</v>
      </c>
      <c r="X312" s="48">
        <f t="shared" si="58"/>
        <v>4344</v>
      </c>
      <c r="Y312" s="48">
        <f t="shared" si="59"/>
        <v>405.44</v>
      </c>
      <c r="Z312" s="48">
        <v>0</v>
      </c>
      <c r="AA312" s="48">
        <v>0</v>
      </c>
      <c r="AB312" s="48">
        <f t="shared" si="61"/>
        <v>-4054.3999999999996</v>
      </c>
      <c r="AC312" s="48">
        <f t="shared" si="62"/>
        <v>-4054.3999999999996</v>
      </c>
      <c r="AD312" s="93">
        <f t="shared" si="63"/>
        <v>-4054.3999999999996</v>
      </c>
    </row>
    <row r="313" spans="1:30" s="68" customFormat="1" ht="30" customHeight="1" x14ac:dyDescent="0.35">
      <c r="A313" s="39"/>
      <c r="B313" s="39" t="s">
        <v>100</v>
      </c>
      <c r="C313" s="40">
        <v>347</v>
      </c>
      <c r="D313" s="41">
        <v>12526</v>
      </c>
      <c r="E313" s="41">
        <v>8190</v>
      </c>
      <c r="F313" s="41" t="s">
        <v>50</v>
      </c>
      <c r="G313" s="39" t="s">
        <v>317</v>
      </c>
      <c r="H313" s="39" t="s">
        <v>28</v>
      </c>
      <c r="I313" s="41">
        <v>18.100000000000001</v>
      </c>
      <c r="J313" s="41">
        <v>6.5</v>
      </c>
      <c r="K313" s="41">
        <v>9</v>
      </c>
      <c r="L313" s="41">
        <v>1</v>
      </c>
      <c r="M313" s="41">
        <f t="shared" si="74"/>
        <v>8</v>
      </c>
      <c r="N313" s="41"/>
      <c r="O313" s="41">
        <f>IF(P313="m3",I313*J313*M313,IF(P313="m2-LxH",I313*M313,IF(P313="m2-LxW",I313*J313*N313,IF(P313="rm",M313,IF(P313="lm",I313,IF(P313="unit",#REF!,))))))</f>
        <v>941.2</v>
      </c>
      <c r="P313" s="42" t="s">
        <v>29</v>
      </c>
      <c r="Q313" s="43" t="str">
        <f t="shared" si="73"/>
        <v>off hired</v>
      </c>
      <c r="R313" s="44">
        <v>44738</v>
      </c>
      <c r="S313" s="44">
        <v>44868</v>
      </c>
      <c r="T313" s="45">
        <f t="shared" si="57"/>
        <v>1</v>
      </c>
      <c r="U313" s="46">
        <f t="shared" ref="U313:U336" si="75">IF(Q313="on hire",$C$1-R313+1,IF(Q313="off hired",S313-R313+1,0))/7</f>
        <v>18.714285714285715</v>
      </c>
      <c r="V313" s="47">
        <v>7.5</v>
      </c>
      <c r="W313" s="47">
        <v>0.7</v>
      </c>
      <c r="X313" s="48">
        <f t="shared" si="58"/>
        <v>7059</v>
      </c>
      <c r="Y313" s="48">
        <f t="shared" si="59"/>
        <v>658.84</v>
      </c>
      <c r="Z313" s="48">
        <f t="shared" ref="Z313:Z376" si="76">0.7*O313*V313</f>
        <v>4941.3</v>
      </c>
      <c r="AA313" s="48">
        <f t="shared" si="60"/>
        <v>2117.7000000000003</v>
      </c>
      <c r="AB313" s="48">
        <f t="shared" si="61"/>
        <v>12329.720000000001</v>
      </c>
      <c r="AC313" s="48">
        <f t="shared" si="62"/>
        <v>19388.72</v>
      </c>
      <c r="AD313" s="93">
        <f t="shared" si="63"/>
        <v>19388.72</v>
      </c>
    </row>
    <row r="314" spans="1:30" s="68" customFormat="1" ht="30" customHeight="1" x14ac:dyDescent="0.35">
      <c r="A314" s="39"/>
      <c r="B314" s="39" t="s">
        <v>114</v>
      </c>
      <c r="C314" s="40">
        <v>370</v>
      </c>
      <c r="D314" s="41">
        <v>12527</v>
      </c>
      <c r="E314" s="41">
        <v>7803</v>
      </c>
      <c r="F314" s="41" t="s">
        <v>50</v>
      </c>
      <c r="G314" s="39" t="s">
        <v>332</v>
      </c>
      <c r="H314" s="39" t="s">
        <v>230</v>
      </c>
      <c r="I314" s="41">
        <v>7.5</v>
      </c>
      <c r="J314" s="41">
        <v>1.3</v>
      </c>
      <c r="K314" s="41">
        <v>4</v>
      </c>
      <c r="L314" s="41">
        <v>1</v>
      </c>
      <c r="M314" s="41">
        <f t="shared" si="74"/>
        <v>3</v>
      </c>
      <c r="N314" s="41"/>
      <c r="O314" s="41">
        <f>IF(P314="m3",I314*J314*M314,IF(P314="m2-LxH",I314*M314,IF(P314="m2-LxW",I314*J314*N314,IF(P314="rm",M314,IF(P314="lm",I314,IF(P314="unit",#REF!,))))))</f>
        <v>22.5</v>
      </c>
      <c r="P314" s="42" t="s">
        <v>27</v>
      </c>
      <c r="Q314" s="43" t="str">
        <f t="shared" si="73"/>
        <v>off hired</v>
      </c>
      <c r="R314" s="44">
        <v>44739</v>
      </c>
      <c r="S314" s="44">
        <v>44776</v>
      </c>
      <c r="T314" s="45">
        <f t="shared" si="57"/>
        <v>1</v>
      </c>
      <c r="U314" s="46">
        <f t="shared" si="75"/>
        <v>5.4285714285714288</v>
      </c>
      <c r="V314" s="47">
        <v>14</v>
      </c>
      <c r="W314" s="47">
        <v>0.84</v>
      </c>
      <c r="X314" s="48">
        <f t="shared" si="58"/>
        <v>315</v>
      </c>
      <c r="Y314" s="48">
        <f t="shared" si="59"/>
        <v>18.899999999999999</v>
      </c>
      <c r="Z314" s="48">
        <f t="shared" si="76"/>
        <v>220.49999999999997</v>
      </c>
      <c r="AA314" s="48">
        <f t="shared" si="60"/>
        <v>94.5</v>
      </c>
      <c r="AB314" s="48">
        <f t="shared" si="61"/>
        <v>102.60000000000001</v>
      </c>
      <c r="AC314" s="48">
        <f t="shared" si="62"/>
        <v>417.6</v>
      </c>
      <c r="AD314" s="93">
        <f t="shared" si="63"/>
        <v>417.6</v>
      </c>
    </row>
    <row r="315" spans="1:30" s="68" customFormat="1" ht="30" customHeight="1" x14ac:dyDescent="0.35">
      <c r="A315" s="39"/>
      <c r="B315" s="39" t="s">
        <v>93</v>
      </c>
      <c r="C315" s="40">
        <v>371</v>
      </c>
      <c r="D315" s="41">
        <v>12528</v>
      </c>
      <c r="E315" s="41">
        <v>6727</v>
      </c>
      <c r="F315" s="41" t="s">
        <v>50</v>
      </c>
      <c r="G315" s="39" t="s">
        <v>287</v>
      </c>
      <c r="H315" s="39" t="s">
        <v>230</v>
      </c>
      <c r="I315" s="41">
        <v>4</v>
      </c>
      <c r="J315" s="41">
        <v>1.3</v>
      </c>
      <c r="K315" s="41">
        <v>2</v>
      </c>
      <c r="L315" s="41">
        <v>1</v>
      </c>
      <c r="M315" s="41">
        <f t="shared" si="74"/>
        <v>1</v>
      </c>
      <c r="N315" s="41"/>
      <c r="O315" s="41">
        <f>IF(P315="m3",I315*J315*M315,IF(P315="m2-LxH",I315*M315,IF(P315="m2-LxW",I315*J315*N315,IF(P315="rm",M315,IF(P315="lm",I315,IF(P315="unit",#REF!,))))))</f>
        <v>4</v>
      </c>
      <c r="P315" s="42" t="s">
        <v>27</v>
      </c>
      <c r="Q315" s="43" t="str">
        <f t="shared" si="73"/>
        <v>off hired</v>
      </c>
      <c r="R315" s="44">
        <v>44739</v>
      </c>
      <c r="S315" s="44">
        <v>44831</v>
      </c>
      <c r="T315" s="45">
        <f t="shared" si="57"/>
        <v>1</v>
      </c>
      <c r="U315" s="46">
        <f t="shared" si="75"/>
        <v>13.285714285714286</v>
      </c>
      <c r="V315" s="47">
        <v>14</v>
      </c>
      <c r="W315" s="47">
        <v>0.84</v>
      </c>
      <c r="X315" s="48">
        <f t="shared" si="58"/>
        <v>56</v>
      </c>
      <c r="Y315" s="48">
        <f t="shared" si="59"/>
        <v>3.36</v>
      </c>
      <c r="Z315" s="48">
        <f t="shared" si="76"/>
        <v>39.199999999999996</v>
      </c>
      <c r="AA315" s="48">
        <f t="shared" si="60"/>
        <v>16.8</v>
      </c>
      <c r="AB315" s="48">
        <f t="shared" si="61"/>
        <v>44.64</v>
      </c>
      <c r="AC315" s="48">
        <f t="shared" si="62"/>
        <v>100.64</v>
      </c>
      <c r="AD315" s="93">
        <f t="shared" si="63"/>
        <v>100.64</v>
      </c>
    </row>
    <row r="316" spans="1:30" s="68" customFormat="1" ht="30" customHeight="1" x14ac:dyDescent="0.35">
      <c r="A316" s="39"/>
      <c r="B316" s="39" t="s">
        <v>47</v>
      </c>
      <c r="C316" s="40">
        <v>373</v>
      </c>
      <c r="D316" s="49">
        <v>12530</v>
      </c>
      <c r="E316" s="49">
        <v>7836</v>
      </c>
      <c r="F316" s="41" t="s">
        <v>50</v>
      </c>
      <c r="G316" s="39" t="s">
        <v>270</v>
      </c>
      <c r="H316" s="39" t="s">
        <v>302</v>
      </c>
      <c r="I316" s="41">
        <v>3.5</v>
      </c>
      <c r="J316" s="41">
        <v>2.5</v>
      </c>
      <c r="K316" s="41">
        <v>6</v>
      </c>
      <c r="L316" s="41">
        <v>1</v>
      </c>
      <c r="M316" s="41">
        <f t="shared" si="74"/>
        <v>5</v>
      </c>
      <c r="N316" s="41"/>
      <c r="O316" s="41">
        <f>IF(P316="m3",I316*J316*M316,IF(P316="m2-LxH",I316*M316,IF(P316="m2-LxW",I316*J316*N316,IF(P316="rm",M316,IF(P316="lm",I316,IF(P316="unit",#REF!,))))))</f>
        <v>5</v>
      </c>
      <c r="P316" s="42" t="s">
        <v>30</v>
      </c>
      <c r="Q316" s="43" t="str">
        <f t="shared" si="73"/>
        <v>off hired</v>
      </c>
      <c r="R316" s="44">
        <v>44739</v>
      </c>
      <c r="S316" s="44">
        <v>44791</v>
      </c>
      <c r="T316" s="45">
        <f t="shared" si="57"/>
        <v>1</v>
      </c>
      <c r="U316" s="46">
        <f t="shared" si="75"/>
        <v>7.5714285714285712</v>
      </c>
      <c r="V316" s="47">
        <v>135</v>
      </c>
      <c r="W316" s="47">
        <v>12.25</v>
      </c>
      <c r="X316" s="48">
        <f t="shared" si="58"/>
        <v>675</v>
      </c>
      <c r="Y316" s="48">
        <f t="shared" si="59"/>
        <v>61.25</v>
      </c>
      <c r="Z316" s="48">
        <f t="shared" si="76"/>
        <v>472.5</v>
      </c>
      <c r="AA316" s="48">
        <f t="shared" si="60"/>
        <v>202.5</v>
      </c>
      <c r="AB316" s="48">
        <f t="shared" si="61"/>
        <v>463.74999999999994</v>
      </c>
      <c r="AC316" s="48">
        <f t="shared" si="62"/>
        <v>1138.75</v>
      </c>
      <c r="AD316" s="93">
        <f t="shared" si="63"/>
        <v>1138.75</v>
      </c>
    </row>
    <row r="317" spans="1:30" s="68" customFormat="1" ht="30" customHeight="1" x14ac:dyDescent="0.35">
      <c r="A317" s="39"/>
      <c r="B317" s="39" t="s">
        <v>74</v>
      </c>
      <c r="C317" s="40">
        <v>374</v>
      </c>
      <c r="D317" s="41">
        <v>12531</v>
      </c>
      <c r="E317" s="41">
        <v>7730</v>
      </c>
      <c r="F317" s="41" t="s">
        <v>49</v>
      </c>
      <c r="G317" s="39" t="s">
        <v>263</v>
      </c>
      <c r="H317" s="39" t="s">
        <v>230</v>
      </c>
      <c r="I317" s="41">
        <v>6</v>
      </c>
      <c r="J317" s="41">
        <v>4</v>
      </c>
      <c r="K317" s="41">
        <v>3.5</v>
      </c>
      <c r="L317" s="41">
        <v>1</v>
      </c>
      <c r="M317" s="41">
        <f t="shared" si="74"/>
        <v>2.5</v>
      </c>
      <c r="N317" s="41"/>
      <c r="O317" s="41">
        <f>IF(P317="m3",I317*J317*M317,IF(P317="m2-LxH",I317*M317,IF(P317="m2-LxW",I317*J317*N317,IF(P317="rm",M317,IF(P317="lm",I317,IF(P317="unit",#REF!,))))))</f>
        <v>15</v>
      </c>
      <c r="P317" s="42" t="s">
        <v>27</v>
      </c>
      <c r="Q317" s="43" t="str">
        <f t="shared" si="73"/>
        <v>off hired</v>
      </c>
      <c r="R317" s="44">
        <v>44740</v>
      </c>
      <c r="S317" s="44">
        <v>44761</v>
      </c>
      <c r="T317" s="45">
        <f t="shared" si="57"/>
        <v>1</v>
      </c>
      <c r="U317" s="46">
        <f t="shared" si="75"/>
        <v>3.1428571428571428</v>
      </c>
      <c r="V317" s="47">
        <v>14</v>
      </c>
      <c r="W317" s="47">
        <v>0.84</v>
      </c>
      <c r="X317" s="48">
        <f t="shared" si="58"/>
        <v>210</v>
      </c>
      <c r="Y317" s="48">
        <f t="shared" si="59"/>
        <v>12.6</v>
      </c>
      <c r="Z317" s="48">
        <f t="shared" si="76"/>
        <v>147</v>
      </c>
      <c r="AA317" s="48">
        <f t="shared" si="60"/>
        <v>63</v>
      </c>
      <c r="AB317" s="48">
        <f t="shared" si="61"/>
        <v>39.599999999999994</v>
      </c>
      <c r="AC317" s="48">
        <f t="shared" si="62"/>
        <v>249.6</v>
      </c>
      <c r="AD317" s="93">
        <f t="shared" si="63"/>
        <v>249.6</v>
      </c>
    </row>
    <row r="318" spans="1:30" s="68" customFormat="1" ht="30" customHeight="1" x14ac:dyDescent="0.35">
      <c r="A318" s="39"/>
      <c r="B318" s="39" t="s">
        <v>100</v>
      </c>
      <c r="C318" s="40">
        <v>376</v>
      </c>
      <c r="D318" s="41">
        <v>12533</v>
      </c>
      <c r="E318" s="41">
        <v>7719</v>
      </c>
      <c r="F318" s="41" t="s">
        <v>49</v>
      </c>
      <c r="G318" s="39" t="s">
        <v>285</v>
      </c>
      <c r="H318" s="39" t="s">
        <v>230</v>
      </c>
      <c r="I318" s="41">
        <v>12</v>
      </c>
      <c r="J318" s="41">
        <v>1.3</v>
      </c>
      <c r="K318" s="41">
        <v>3</v>
      </c>
      <c r="L318" s="41">
        <v>1</v>
      </c>
      <c r="M318" s="41">
        <f t="shared" si="74"/>
        <v>2</v>
      </c>
      <c r="N318" s="41"/>
      <c r="O318" s="41">
        <f>IF(P318="m3",I318*J318*M318,IF(P318="m2-LxH",I318*M318,IF(P318="m2-LxW",I318*J318*N318,IF(P318="rm",M318,IF(P318="lm",I318,IF(P318="unit",#REF!,))))))</f>
        <v>24</v>
      </c>
      <c r="P318" s="42" t="s">
        <v>27</v>
      </c>
      <c r="Q318" s="43" t="str">
        <f t="shared" si="73"/>
        <v>off hired</v>
      </c>
      <c r="R318" s="44">
        <v>44740</v>
      </c>
      <c r="S318" s="44">
        <v>44757</v>
      </c>
      <c r="T318" s="45">
        <f t="shared" si="57"/>
        <v>1</v>
      </c>
      <c r="U318" s="46">
        <f t="shared" si="75"/>
        <v>2.5714285714285716</v>
      </c>
      <c r="V318" s="47">
        <v>14</v>
      </c>
      <c r="W318" s="47">
        <v>0.84</v>
      </c>
      <c r="X318" s="48">
        <f t="shared" si="58"/>
        <v>336</v>
      </c>
      <c r="Y318" s="48">
        <f t="shared" si="59"/>
        <v>20.16</v>
      </c>
      <c r="Z318" s="48">
        <f t="shared" si="76"/>
        <v>235.19999999999996</v>
      </c>
      <c r="AA318" s="48">
        <f t="shared" si="60"/>
        <v>100.79999999999998</v>
      </c>
      <c r="AB318" s="48">
        <f t="shared" si="61"/>
        <v>51.84</v>
      </c>
      <c r="AC318" s="48">
        <f t="shared" si="62"/>
        <v>387.83999999999992</v>
      </c>
      <c r="AD318" s="93">
        <f t="shared" si="63"/>
        <v>387.83999999999992</v>
      </c>
    </row>
    <row r="319" spans="1:30" s="68" customFormat="1" ht="30" customHeight="1" x14ac:dyDescent="0.35">
      <c r="A319" s="39"/>
      <c r="B319" s="39" t="s">
        <v>61</v>
      </c>
      <c r="C319" s="40">
        <v>378</v>
      </c>
      <c r="D319" s="41">
        <v>12534</v>
      </c>
      <c r="E319" s="41">
        <v>7830</v>
      </c>
      <c r="F319" s="41" t="s">
        <v>49</v>
      </c>
      <c r="G319" s="39" t="s">
        <v>253</v>
      </c>
      <c r="H319" s="39" t="s">
        <v>230</v>
      </c>
      <c r="I319" s="41">
        <v>7.5</v>
      </c>
      <c r="J319" s="41">
        <v>1</v>
      </c>
      <c r="K319" s="41">
        <v>7</v>
      </c>
      <c r="L319" s="41">
        <v>1</v>
      </c>
      <c r="M319" s="41">
        <f t="shared" si="74"/>
        <v>6</v>
      </c>
      <c r="N319" s="41"/>
      <c r="O319" s="41">
        <f>IF(P319="m3",I319*J319*M319,IF(P319="m2-LxH",I319*M319,IF(P319="m2-LxW",I319*J319*N319,IF(P319="rm",M319,IF(P319="lm",I319,IF(P319="unit",#REF!,))))))</f>
        <v>45</v>
      </c>
      <c r="P319" s="42" t="s">
        <v>27</v>
      </c>
      <c r="Q319" s="43" t="str">
        <f t="shared" si="73"/>
        <v>off hired</v>
      </c>
      <c r="R319" s="44">
        <v>44740</v>
      </c>
      <c r="S319" s="44">
        <v>44791</v>
      </c>
      <c r="T319" s="45">
        <f t="shared" si="57"/>
        <v>1</v>
      </c>
      <c r="U319" s="46">
        <f t="shared" si="75"/>
        <v>7.4285714285714288</v>
      </c>
      <c r="V319" s="47">
        <v>14</v>
      </c>
      <c r="W319" s="47">
        <v>0.84</v>
      </c>
      <c r="X319" s="48">
        <f t="shared" si="58"/>
        <v>630</v>
      </c>
      <c r="Y319" s="48">
        <f t="shared" si="59"/>
        <v>37.799999999999997</v>
      </c>
      <c r="Z319" s="48">
        <f t="shared" si="76"/>
        <v>440.99999999999994</v>
      </c>
      <c r="AA319" s="48">
        <f t="shared" si="60"/>
        <v>189</v>
      </c>
      <c r="AB319" s="48">
        <f t="shared" si="61"/>
        <v>280.79999999999995</v>
      </c>
      <c r="AC319" s="48">
        <f t="shared" si="62"/>
        <v>910.8</v>
      </c>
      <c r="AD319" s="93">
        <f t="shared" si="63"/>
        <v>910.8</v>
      </c>
    </row>
    <row r="320" spans="1:30" s="68" customFormat="1" ht="30" customHeight="1" x14ac:dyDescent="0.35">
      <c r="A320" s="39"/>
      <c r="B320" s="39" t="s">
        <v>104</v>
      </c>
      <c r="C320" s="40">
        <v>382</v>
      </c>
      <c r="D320" s="41">
        <v>12540</v>
      </c>
      <c r="E320" s="41">
        <v>6739</v>
      </c>
      <c r="F320" s="41" t="s">
        <v>49</v>
      </c>
      <c r="G320" s="39" t="s">
        <v>330</v>
      </c>
      <c r="H320" s="39" t="s">
        <v>230</v>
      </c>
      <c r="I320" s="41">
        <v>10</v>
      </c>
      <c r="J320" s="41">
        <v>1.3</v>
      </c>
      <c r="K320" s="41">
        <v>5</v>
      </c>
      <c r="L320" s="41">
        <v>1</v>
      </c>
      <c r="M320" s="41">
        <f t="shared" si="74"/>
        <v>4</v>
      </c>
      <c r="N320" s="41"/>
      <c r="O320" s="41">
        <f>IF(P320="m3",I320*J320*M320,IF(P320="m2-LxH",I320*M320,IF(P320="m2-LxW",I320*J320*N320,IF(P320="rm",M320,IF(P320="lm",I320,IF(P320="unit",#REF!,))))))</f>
        <v>40</v>
      </c>
      <c r="P320" s="42" t="s">
        <v>27</v>
      </c>
      <c r="Q320" s="43" t="str">
        <f t="shared" si="73"/>
        <v>off hired</v>
      </c>
      <c r="R320" s="44">
        <v>44740</v>
      </c>
      <c r="S320" s="44">
        <v>44832</v>
      </c>
      <c r="T320" s="45">
        <f t="shared" si="57"/>
        <v>1</v>
      </c>
      <c r="U320" s="46">
        <f t="shared" si="75"/>
        <v>13.285714285714286</v>
      </c>
      <c r="V320" s="47">
        <v>14</v>
      </c>
      <c r="W320" s="47"/>
      <c r="X320" s="48">
        <f t="shared" si="58"/>
        <v>560</v>
      </c>
      <c r="Y320" s="48">
        <f t="shared" si="59"/>
        <v>0</v>
      </c>
      <c r="Z320" s="48">
        <f t="shared" si="76"/>
        <v>392</v>
      </c>
      <c r="AA320" s="48">
        <f t="shared" si="60"/>
        <v>168</v>
      </c>
      <c r="AB320" s="48">
        <f t="shared" si="61"/>
        <v>0</v>
      </c>
      <c r="AC320" s="48">
        <f t="shared" si="62"/>
        <v>560</v>
      </c>
      <c r="AD320" s="93">
        <f t="shared" si="63"/>
        <v>560</v>
      </c>
    </row>
    <row r="321" spans="1:30" s="68" customFormat="1" ht="30" customHeight="1" x14ac:dyDescent="0.35">
      <c r="A321" s="39"/>
      <c r="B321" s="39" t="s">
        <v>104</v>
      </c>
      <c r="C321" s="40">
        <v>382</v>
      </c>
      <c r="D321" s="41">
        <v>12540</v>
      </c>
      <c r="E321" s="41">
        <v>6739</v>
      </c>
      <c r="F321" s="41" t="s">
        <v>49</v>
      </c>
      <c r="G321" s="39" t="s">
        <v>330</v>
      </c>
      <c r="H321" s="39" t="s">
        <v>230</v>
      </c>
      <c r="I321" s="41">
        <v>8</v>
      </c>
      <c r="J321" s="41">
        <v>6</v>
      </c>
      <c r="K321" s="41">
        <v>5</v>
      </c>
      <c r="L321" s="41">
        <v>1</v>
      </c>
      <c r="M321" s="41">
        <f t="shared" si="74"/>
        <v>4</v>
      </c>
      <c r="N321" s="41"/>
      <c r="O321" s="41">
        <f>IF(P321="m3",I321*J321*M321,IF(P321="m2-LxH",I321*M321,IF(P321="m2-LxW",I321*J321*N321,IF(P321="rm",M321,IF(P321="lm",I321,IF(P321="unit",#REF!,))))))</f>
        <v>32</v>
      </c>
      <c r="P321" s="42" t="s">
        <v>27</v>
      </c>
      <c r="Q321" s="43" t="str">
        <f t="shared" si="73"/>
        <v>off hired</v>
      </c>
      <c r="R321" s="44">
        <v>44740</v>
      </c>
      <c r="S321" s="44">
        <v>44832</v>
      </c>
      <c r="T321" s="45">
        <f t="shared" si="57"/>
        <v>1</v>
      </c>
      <c r="U321" s="46">
        <f t="shared" si="75"/>
        <v>13.285714285714286</v>
      </c>
      <c r="V321" s="47">
        <v>14</v>
      </c>
      <c r="W321" s="47"/>
      <c r="X321" s="48">
        <f t="shared" si="58"/>
        <v>448</v>
      </c>
      <c r="Y321" s="48">
        <f t="shared" si="59"/>
        <v>0</v>
      </c>
      <c r="Z321" s="48">
        <f t="shared" si="76"/>
        <v>313.59999999999997</v>
      </c>
      <c r="AA321" s="48">
        <f t="shared" si="60"/>
        <v>134.4</v>
      </c>
      <c r="AB321" s="48">
        <f t="shared" si="61"/>
        <v>0</v>
      </c>
      <c r="AC321" s="48">
        <f t="shared" si="62"/>
        <v>448</v>
      </c>
      <c r="AD321" s="93">
        <f t="shared" si="63"/>
        <v>448</v>
      </c>
    </row>
    <row r="322" spans="1:30" s="68" customFormat="1" ht="30" customHeight="1" x14ac:dyDescent="0.35">
      <c r="A322" s="39"/>
      <c r="B322" s="39" t="s">
        <v>104</v>
      </c>
      <c r="C322" s="40">
        <v>383</v>
      </c>
      <c r="D322" s="41">
        <v>12542</v>
      </c>
      <c r="E322" s="41">
        <v>7743</v>
      </c>
      <c r="F322" s="41" t="s">
        <v>49</v>
      </c>
      <c r="G322" s="39" t="s">
        <v>341</v>
      </c>
      <c r="H322" s="39" t="s">
        <v>230</v>
      </c>
      <c r="I322" s="41">
        <v>65</v>
      </c>
      <c r="J322" s="41">
        <v>1.3</v>
      </c>
      <c r="K322" s="41">
        <v>3.5</v>
      </c>
      <c r="L322" s="41">
        <v>1</v>
      </c>
      <c r="M322" s="41">
        <f t="shared" si="74"/>
        <v>2.5</v>
      </c>
      <c r="N322" s="41"/>
      <c r="O322" s="41">
        <f>IF(P322="m3",I322*J322*M322,IF(P322="m2-LxH",I322*M322,IF(P322="m2-LxW",I322*J322*N322,IF(P322="rm",M322,IF(P322="lm",I322,IF(P322="unit",#REF!,))))))</f>
        <v>162.5</v>
      </c>
      <c r="P322" s="42" t="s">
        <v>27</v>
      </c>
      <c r="Q322" s="43" t="str">
        <f t="shared" si="73"/>
        <v>off hired</v>
      </c>
      <c r="R322" s="44">
        <v>44740</v>
      </c>
      <c r="S322" s="44">
        <v>44771</v>
      </c>
      <c r="T322" s="45">
        <f t="shared" si="57"/>
        <v>1</v>
      </c>
      <c r="U322" s="46">
        <f t="shared" si="75"/>
        <v>4.5714285714285712</v>
      </c>
      <c r="V322" s="47">
        <v>14</v>
      </c>
      <c r="W322" s="47">
        <v>0.84</v>
      </c>
      <c r="X322" s="48">
        <f t="shared" si="58"/>
        <v>2275</v>
      </c>
      <c r="Y322" s="48">
        <f t="shared" si="59"/>
        <v>136.5</v>
      </c>
      <c r="Z322" s="48">
        <f t="shared" si="76"/>
        <v>1592.4999999999998</v>
      </c>
      <c r="AA322" s="48">
        <f t="shared" si="60"/>
        <v>682.5</v>
      </c>
      <c r="AB322" s="48">
        <f t="shared" si="61"/>
        <v>623.99999999999989</v>
      </c>
      <c r="AC322" s="48">
        <f t="shared" si="62"/>
        <v>2899</v>
      </c>
      <c r="AD322" s="93">
        <f t="shared" si="63"/>
        <v>2899</v>
      </c>
    </row>
    <row r="323" spans="1:30" s="68" customFormat="1" ht="30" customHeight="1" x14ac:dyDescent="0.35">
      <c r="A323" s="39"/>
      <c r="B323" s="39" t="s">
        <v>100</v>
      </c>
      <c r="C323" s="40">
        <v>384</v>
      </c>
      <c r="D323" s="41">
        <v>12543</v>
      </c>
      <c r="E323" s="41">
        <v>6725</v>
      </c>
      <c r="F323" s="41" t="s">
        <v>49</v>
      </c>
      <c r="G323" s="39" t="s">
        <v>285</v>
      </c>
      <c r="H323" s="39" t="s">
        <v>230</v>
      </c>
      <c r="I323" s="41">
        <v>27</v>
      </c>
      <c r="J323" s="41">
        <v>1.3</v>
      </c>
      <c r="K323" s="41">
        <v>3.5</v>
      </c>
      <c r="L323" s="41">
        <v>1</v>
      </c>
      <c r="M323" s="41">
        <f t="shared" si="74"/>
        <v>2.5</v>
      </c>
      <c r="N323" s="41"/>
      <c r="O323" s="41">
        <f>IF(P323="m3",I323*J323*M323,IF(P323="m2-LxH",I323*M323,IF(P323="m2-LxW",I323*J323*N323,IF(P323="rm",M323,IF(P323="lm",I323,IF(P323="unit",#REF!,))))))</f>
        <v>67.5</v>
      </c>
      <c r="P323" s="42" t="s">
        <v>27</v>
      </c>
      <c r="Q323" s="43" t="str">
        <f t="shared" si="73"/>
        <v>off hired</v>
      </c>
      <c r="R323" s="44">
        <v>44740</v>
      </c>
      <c r="S323" s="44">
        <v>44830</v>
      </c>
      <c r="T323" s="45">
        <f t="shared" si="57"/>
        <v>1</v>
      </c>
      <c r="U323" s="46">
        <f t="shared" si="75"/>
        <v>13</v>
      </c>
      <c r="V323" s="47">
        <v>14</v>
      </c>
      <c r="W323" s="47"/>
      <c r="X323" s="48">
        <f t="shared" si="58"/>
        <v>945</v>
      </c>
      <c r="Y323" s="48">
        <f t="shared" si="59"/>
        <v>0</v>
      </c>
      <c r="Z323" s="48">
        <f t="shared" si="76"/>
        <v>661.5</v>
      </c>
      <c r="AA323" s="48">
        <f t="shared" si="60"/>
        <v>283.5</v>
      </c>
      <c r="AB323" s="48">
        <f t="shared" si="61"/>
        <v>0</v>
      </c>
      <c r="AC323" s="48">
        <f t="shared" si="62"/>
        <v>945</v>
      </c>
      <c r="AD323" s="93">
        <f t="shared" si="63"/>
        <v>945</v>
      </c>
    </row>
    <row r="324" spans="1:30" s="68" customFormat="1" ht="30" customHeight="1" x14ac:dyDescent="0.35">
      <c r="A324" s="39"/>
      <c r="B324" s="39" t="s">
        <v>47</v>
      </c>
      <c r="C324" s="40">
        <v>381</v>
      </c>
      <c r="D324" s="49">
        <v>12544</v>
      </c>
      <c r="E324" s="49">
        <v>8118</v>
      </c>
      <c r="F324" s="41" t="s">
        <v>50</v>
      </c>
      <c r="G324" s="39" t="s">
        <v>316</v>
      </c>
      <c r="H324" s="39" t="s">
        <v>28</v>
      </c>
      <c r="I324" s="41">
        <v>5</v>
      </c>
      <c r="J324" s="41">
        <v>5</v>
      </c>
      <c r="K324" s="41">
        <v>3</v>
      </c>
      <c r="L324" s="41">
        <v>1</v>
      </c>
      <c r="M324" s="41">
        <f t="shared" si="74"/>
        <v>2</v>
      </c>
      <c r="N324" s="41"/>
      <c r="O324" s="41">
        <f>IF(P324="m3",I324*J324*M324,IF(P324="m2-LxH",I324*M324,IF(P324="m2-LxW",I324*J324*N324,IF(P324="rm",M324,IF(P324="lm",I324,IF(P324="unit",#REF!,))))))</f>
        <v>50</v>
      </c>
      <c r="P324" s="42" t="s">
        <v>29</v>
      </c>
      <c r="Q324" s="43" t="str">
        <f t="shared" si="73"/>
        <v>off hired</v>
      </c>
      <c r="R324" s="44">
        <v>44738</v>
      </c>
      <c r="S324" s="44">
        <v>44852</v>
      </c>
      <c r="T324" s="45">
        <f t="shared" si="57"/>
        <v>1</v>
      </c>
      <c r="U324" s="46">
        <f t="shared" si="75"/>
        <v>16.428571428571427</v>
      </c>
      <c r="V324" s="47">
        <v>7.5</v>
      </c>
      <c r="W324" s="47">
        <v>0.7</v>
      </c>
      <c r="X324" s="48">
        <f t="shared" si="58"/>
        <v>375</v>
      </c>
      <c r="Y324" s="48">
        <f t="shared" si="59"/>
        <v>35</v>
      </c>
      <c r="Z324" s="48">
        <f t="shared" si="76"/>
        <v>262.5</v>
      </c>
      <c r="AA324" s="48">
        <f t="shared" si="60"/>
        <v>112.5</v>
      </c>
      <c r="AB324" s="48">
        <f t="shared" si="61"/>
        <v>574.99999999999989</v>
      </c>
      <c r="AC324" s="48">
        <f t="shared" si="62"/>
        <v>949.99999999999989</v>
      </c>
      <c r="AD324" s="93">
        <f t="shared" ref="AD324:AD387" si="77">_xlfn.IFNA(AC324,0)</f>
        <v>949.99999999999989</v>
      </c>
    </row>
    <row r="325" spans="1:30" s="68" customFormat="1" ht="30" customHeight="1" x14ac:dyDescent="0.35">
      <c r="A325" s="39"/>
      <c r="B325" s="39" t="s">
        <v>107</v>
      </c>
      <c r="C325" s="40">
        <v>386</v>
      </c>
      <c r="D325" s="41">
        <v>12545</v>
      </c>
      <c r="E325" s="41">
        <v>8181</v>
      </c>
      <c r="F325" s="41" t="s">
        <v>49</v>
      </c>
      <c r="G325" s="39" t="s">
        <v>342</v>
      </c>
      <c r="H325" s="39" t="s">
        <v>302</v>
      </c>
      <c r="I325" s="41">
        <v>2.5</v>
      </c>
      <c r="J325" s="41">
        <v>1.8</v>
      </c>
      <c r="K325" s="41">
        <v>3.5</v>
      </c>
      <c r="L325" s="41">
        <v>1</v>
      </c>
      <c r="M325" s="41">
        <f t="shared" si="74"/>
        <v>2.5</v>
      </c>
      <c r="N325" s="41"/>
      <c r="O325" s="41">
        <f>IF(P325="m3",I325*J325*M325,IF(P325="m2-LxH",I325*M325,IF(P325="m2-LxW",I325*J325*N325,IF(P325="rm",M325,IF(P325="lm",I325,IF(P325="unit",#REF!,))))))</f>
        <v>2.5</v>
      </c>
      <c r="P325" s="42" t="s">
        <v>30</v>
      </c>
      <c r="Q325" s="43" t="str">
        <f t="shared" si="73"/>
        <v>off hired</v>
      </c>
      <c r="R325" s="44">
        <v>44739</v>
      </c>
      <c r="S325" s="44">
        <v>44865</v>
      </c>
      <c r="T325" s="45">
        <f t="shared" ref="T325:T389" si="78">IF(S325&lt;&gt;0,1,0)</f>
        <v>1</v>
      </c>
      <c r="U325" s="46">
        <f t="shared" si="75"/>
        <v>18.142857142857142</v>
      </c>
      <c r="V325" s="47">
        <v>135</v>
      </c>
      <c r="W325" s="47">
        <v>12.25</v>
      </c>
      <c r="X325" s="48">
        <f t="shared" ref="X325:X389" si="79">V325*O325</f>
        <v>337.5</v>
      </c>
      <c r="Y325" s="48">
        <f t="shared" ref="Y325:Y389" si="80">W325*O325</f>
        <v>30.625</v>
      </c>
      <c r="Z325" s="48">
        <f t="shared" si="76"/>
        <v>236.25</v>
      </c>
      <c r="AA325" s="48">
        <f t="shared" ref="AA325:AA389" si="81">IF(Q325="off hired",0.3*O325*V325*T325,0)</f>
        <v>101.25</v>
      </c>
      <c r="AB325" s="48">
        <f t="shared" ref="AB325:AB389" si="82">U325*O325*W325</f>
        <v>555.625</v>
      </c>
      <c r="AC325" s="48">
        <f t="shared" ref="AC325:AC389" si="83">Z325+AA325+AB325</f>
        <v>893.125</v>
      </c>
      <c r="AD325" s="93">
        <f t="shared" si="77"/>
        <v>893.125</v>
      </c>
    </row>
    <row r="326" spans="1:30" s="68" customFormat="1" ht="30" customHeight="1" x14ac:dyDescent="0.35">
      <c r="A326" s="39"/>
      <c r="B326" s="39" t="s">
        <v>79</v>
      </c>
      <c r="C326" s="40">
        <v>387</v>
      </c>
      <c r="D326" s="49">
        <v>12546</v>
      </c>
      <c r="E326" s="49">
        <v>7830</v>
      </c>
      <c r="F326" s="41" t="s">
        <v>50</v>
      </c>
      <c r="G326" s="39" t="s">
        <v>343</v>
      </c>
      <c r="H326" s="39" t="s">
        <v>302</v>
      </c>
      <c r="I326" s="41">
        <v>1.3</v>
      </c>
      <c r="J326" s="41">
        <v>1.3</v>
      </c>
      <c r="K326" s="41">
        <v>5</v>
      </c>
      <c r="L326" s="41">
        <v>1</v>
      </c>
      <c r="M326" s="41">
        <f t="shared" si="74"/>
        <v>4</v>
      </c>
      <c r="N326" s="41"/>
      <c r="O326" s="41">
        <f>IF(P326="m3",I326*J326*M326,IF(P326="m2-LxH",I326*M326,IF(P326="m2-LxW",I326*J326*N326,IF(P326="rm",M326,IF(P326="lm",I326,IF(P326="unit",#REF!,))))))</f>
        <v>4</v>
      </c>
      <c r="P326" s="42" t="s">
        <v>30</v>
      </c>
      <c r="Q326" s="43" t="str">
        <f t="shared" si="73"/>
        <v>off hired</v>
      </c>
      <c r="R326" s="44">
        <v>44740</v>
      </c>
      <c r="S326" s="44">
        <v>44791</v>
      </c>
      <c r="T326" s="45">
        <f t="shared" si="78"/>
        <v>1</v>
      </c>
      <c r="U326" s="46">
        <f t="shared" si="75"/>
        <v>7.4285714285714288</v>
      </c>
      <c r="V326" s="47">
        <v>135</v>
      </c>
      <c r="W326" s="47">
        <v>12.25</v>
      </c>
      <c r="X326" s="48">
        <f t="shared" si="79"/>
        <v>540</v>
      </c>
      <c r="Y326" s="48">
        <f t="shared" si="80"/>
        <v>49</v>
      </c>
      <c r="Z326" s="48">
        <f t="shared" si="76"/>
        <v>378</v>
      </c>
      <c r="AA326" s="48">
        <f t="shared" si="81"/>
        <v>162</v>
      </c>
      <c r="AB326" s="48">
        <f t="shared" si="82"/>
        <v>364</v>
      </c>
      <c r="AC326" s="48">
        <f t="shared" si="83"/>
        <v>904</v>
      </c>
      <c r="AD326" s="93">
        <f t="shared" si="77"/>
        <v>904</v>
      </c>
    </row>
    <row r="327" spans="1:30" s="68" customFormat="1" ht="30" customHeight="1" x14ac:dyDescent="0.35">
      <c r="A327" s="39"/>
      <c r="B327" s="39" t="s">
        <v>79</v>
      </c>
      <c r="C327" s="40">
        <v>385</v>
      </c>
      <c r="D327" s="49">
        <v>12547</v>
      </c>
      <c r="E327" s="49">
        <v>6708</v>
      </c>
      <c r="F327" s="41" t="s">
        <v>50</v>
      </c>
      <c r="G327" s="39" t="s">
        <v>326</v>
      </c>
      <c r="H327" s="39" t="s">
        <v>230</v>
      </c>
      <c r="I327" s="41">
        <v>7.5</v>
      </c>
      <c r="J327" s="41">
        <v>1.3</v>
      </c>
      <c r="K327" s="41">
        <v>5</v>
      </c>
      <c r="L327" s="41">
        <v>1</v>
      </c>
      <c r="M327" s="41">
        <f t="shared" si="74"/>
        <v>4</v>
      </c>
      <c r="N327" s="41"/>
      <c r="O327" s="41">
        <f>IF(P327="m3",I327*J327*M327,IF(P327="m2-LxH",I327*M327,IF(P327="m2-LxW",I327*J327*N327,IF(P327="rm",M327,IF(P327="lm",I327,IF(P327="unit",#REF!,))))))</f>
        <v>30</v>
      </c>
      <c r="P327" s="42" t="s">
        <v>27</v>
      </c>
      <c r="Q327" s="43" t="str">
        <f t="shared" si="73"/>
        <v>off hired</v>
      </c>
      <c r="R327" s="44">
        <v>44740</v>
      </c>
      <c r="S327" s="44">
        <v>44823</v>
      </c>
      <c r="T327" s="45">
        <f t="shared" si="78"/>
        <v>1</v>
      </c>
      <c r="U327" s="46">
        <f t="shared" si="75"/>
        <v>12</v>
      </c>
      <c r="V327" s="47">
        <v>14</v>
      </c>
      <c r="W327" s="47">
        <v>0.84</v>
      </c>
      <c r="X327" s="48">
        <f t="shared" si="79"/>
        <v>420</v>
      </c>
      <c r="Y327" s="48">
        <f t="shared" si="80"/>
        <v>25.2</v>
      </c>
      <c r="Z327" s="48">
        <f t="shared" si="76"/>
        <v>294</v>
      </c>
      <c r="AA327" s="48">
        <f t="shared" si="81"/>
        <v>126</v>
      </c>
      <c r="AB327" s="48">
        <f t="shared" si="82"/>
        <v>302.39999999999998</v>
      </c>
      <c r="AC327" s="48">
        <f t="shared" si="83"/>
        <v>722.4</v>
      </c>
      <c r="AD327" s="93">
        <f t="shared" si="77"/>
        <v>722.4</v>
      </c>
    </row>
    <row r="328" spans="1:30" s="68" customFormat="1" ht="30" customHeight="1" x14ac:dyDescent="0.35">
      <c r="A328" s="39"/>
      <c r="B328" s="39" t="s">
        <v>111</v>
      </c>
      <c r="C328" s="40">
        <v>391</v>
      </c>
      <c r="D328" s="41">
        <v>12549</v>
      </c>
      <c r="E328" s="41">
        <v>7728</v>
      </c>
      <c r="F328" s="41" t="s">
        <v>49</v>
      </c>
      <c r="G328" s="39" t="s">
        <v>344</v>
      </c>
      <c r="H328" s="39" t="s">
        <v>230</v>
      </c>
      <c r="I328" s="41">
        <v>6</v>
      </c>
      <c r="J328" s="41">
        <v>1.3</v>
      </c>
      <c r="K328" s="41">
        <v>4</v>
      </c>
      <c r="L328" s="41">
        <v>1</v>
      </c>
      <c r="M328" s="41">
        <f t="shared" si="74"/>
        <v>3</v>
      </c>
      <c r="N328" s="41"/>
      <c r="O328" s="41">
        <f>IF(P328="m3",I328*J328*M328,IF(P328="m2-LxH",I328*M328,IF(P328="m2-LxW",I328*J328*N328,IF(P328="rm",M328,IF(P328="lm",I328,IF(P328="unit",#REF!,))))))</f>
        <v>18</v>
      </c>
      <c r="P328" s="42" t="s">
        <v>27</v>
      </c>
      <c r="Q328" s="43" t="str">
        <f t="shared" si="73"/>
        <v>off hired</v>
      </c>
      <c r="R328" s="44">
        <v>44740</v>
      </c>
      <c r="S328" s="44">
        <v>44760</v>
      </c>
      <c r="T328" s="45">
        <f t="shared" si="78"/>
        <v>1</v>
      </c>
      <c r="U328" s="46">
        <f t="shared" si="75"/>
        <v>3</v>
      </c>
      <c r="V328" s="47">
        <v>14</v>
      </c>
      <c r="W328" s="47">
        <v>0.84</v>
      </c>
      <c r="X328" s="48">
        <f t="shared" si="79"/>
        <v>252</v>
      </c>
      <c r="Y328" s="48">
        <f t="shared" si="80"/>
        <v>15.12</v>
      </c>
      <c r="Z328" s="48">
        <f t="shared" si="76"/>
        <v>176.4</v>
      </c>
      <c r="AA328" s="48">
        <f t="shared" si="81"/>
        <v>75.599999999999994</v>
      </c>
      <c r="AB328" s="48">
        <f t="shared" si="82"/>
        <v>45.36</v>
      </c>
      <c r="AC328" s="48">
        <f t="shared" si="83"/>
        <v>297.36</v>
      </c>
      <c r="AD328" s="93">
        <f t="shared" si="77"/>
        <v>297.36</v>
      </c>
    </row>
    <row r="329" spans="1:30" s="68" customFormat="1" ht="30" customHeight="1" x14ac:dyDescent="0.35">
      <c r="A329" s="39"/>
      <c r="B329" s="39" t="s">
        <v>111</v>
      </c>
      <c r="C329" s="40">
        <v>392</v>
      </c>
      <c r="D329" s="41">
        <v>12549</v>
      </c>
      <c r="E329" s="41">
        <v>7728</v>
      </c>
      <c r="F329" s="41" t="s">
        <v>49</v>
      </c>
      <c r="G329" s="39" t="s">
        <v>344</v>
      </c>
      <c r="H329" s="39" t="s">
        <v>230</v>
      </c>
      <c r="I329" s="41">
        <v>4.5</v>
      </c>
      <c r="J329" s="41">
        <v>1.3</v>
      </c>
      <c r="K329" s="41">
        <v>4</v>
      </c>
      <c r="L329" s="41">
        <v>1</v>
      </c>
      <c r="M329" s="41">
        <f t="shared" si="74"/>
        <v>3</v>
      </c>
      <c r="N329" s="41"/>
      <c r="O329" s="41">
        <f>IF(P329="m3",I329*J329*M329,IF(P329="m2-LxH",I329*M329,IF(P329="m2-LxW",I329*J329*N329,IF(P329="rm",M329,IF(P329="lm",I329,IF(P329="unit",#REF!,))))))</f>
        <v>13.5</v>
      </c>
      <c r="P329" s="42" t="s">
        <v>27</v>
      </c>
      <c r="Q329" s="43" t="str">
        <f t="shared" si="73"/>
        <v>off hired</v>
      </c>
      <c r="R329" s="44">
        <v>44740</v>
      </c>
      <c r="S329" s="44">
        <v>44760</v>
      </c>
      <c r="T329" s="45">
        <f t="shared" si="78"/>
        <v>1</v>
      </c>
      <c r="U329" s="46">
        <f t="shared" si="75"/>
        <v>3</v>
      </c>
      <c r="V329" s="47">
        <v>14</v>
      </c>
      <c r="W329" s="47">
        <v>0.84</v>
      </c>
      <c r="X329" s="48">
        <f t="shared" si="79"/>
        <v>189</v>
      </c>
      <c r="Y329" s="48">
        <f t="shared" si="80"/>
        <v>11.34</v>
      </c>
      <c r="Z329" s="48">
        <f t="shared" si="76"/>
        <v>132.29999999999998</v>
      </c>
      <c r="AA329" s="48">
        <f t="shared" si="81"/>
        <v>56.699999999999996</v>
      </c>
      <c r="AB329" s="48">
        <f t="shared" si="82"/>
        <v>34.019999999999996</v>
      </c>
      <c r="AC329" s="48">
        <f t="shared" si="83"/>
        <v>223.01999999999998</v>
      </c>
      <c r="AD329" s="93">
        <f t="shared" si="77"/>
        <v>223.01999999999998</v>
      </c>
    </row>
    <row r="330" spans="1:30" s="68" customFormat="1" ht="30" customHeight="1" x14ac:dyDescent="0.35">
      <c r="A330" s="39"/>
      <c r="B330" s="39" t="s">
        <v>74</v>
      </c>
      <c r="C330" s="40">
        <v>393</v>
      </c>
      <c r="D330" s="41">
        <v>12550</v>
      </c>
      <c r="E330" s="41">
        <v>7730</v>
      </c>
      <c r="F330" s="41" t="s">
        <v>49</v>
      </c>
      <c r="G330" s="39" t="s">
        <v>263</v>
      </c>
      <c r="H330" s="39" t="s">
        <v>230</v>
      </c>
      <c r="I330" s="41">
        <v>8</v>
      </c>
      <c r="J330" s="41">
        <v>1.3</v>
      </c>
      <c r="K330" s="41">
        <v>6</v>
      </c>
      <c r="L330" s="41">
        <v>1</v>
      </c>
      <c r="M330" s="41">
        <f t="shared" si="74"/>
        <v>5</v>
      </c>
      <c r="N330" s="41"/>
      <c r="O330" s="41">
        <f>IF(P330="m3",I330*J330*M330,IF(P330="m2-LxH",I330*M330,IF(P330="m2-LxW",I330*J330*N330,IF(P330="rm",M330,IF(P330="lm",I330,IF(P330="unit",#REF!,))))))</f>
        <v>40</v>
      </c>
      <c r="P330" s="42" t="s">
        <v>27</v>
      </c>
      <c r="Q330" s="43" t="str">
        <f t="shared" si="73"/>
        <v>off hired</v>
      </c>
      <c r="R330" s="44">
        <v>44741</v>
      </c>
      <c r="S330" s="44">
        <v>44761</v>
      </c>
      <c r="T330" s="45">
        <f t="shared" si="78"/>
        <v>1</v>
      </c>
      <c r="U330" s="46">
        <f t="shared" si="75"/>
        <v>3</v>
      </c>
      <c r="V330" s="47">
        <v>14</v>
      </c>
      <c r="W330" s="47">
        <v>0.84</v>
      </c>
      <c r="X330" s="48">
        <f t="shared" si="79"/>
        <v>560</v>
      </c>
      <c r="Y330" s="48">
        <f t="shared" si="80"/>
        <v>33.6</v>
      </c>
      <c r="Z330" s="48">
        <f t="shared" si="76"/>
        <v>392</v>
      </c>
      <c r="AA330" s="48">
        <f t="shared" si="81"/>
        <v>168</v>
      </c>
      <c r="AB330" s="48">
        <f t="shared" si="82"/>
        <v>100.8</v>
      </c>
      <c r="AC330" s="48">
        <f t="shared" si="83"/>
        <v>660.8</v>
      </c>
      <c r="AD330" s="93">
        <f t="shared" si="77"/>
        <v>660.8</v>
      </c>
    </row>
    <row r="331" spans="1:30" s="68" customFormat="1" ht="30" customHeight="1" x14ac:dyDescent="0.35">
      <c r="A331" s="39"/>
      <c r="B331" s="39" t="s">
        <v>114</v>
      </c>
      <c r="C331" s="40">
        <v>379</v>
      </c>
      <c r="D331" s="41">
        <v>12551</v>
      </c>
      <c r="E331" s="41">
        <v>7897</v>
      </c>
      <c r="F331" s="41" t="s">
        <v>50</v>
      </c>
      <c r="G331" s="39" t="s">
        <v>345</v>
      </c>
      <c r="H331" s="39" t="s">
        <v>302</v>
      </c>
      <c r="I331" s="41">
        <v>1.3</v>
      </c>
      <c r="J331" s="41">
        <v>1.3</v>
      </c>
      <c r="K331" s="41">
        <v>4</v>
      </c>
      <c r="L331" s="41">
        <v>1</v>
      </c>
      <c r="M331" s="41">
        <f t="shared" si="74"/>
        <v>3</v>
      </c>
      <c r="N331" s="41"/>
      <c r="O331" s="41">
        <f>IF(P331="m3",I331*J331*M331,IF(P331="m2-LxH",I331*M331,IF(P331="m2-LxW",I331*J331*N331,IF(P331="rm",M331,IF(P331="lm",I331,IF(P331="unit",#REF!,))))))</f>
        <v>3</v>
      </c>
      <c r="P331" s="42" t="s">
        <v>30</v>
      </c>
      <c r="Q331" s="43" t="str">
        <f t="shared" si="73"/>
        <v>off hired</v>
      </c>
      <c r="R331" s="44">
        <v>44740</v>
      </c>
      <c r="S331" s="44">
        <v>44820</v>
      </c>
      <c r="T331" s="45">
        <f t="shared" si="78"/>
        <v>1</v>
      </c>
      <c r="U331" s="46">
        <f t="shared" si="75"/>
        <v>11.571428571428571</v>
      </c>
      <c r="V331" s="47">
        <v>135</v>
      </c>
      <c r="W331" s="47"/>
      <c r="X331" s="48">
        <f t="shared" si="79"/>
        <v>405</v>
      </c>
      <c r="Y331" s="48">
        <f t="shared" si="80"/>
        <v>0</v>
      </c>
      <c r="Z331" s="48">
        <f t="shared" si="76"/>
        <v>283.49999999999994</v>
      </c>
      <c r="AA331" s="48">
        <f t="shared" si="81"/>
        <v>121.49999999999999</v>
      </c>
      <c r="AB331" s="48">
        <f t="shared" si="82"/>
        <v>0</v>
      </c>
      <c r="AC331" s="48">
        <f t="shared" si="83"/>
        <v>404.99999999999994</v>
      </c>
      <c r="AD331" s="93">
        <f t="shared" si="77"/>
        <v>404.99999999999994</v>
      </c>
    </row>
    <row r="332" spans="1:30" s="68" customFormat="1" ht="30" customHeight="1" x14ac:dyDescent="0.35">
      <c r="A332" s="39"/>
      <c r="B332" s="39" t="s">
        <v>47</v>
      </c>
      <c r="C332" s="40">
        <v>381</v>
      </c>
      <c r="D332" s="49">
        <v>12553</v>
      </c>
      <c r="E332" s="49">
        <v>8161</v>
      </c>
      <c r="F332" s="41" t="s">
        <v>50</v>
      </c>
      <c r="G332" s="39" t="s">
        <v>346</v>
      </c>
      <c r="H332" s="39" t="s">
        <v>28</v>
      </c>
      <c r="I332" s="41">
        <v>5</v>
      </c>
      <c r="J332" s="41">
        <v>5</v>
      </c>
      <c r="K332" s="41">
        <f>3</f>
        <v>3</v>
      </c>
      <c r="L332" s="41">
        <v>1</v>
      </c>
      <c r="M332" s="41">
        <f t="shared" si="74"/>
        <v>2</v>
      </c>
      <c r="N332" s="41"/>
      <c r="O332" s="41">
        <f>IF(P332="m3",I332*J332*M332,IF(P332="m2-LxH",I332*M332,IF(P332="m2-LxW",I332*J332*N332,IF(P332="rm",M332,IF(P332="lm",I332,IF(P332="unit",#REF!,))))))</f>
        <v>50</v>
      </c>
      <c r="P332" s="42" t="s">
        <v>29</v>
      </c>
      <c r="Q332" s="43" t="str">
        <f t="shared" si="73"/>
        <v>off hired</v>
      </c>
      <c r="R332" s="44">
        <v>44740</v>
      </c>
      <c r="S332" s="44">
        <v>44862</v>
      </c>
      <c r="T332" s="45">
        <f t="shared" si="78"/>
        <v>1</v>
      </c>
      <c r="U332" s="46">
        <f t="shared" si="75"/>
        <v>17.571428571428573</v>
      </c>
      <c r="V332" s="47">
        <v>7.5</v>
      </c>
      <c r="W332" s="47">
        <v>0.7</v>
      </c>
      <c r="X332" s="48">
        <f t="shared" si="79"/>
        <v>375</v>
      </c>
      <c r="Y332" s="48">
        <f t="shared" si="80"/>
        <v>35</v>
      </c>
      <c r="Z332" s="48">
        <f t="shared" si="76"/>
        <v>262.5</v>
      </c>
      <c r="AA332" s="48">
        <f t="shared" si="81"/>
        <v>112.5</v>
      </c>
      <c r="AB332" s="48">
        <f t="shared" si="82"/>
        <v>615</v>
      </c>
      <c r="AC332" s="48">
        <f t="shared" si="83"/>
        <v>990</v>
      </c>
      <c r="AD332" s="93">
        <f t="shared" si="77"/>
        <v>990</v>
      </c>
    </row>
    <row r="333" spans="1:30" s="68" customFormat="1" ht="30" customHeight="1" x14ac:dyDescent="0.35">
      <c r="A333" s="39"/>
      <c r="B333" s="39" t="s">
        <v>69</v>
      </c>
      <c r="C333" s="40">
        <v>388</v>
      </c>
      <c r="D333" s="41">
        <v>12554</v>
      </c>
      <c r="E333" s="41">
        <v>7802</v>
      </c>
      <c r="F333" s="41" t="s">
        <v>50</v>
      </c>
      <c r="G333" s="39" t="s">
        <v>277</v>
      </c>
      <c r="H333" s="39" t="s">
        <v>302</v>
      </c>
      <c r="I333" s="41">
        <v>1.8</v>
      </c>
      <c r="J333" s="41">
        <v>1.3</v>
      </c>
      <c r="K333" s="41">
        <v>4</v>
      </c>
      <c r="L333" s="41">
        <v>1</v>
      </c>
      <c r="M333" s="41">
        <f t="shared" si="74"/>
        <v>3</v>
      </c>
      <c r="N333" s="41"/>
      <c r="O333" s="41">
        <f>IF(P333="m3",I333*J333*M333,IF(P333="m2-LxH",I333*M333,IF(P333="m2-LxW",I333*J333*N333,IF(P333="rm",M333,IF(P333="lm",I333,IF(P333="unit",#REF!,))))))</f>
        <v>3</v>
      </c>
      <c r="P333" s="42" t="s">
        <v>30</v>
      </c>
      <c r="Q333" s="43" t="str">
        <f t="shared" si="73"/>
        <v>off hired</v>
      </c>
      <c r="R333" s="44">
        <v>44740</v>
      </c>
      <c r="S333" s="44">
        <v>44776</v>
      </c>
      <c r="T333" s="45">
        <f t="shared" si="78"/>
        <v>1</v>
      </c>
      <c r="U333" s="46">
        <f t="shared" si="75"/>
        <v>5.2857142857142856</v>
      </c>
      <c r="V333" s="47">
        <v>135</v>
      </c>
      <c r="W333" s="47">
        <v>12.25</v>
      </c>
      <c r="X333" s="48">
        <f t="shared" si="79"/>
        <v>405</v>
      </c>
      <c r="Y333" s="48">
        <f t="shared" si="80"/>
        <v>36.75</v>
      </c>
      <c r="Z333" s="48">
        <f t="shared" si="76"/>
        <v>283.49999999999994</v>
      </c>
      <c r="AA333" s="48">
        <f t="shared" si="81"/>
        <v>121.49999999999999</v>
      </c>
      <c r="AB333" s="48">
        <f t="shared" si="82"/>
        <v>194.25</v>
      </c>
      <c r="AC333" s="48">
        <f t="shared" si="83"/>
        <v>599.25</v>
      </c>
      <c r="AD333" s="93">
        <f t="shared" si="77"/>
        <v>599.25</v>
      </c>
    </row>
    <row r="334" spans="1:30" s="68" customFormat="1" ht="30" customHeight="1" x14ac:dyDescent="0.35">
      <c r="A334" s="39"/>
      <c r="B334" s="39" t="s">
        <v>47</v>
      </c>
      <c r="C334" s="40">
        <v>389</v>
      </c>
      <c r="D334" s="49">
        <v>12555</v>
      </c>
      <c r="E334" s="49">
        <v>7722</v>
      </c>
      <c r="F334" s="41" t="s">
        <v>50</v>
      </c>
      <c r="G334" s="39" t="s">
        <v>346</v>
      </c>
      <c r="H334" s="39" t="s">
        <v>28</v>
      </c>
      <c r="I334" s="41">
        <v>7</v>
      </c>
      <c r="J334" s="41">
        <v>3</v>
      </c>
      <c r="K334" s="41">
        <f>4</f>
        <v>4</v>
      </c>
      <c r="L334" s="41">
        <v>1</v>
      </c>
      <c r="M334" s="41">
        <f t="shared" si="74"/>
        <v>3</v>
      </c>
      <c r="N334" s="41"/>
      <c r="O334" s="41">
        <f>IF(P334="m3",I334*J334*M334,IF(P334="m2-LxH",I334*M334,IF(P334="m2-LxW",I334*J334*N334,IF(P334="rm",M334,IF(P334="lm",I334,IF(P334="unit",#REF!,))))))</f>
        <v>63</v>
      </c>
      <c r="P334" s="42" t="s">
        <v>29</v>
      </c>
      <c r="Q334" s="43" t="str">
        <f t="shared" si="73"/>
        <v>off hired</v>
      </c>
      <c r="R334" s="44">
        <v>44741</v>
      </c>
      <c r="S334" s="44">
        <v>44759</v>
      </c>
      <c r="T334" s="45">
        <f t="shared" si="78"/>
        <v>1</v>
      </c>
      <c r="U334" s="46">
        <f t="shared" si="75"/>
        <v>2.7142857142857144</v>
      </c>
      <c r="V334" s="47">
        <v>7.5</v>
      </c>
      <c r="W334" s="47">
        <v>0.7</v>
      </c>
      <c r="X334" s="48">
        <f t="shared" si="79"/>
        <v>472.5</v>
      </c>
      <c r="Y334" s="48">
        <f t="shared" si="80"/>
        <v>44.099999999999994</v>
      </c>
      <c r="Z334" s="48">
        <f t="shared" si="76"/>
        <v>330.74999999999994</v>
      </c>
      <c r="AA334" s="48">
        <f t="shared" si="81"/>
        <v>141.75</v>
      </c>
      <c r="AB334" s="48">
        <f t="shared" si="82"/>
        <v>119.69999999999999</v>
      </c>
      <c r="AC334" s="48">
        <f t="shared" si="83"/>
        <v>592.19999999999993</v>
      </c>
      <c r="AD334" s="93">
        <f t="shared" si="77"/>
        <v>592.19999999999993</v>
      </c>
    </row>
    <row r="335" spans="1:30" s="68" customFormat="1" ht="30" customHeight="1" x14ac:dyDescent="0.35">
      <c r="A335" s="39"/>
      <c r="B335" s="39" t="s">
        <v>79</v>
      </c>
      <c r="C335" s="40">
        <v>390</v>
      </c>
      <c r="D335" s="49">
        <v>12556</v>
      </c>
      <c r="E335" s="49">
        <v>6715</v>
      </c>
      <c r="F335" s="41" t="s">
        <v>49</v>
      </c>
      <c r="G335" s="39" t="s">
        <v>261</v>
      </c>
      <c r="H335" s="39" t="s">
        <v>302</v>
      </c>
      <c r="I335" s="41">
        <v>1.3</v>
      </c>
      <c r="J335" s="41">
        <v>1.3</v>
      </c>
      <c r="K335" s="41">
        <v>3</v>
      </c>
      <c r="L335" s="41">
        <v>1</v>
      </c>
      <c r="M335" s="41">
        <f t="shared" si="74"/>
        <v>2</v>
      </c>
      <c r="N335" s="41"/>
      <c r="O335" s="41">
        <f>IF(P335="m3",I335*J335*M335,IF(P335="m2-LxH",I335*M335,IF(P335="m2-LxW",I335*J335*N335,IF(P335="rm",M335,IF(P335="lm",I335,IF(P335="unit",#REF!,))))))</f>
        <v>2</v>
      </c>
      <c r="P335" s="42" t="s">
        <v>30</v>
      </c>
      <c r="Q335" s="43" t="str">
        <f t="shared" si="73"/>
        <v>off hired</v>
      </c>
      <c r="R335" s="44">
        <v>44741</v>
      </c>
      <c r="S335" s="44">
        <v>44829</v>
      </c>
      <c r="T335" s="45">
        <f t="shared" si="78"/>
        <v>1</v>
      </c>
      <c r="U335" s="46">
        <f t="shared" si="75"/>
        <v>12.714285714285714</v>
      </c>
      <c r="V335" s="47">
        <v>135</v>
      </c>
      <c r="W335" s="47">
        <v>12.25</v>
      </c>
      <c r="X335" s="48">
        <f t="shared" si="79"/>
        <v>270</v>
      </c>
      <c r="Y335" s="48">
        <f t="shared" si="80"/>
        <v>24.5</v>
      </c>
      <c r="Z335" s="48">
        <f t="shared" si="76"/>
        <v>189</v>
      </c>
      <c r="AA335" s="48">
        <f t="shared" si="81"/>
        <v>81</v>
      </c>
      <c r="AB335" s="48">
        <f t="shared" si="82"/>
        <v>311.5</v>
      </c>
      <c r="AC335" s="48">
        <f t="shared" si="83"/>
        <v>581.5</v>
      </c>
      <c r="AD335" s="93">
        <f t="shared" si="77"/>
        <v>581.5</v>
      </c>
    </row>
    <row r="336" spans="1:30" s="68" customFormat="1" ht="30" customHeight="1" x14ac:dyDescent="0.35">
      <c r="A336" s="51"/>
      <c r="B336" s="39" t="s">
        <v>107</v>
      </c>
      <c r="C336" s="52">
        <v>397</v>
      </c>
      <c r="D336" s="53">
        <v>12558</v>
      </c>
      <c r="E336" s="53">
        <v>7732</v>
      </c>
      <c r="F336" s="53" t="s">
        <v>50</v>
      </c>
      <c r="G336" s="51" t="s">
        <v>347</v>
      </c>
      <c r="H336" s="51" t="s">
        <v>230</v>
      </c>
      <c r="I336" s="53">
        <v>12</v>
      </c>
      <c r="J336" s="53">
        <v>1.3</v>
      </c>
      <c r="K336" s="53">
        <v>6</v>
      </c>
      <c r="L336" s="41">
        <v>1</v>
      </c>
      <c r="M336" s="41">
        <f t="shared" si="74"/>
        <v>5</v>
      </c>
      <c r="N336" s="53"/>
      <c r="O336" s="41">
        <f>IF(P336="m3",I336*J336*M336,IF(P336="m2-LxH",I336*M336,IF(P336="m2-LxW",I336*J336*N336,IF(P336="rm",M336,IF(P336="lm",I336,IF(P336="unit",#REF!,))))))</f>
        <v>60</v>
      </c>
      <c r="P336" s="52" t="s">
        <v>27</v>
      </c>
      <c r="Q336" s="43" t="str">
        <f t="shared" si="73"/>
        <v>off hired</v>
      </c>
      <c r="R336" s="54">
        <v>44741</v>
      </c>
      <c r="S336" s="54">
        <v>44761</v>
      </c>
      <c r="T336" s="45">
        <f t="shared" si="78"/>
        <v>1</v>
      </c>
      <c r="U336" s="46">
        <f t="shared" si="75"/>
        <v>3</v>
      </c>
      <c r="V336" s="50">
        <v>14</v>
      </c>
      <c r="W336" s="50">
        <v>0.84</v>
      </c>
      <c r="X336" s="48">
        <f t="shared" si="79"/>
        <v>840</v>
      </c>
      <c r="Y336" s="48">
        <f t="shared" si="80"/>
        <v>50.4</v>
      </c>
      <c r="Z336" s="48">
        <f t="shared" si="76"/>
        <v>588</v>
      </c>
      <c r="AA336" s="48">
        <f t="shared" si="81"/>
        <v>252</v>
      </c>
      <c r="AB336" s="48">
        <f t="shared" si="82"/>
        <v>151.19999999999999</v>
      </c>
      <c r="AC336" s="48">
        <f t="shared" si="83"/>
        <v>991.2</v>
      </c>
      <c r="AD336" s="93">
        <f t="shared" si="77"/>
        <v>991.2</v>
      </c>
    </row>
    <row r="337" spans="1:30" s="68" customFormat="1" ht="30" customHeight="1" x14ac:dyDescent="0.35">
      <c r="A337" s="51"/>
      <c r="B337" s="39" t="s">
        <v>79</v>
      </c>
      <c r="C337" s="52">
        <v>398</v>
      </c>
      <c r="D337" s="55">
        <v>12559</v>
      </c>
      <c r="E337" s="55">
        <v>8141</v>
      </c>
      <c r="F337" s="53" t="s">
        <v>49</v>
      </c>
      <c r="G337" s="39" t="s">
        <v>261</v>
      </c>
      <c r="H337" s="51" t="s">
        <v>230</v>
      </c>
      <c r="I337" s="53">
        <v>20</v>
      </c>
      <c r="J337" s="53">
        <v>1</v>
      </c>
      <c r="K337" s="53">
        <v>7</v>
      </c>
      <c r="L337" s="41">
        <v>1</v>
      </c>
      <c r="M337" s="41">
        <f t="shared" si="74"/>
        <v>6</v>
      </c>
      <c r="N337" s="53"/>
      <c r="O337" s="41">
        <f>IF(P337="m3",I337*J337*M337,IF(P337="m2-LxH",I337*M337,IF(P337="m2-LxW",I337*J337*N337,IF(P337="rm",M337,IF(P337="lm",I337,IF(P337="unit",#REF!,))))))</f>
        <v>120</v>
      </c>
      <c r="P337" s="52" t="s">
        <v>27</v>
      </c>
      <c r="Q337" s="43" t="str">
        <f t="shared" si="73"/>
        <v>off hired</v>
      </c>
      <c r="R337" s="54">
        <v>44741</v>
      </c>
      <c r="S337" s="54">
        <v>44859</v>
      </c>
      <c r="T337" s="45">
        <f t="shared" si="78"/>
        <v>1</v>
      </c>
      <c r="U337" s="56">
        <v>0</v>
      </c>
      <c r="V337" s="50">
        <v>14</v>
      </c>
      <c r="W337" s="50"/>
      <c r="X337" s="48">
        <f t="shared" si="79"/>
        <v>1680</v>
      </c>
      <c r="Y337" s="48">
        <f t="shared" si="80"/>
        <v>0</v>
      </c>
      <c r="Z337" s="48">
        <f t="shared" si="76"/>
        <v>1176</v>
      </c>
      <c r="AA337" s="48">
        <f t="shared" si="81"/>
        <v>504</v>
      </c>
      <c r="AB337" s="48">
        <f t="shared" si="82"/>
        <v>0</v>
      </c>
      <c r="AC337" s="48">
        <f t="shared" si="83"/>
        <v>1680</v>
      </c>
      <c r="AD337" s="93">
        <f t="shared" si="77"/>
        <v>1680</v>
      </c>
    </row>
    <row r="338" spans="1:30" s="68" customFormat="1" ht="30" customHeight="1" x14ac:dyDescent="0.35">
      <c r="A338" s="51"/>
      <c r="B338" s="39" t="s">
        <v>79</v>
      </c>
      <c r="C338" s="52">
        <v>399</v>
      </c>
      <c r="D338" s="55">
        <v>12560</v>
      </c>
      <c r="E338" s="55">
        <v>6718</v>
      </c>
      <c r="F338" s="53" t="s">
        <v>49</v>
      </c>
      <c r="G338" s="39" t="s">
        <v>261</v>
      </c>
      <c r="H338" s="51" t="s">
        <v>230</v>
      </c>
      <c r="I338" s="53">
        <v>10</v>
      </c>
      <c r="J338" s="53">
        <v>1.3</v>
      </c>
      <c r="K338" s="53">
        <v>3</v>
      </c>
      <c r="L338" s="41">
        <v>1</v>
      </c>
      <c r="M338" s="41">
        <f t="shared" si="74"/>
        <v>2</v>
      </c>
      <c r="N338" s="53"/>
      <c r="O338" s="41">
        <f>IF(P338="m3",I338*J338*M338,IF(P338="m2-LxH",I338*M338,IF(P338="m2-LxW",I338*J338*N338,IF(P338="rm",M338,IF(P338="lm",I338,IF(P338="unit",#REF!,))))))</f>
        <v>20</v>
      </c>
      <c r="P338" s="52" t="s">
        <v>27</v>
      </c>
      <c r="Q338" s="43" t="str">
        <f t="shared" si="73"/>
        <v>off hired</v>
      </c>
      <c r="R338" s="54">
        <v>44741</v>
      </c>
      <c r="S338" s="54">
        <v>44828</v>
      </c>
      <c r="T338" s="45">
        <f t="shared" si="78"/>
        <v>1</v>
      </c>
      <c r="U338" s="56">
        <v>0</v>
      </c>
      <c r="V338" s="50">
        <v>14</v>
      </c>
      <c r="W338" s="50"/>
      <c r="X338" s="48">
        <f t="shared" si="79"/>
        <v>280</v>
      </c>
      <c r="Y338" s="48">
        <f t="shared" si="80"/>
        <v>0</v>
      </c>
      <c r="Z338" s="48">
        <f t="shared" si="76"/>
        <v>196</v>
      </c>
      <c r="AA338" s="48">
        <f t="shared" si="81"/>
        <v>84</v>
      </c>
      <c r="AB338" s="48">
        <f t="shared" si="82"/>
        <v>0</v>
      </c>
      <c r="AC338" s="48">
        <f t="shared" si="83"/>
        <v>280</v>
      </c>
      <c r="AD338" s="93">
        <f t="shared" si="77"/>
        <v>280</v>
      </c>
    </row>
    <row r="339" spans="1:30" s="68" customFormat="1" ht="30" customHeight="1" x14ac:dyDescent="0.35">
      <c r="A339" s="39"/>
      <c r="B339" s="39" t="s">
        <v>47</v>
      </c>
      <c r="C339" s="40">
        <v>400</v>
      </c>
      <c r="D339" s="49">
        <v>12561</v>
      </c>
      <c r="E339" s="49">
        <v>7721</v>
      </c>
      <c r="F339" s="41" t="s">
        <v>50</v>
      </c>
      <c r="G339" s="39" t="s">
        <v>346</v>
      </c>
      <c r="H339" s="39" t="s">
        <v>28</v>
      </c>
      <c r="I339" s="41">
        <v>5</v>
      </c>
      <c r="J339" s="41">
        <v>5</v>
      </c>
      <c r="K339" s="41">
        <f>4</f>
        <v>4</v>
      </c>
      <c r="L339" s="41">
        <v>1</v>
      </c>
      <c r="M339" s="41">
        <f t="shared" si="74"/>
        <v>3</v>
      </c>
      <c r="N339" s="41"/>
      <c r="O339" s="41">
        <f>IF(P339="m3",I339*J339*M339,IF(P339="m2-LxH",I339*M339,IF(P339="m2-LxW",I339*J339*N339,IF(P339="rm",M339,IF(P339="lm",I339,IF(P339="unit",#REF!,))))))</f>
        <v>75</v>
      </c>
      <c r="P339" s="42" t="s">
        <v>29</v>
      </c>
      <c r="Q339" s="43" t="str">
        <f t="shared" si="73"/>
        <v>off hired</v>
      </c>
      <c r="R339" s="44">
        <v>44741</v>
      </c>
      <c r="S339" s="44">
        <v>44759</v>
      </c>
      <c r="T339" s="45">
        <f t="shared" si="78"/>
        <v>1</v>
      </c>
      <c r="U339" s="46">
        <f t="shared" ref="U339:U357" si="84">IF(Q339="on hire",$C$1-R339+1,IF(Q339="off hired",S339-R339+1,0))/7</f>
        <v>2.7142857142857144</v>
      </c>
      <c r="V339" s="47">
        <v>7.5</v>
      </c>
      <c r="W339" s="47">
        <v>0.7</v>
      </c>
      <c r="X339" s="48">
        <f t="shared" si="79"/>
        <v>562.5</v>
      </c>
      <c r="Y339" s="48">
        <f t="shared" si="80"/>
        <v>52.5</v>
      </c>
      <c r="Z339" s="48">
        <f t="shared" si="76"/>
        <v>393.75</v>
      </c>
      <c r="AA339" s="48">
        <f t="shared" si="81"/>
        <v>168.75</v>
      </c>
      <c r="AB339" s="48">
        <f t="shared" si="82"/>
        <v>142.5</v>
      </c>
      <c r="AC339" s="48">
        <f t="shared" si="83"/>
        <v>705</v>
      </c>
      <c r="AD339" s="93">
        <f t="shared" si="77"/>
        <v>705</v>
      </c>
    </row>
    <row r="340" spans="1:30" s="68" customFormat="1" ht="30" customHeight="1" x14ac:dyDescent="0.35">
      <c r="A340" s="39"/>
      <c r="B340" s="39" t="s">
        <v>82</v>
      </c>
      <c r="C340" s="40">
        <v>401</v>
      </c>
      <c r="D340" s="41">
        <v>12562</v>
      </c>
      <c r="E340" s="41">
        <v>7899</v>
      </c>
      <c r="F340" s="41" t="s">
        <v>50</v>
      </c>
      <c r="G340" s="39" t="s">
        <v>348</v>
      </c>
      <c r="H340" s="39" t="s">
        <v>302</v>
      </c>
      <c r="I340" s="41">
        <v>1.3</v>
      </c>
      <c r="J340" s="41">
        <v>1</v>
      </c>
      <c r="K340" s="41">
        <v>4</v>
      </c>
      <c r="L340" s="41">
        <v>1</v>
      </c>
      <c r="M340" s="41">
        <f t="shared" ref="M340:M355" si="85">K340-L340</f>
        <v>3</v>
      </c>
      <c r="N340" s="41"/>
      <c r="O340" s="41">
        <f>IF(P340="m3",I340*J340*M340,IF(P340="m2-LxH",I340*M340,IF(P340="m2-LxW",I340*J340*N340,IF(P340="rm",M340,IF(P340="lm",I340,IF(P340="unit",#REF!,))))))</f>
        <v>3</v>
      </c>
      <c r="P340" s="42" t="s">
        <v>30</v>
      </c>
      <c r="Q340" s="43" t="str">
        <f t="shared" si="73"/>
        <v>off hired</v>
      </c>
      <c r="R340" s="44">
        <v>44741</v>
      </c>
      <c r="S340" s="44">
        <v>44823</v>
      </c>
      <c r="T340" s="45">
        <f t="shared" si="78"/>
        <v>1</v>
      </c>
      <c r="U340" s="46">
        <f t="shared" si="84"/>
        <v>11.857142857142858</v>
      </c>
      <c r="V340" s="47">
        <v>135</v>
      </c>
      <c r="W340" s="47">
        <v>12.25</v>
      </c>
      <c r="X340" s="48">
        <f t="shared" si="79"/>
        <v>405</v>
      </c>
      <c r="Y340" s="48">
        <f t="shared" si="80"/>
        <v>36.75</v>
      </c>
      <c r="Z340" s="48">
        <f t="shared" si="76"/>
        <v>283.49999999999994</v>
      </c>
      <c r="AA340" s="48">
        <f t="shared" si="81"/>
        <v>121.49999999999999</v>
      </c>
      <c r="AB340" s="48">
        <f t="shared" si="82"/>
        <v>435.75</v>
      </c>
      <c r="AC340" s="48">
        <f t="shared" si="83"/>
        <v>840.75</v>
      </c>
      <c r="AD340" s="93">
        <f t="shared" si="77"/>
        <v>840.75</v>
      </c>
    </row>
    <row r="341" spans="1:30" s="68" customFormat="1" ht="30" customHeight="1" x14ac:dyDescent="0.35">
      <c r="A341" s="39"/>
      <c r="B341" s="39" t="s">
        <v>61</v>
      </c>
      <c r="C341" s="40">
        <v>402</v>
      </c>
      <c r="D341" s="41">
        <v>12563</v>
      </c>
      <c r="E341" s="41">
        <v>7723</v>
      </c>
      <c r="F341" s="41" t="s">
        <v>50</v>
      </c>
      <c r="G341" s="39" t="s">
        <v>273</v>
      </c>
      <c r="H341" s="39" t="s">
        <v>302</v>
      </c>
      <c r="I341" s="41">
        <v>1.3</v>
      </c>
      <c r="J341" s="41">
        <v>1</v>
      </c>
      <c r="K341" s="41">
        <v>5</v>
      </c>
      <c r="L341" s="41">
        <v>1</v>
      </c>
      <c r="M341" s="41">
        <f t="shared" si="85"/>
        <v>4</v>
      </c>
      <c r="N341" s="41"/>
      <c r="O341" s="41">
        <f>IF(P341="m3",I341*J341*M341,IF(P341="m2-LxH",I341*M341,IF(P341="m2-LxW",I341*J341*N341,IF(P341="rm",M341,IF(P341="lm",I341,IF(P341="unit",#REF!,))))))</f>
        <v>4</v>
      </c>
      <c r="P341" s="42" t="s">
        <v>30</v>
      </c>
      <c r="Q341" s="43" t="str">
        <f t="shared" si="73"/>
        <v>off hired</v>
      </c>
      <c r="R341" s="44">
        <v>44741</v>
      </c>
      <c r="S341" s="44">
        <v>44759</v>
      </c>
      <c r="T341" s="45">
        <f t="shared" si="78"/>
        <v>1</v>
      </c>
      <c r="U341" s="46">
        <f t="shared" si="84"/>
        <v>2.7142857142857144</v>
      </c>
      <c r="V341" s="47">
        <v>135</v>
      </c>
      <c r="W341" s="47">
        <v>12.25</v>
      </c>
      <c r="X341" s="48">
        <f t="shared" si="79"/>
        <v>540</v>
      </c>
      <c r="Y341" s="48">
        <f t="shared" si="80"/>
        <v>49</v>
      </c>
      <c r="Z341" s="48">
        <f t="shared" si="76"/>
        <v>378</v>
      </c>
      <c r="AA341" s="48">
        <f t="shared" si="81"/>
        <v>162</v>
      </c>
      <c r="AB341" s="48">
        <f t="shared" si="82"/>
        <v>133</v>
      </c>
      <c r="AC341" s="48">
        <f t="shared" si="83"/>
        <v>673</v>
      </c>
      <c r="AD341" s="93">
        <f t="shared" si="77"/>
        <v>673</v>
      </c>
    </row>
    <row r="342" spans="1:30" s="68" customFormat="1" ht="30" customHeight="1" x14ac:dyDescent="0.35">
      <c r="A342" s="39"/>
      <c r="B342" s="39" t="s">
        <v>100</v>
      </c>
      <c r="C342" s="40">
        <v>403</v>
      </c>
      <c r="D342" s="41">
        <v>12564</v>
      </c>
      <c r="E342" s="41">
        <v>6733</v>
      </c>
      <c r="F342" s="41" t="s">
        <v>50</v>
      </c>
      <c r="G342" s="39" t="s">
        <v>266</v>
      </c>
      <c r="H342" s="39" t="s">
        <v>302</v>
      </c>
      <c r="I342" s="41">
        <v>1.3</v>
      </c>
      <c r="J342" s="41">
        <v>1</v>
      </c>
      <c r="K342" s="41">
        <v>5</v>
      </c>
      <c r="L342" s="41">
        <v>1</v>
      </c>
      <c r="M342" s="41">
        <f t="shared" si="85"/>
        <v>4</v>
      </c>
      <c r="N342" s="41"/>
      <c r="O342" s="41">
        <f>IF(P342="m3",I342*J342*M342,IF(P342="m2-LxH",I342*M342,IF(P342="m2-LxW",I342*J342*N342,IF(P342="rm",M342,IF(P342="lm",I342,IF(P342="unit",#REF!,))))))</f>
        <v>4</v>
      </c>
      <c r="P342" s="42" t="s">
        <v>30</v>
      </c>
      <c r="Q342" s="43" t="str">
        <f t="shared" si="73"/>
        <v>off hired</v>
      </c>
      <c r="R342" s="44">
        <v>44742</v>
      </c>
      <c r="S342" s="44">
        <v>44832</v>
      </c>
      <c r="T342" s="45">
        <f t="shared" si="78"/>
        <v>1</v>
      </c>
      <c r="U342" s="46">
        <f t="shared" si="84"/>
        <v>13</v>
      </c>
      <c r="V342" s="47">
        <v>135</v>
      </c>
      <c r="W342" s="47">
        <v>12.25</v>
      </c>
      <c r="X342" s="48">
        <f t="shared" si="79"/>
        <v>540</v>
      </c>
      <c r="Y342" s="48">
        <f t="shared" si="80"/>
        <v>49</v>
      </c>
      <c r="Z342" s="48">
        <f t="shared" si="76"/>
        <v>378</v>
      </c>
      <c r="AA342" s="48">
        <f t="shared" si="81"/>
        <v>162</v>
      </c>
      <c r="AB342" s="48">
        <f t="shared" si="82"/>
        <v>637</v>
      </c>
      <c r="AC342" s="48">
        <f t="shared" si="83"/>
        <v>1177</v>
      </c>
      <c r="AD342" s="93">
        <f t="shared" si="77"/>
        <v>1177</v>
      </c>
    </row>
    <row r="343" spans="1:30" s="68" customFormat="1" ht="30" customHeight="1" x14ac:dyDescent="0.35">
      <c r="A343" s="39"/>
      <c r="B343" s="39" t="s">
        <v>61</v>
      </c>
      <c r="C343" s="40">
        <v>404</v>
      </c>
      <c r="D343" s="41">
        <v>12565</v>
      </c>
      <c r="E343" s="41">
        <v>6731</v>
      </c>
      <c r="F343" s="41" t="s">
        <v>50</v>
      </c>
      <c r="G343" s="39" t="s">
        <v>273</v>
      </c>
      <c r="H343" s="39" t="s">
        <v>302</v>
      </c>
      <c r="I343" s="41">
        <v>1.3</v>
      </c>
      <c r="J343" s="41">
        <v>1</v>
      </c>
      <c r="K343" s="41">
        <v>5</v>
      </c>
      <c r="L343" s="41">
        <v>1</v>
      </c>
      <c r="M343" s="41">
        <f t="shared" si="85"/>
        <v>4</v>
      </c>
      <c r="N343" s="41"/>
      <c r="O343" s="41">
        <f>IF(P343="m3",I343*J343*M343,IF(P343="m2-LxH",I343*M343,IF(P343="m2-LxW",I343*J343*N343,IF(P343="rm",M343,IF(P343="lm",I343,IF(P343="unit",#REF!,))))))</f>
        <v>4</v>
      </c>
      <c r="P343" s="42" t="s">
        <v>30</v>
      </c>
      <c r="Q343" s="43" t="str">
        <f t="shared" si="73"/>
        <v>off hired</v>
      </c>
      <c r="R343" s="44">
        <v>44742</v>
      </c>
      <c r="S343" s="44">
        <v>44831</v>
      </c>
      <c r="T343" s="45">
        <f t="shared" si="78"/>
        <v>1</v>
      </c>
      <c r="U343" s="46">
        <f t="shared" si="84"/>
        <v>12.857142857142858</v>
      </c>
      <c r="V343" s="47">
        <v>135</v>
      </c>
      <c r="W343" s="47">
        <v>12.25</v>
      </c>
      <c r="X343" s="48">
        <f t="shared" si="79"/>
        <v>540</v>
      </c>
      <c r="Y343" s="48">
        <f t="shared" si="80"/>
        <v>49</v>
      </c>
      <c r="Z343" s="48">
        <f t="shared" si="76"/>
        <v>378</v>
      </c>
      <c r="AA343" s="48">
        <f t="shared" si="81"/>
        <v>162</v>
      </c>
      <c r="AB343" s="48">
        <f t="shared" si="82"/>
        <v>630</v>
      </c>
      <c r="AC343" s="48">
        <f t="shared" si="83"/>
        <v>1170</v>
      </c>
      <c r="AD343" s="93">
        <f t="shared" si="77"/>
        <v>1170</v>
      </c>
    </row>
    <row r="344" spans="1:30" s="68" customFormat="1" ht="30" customHeight="1" x14ac:dyDescent="0.35">
      <c r="A344" s="51"/>
      <c r="B344" s="39" t="s">
        <v>47</v>
      </c>
      <c r="C344" s="52">
        <v>405</v>
      </c>
      <c r="D344" s="55">
        <v>12566</v>
      </c>
      <c r="E344" s="55">
        <v>7721</v>
      </c>
      <c r="F344" s="53" t="s">
        <v>50</v>
      </c>
      <c r="G344" s="39" t="s">
        <v>270</v>
      </c>
      <c r="H344" s="51" t="s">
        <v>230</v>
      </c>
      <c r="I344" s="53">
        <v>4.2</v>
      </c>
      <c r="J344" s="53">
        <v>1.3</v>
      </c>
      <c r="K344" s="53">
        <v>5.5</v>
      </c>
      <c r="L344" s="41">
        <v>1</v>
      </c>
      <c r="M344" s="41">
        <f t="shared" si="85"/>
        <v>4.5</v>
      </c>
      <c r="N344" s="53"/>
      <c r="O344" s="41">
        <f>IF(P344="m3",I344*J344*M344,IF(P344="m2-LxH",I344*M344,IF(P344="m2-LxW",I344*J344*N344,IF(P344="rm",M344,IF(P344="lm",I344,IF(P344="unit",#REF!,))))))</f>
        <v>18.900000000000002</v>
      </c>
      <c r="P344" s="52" t="s">
        <v>27</v>
      </c>
      <c r="Q344" s="43" t="str">
        <f t="shared" si="73"/>
        <v>off hired</v>
      </c>
      <c r="R344" s="54">
        <v>44742</v>
      </c>
      <c r="S344" s="54">
        <v>44759</v>
      </c>
      <c r="T344" s="45">
        <f t="shared" si="78"/>
        <v>1</v>
      </c>
      <c r="U344" s="46">
        <f t="shared" si="84"/>
        <v>2.5714285714285716</v>
      </c>
      <c r="V344" s="50">
        <v>14</v>
      </c>
      <c r="W344" s="50">
        <v>0.84</v>
      </c>
      <c r="X344" s="48">
        <f t="shared" si="79"/>
        <v>264.60000000000002</v>
      </c>
      <c r="Y344" s="48">
        <f t="shared" si="80"/>
        <v>15.876000000000001</v>
      </c>
      <c r="Z344" s="48">
        <f t="shared" si="76"/>
        <v>185.22</v>
      </c>
      <c r="AA344" s="48">
        <f t="shared" si="81"/>
        <v>79.38000000000001</v>
      </c>
      <c r="AB344" s="48">
        <f t="shared" si="82"/>
        <v>40.824000000000005</v>
      </c>
      <c r="AC344" s="48">
        <f t="shared" si="83"/>
        <v>305.42400000000004</v>
      </c>
      <c r="AD344" s="93">
        <f t="shared" si="77"/>
        <v>305.42400000000004</v>
      </c>
    </row>
    <row r="345" spans="1:30" s="68" customFormat="1" ht="30" customHeight="1" x14ac:dyDescent="0.35">
      <c r="A345" s="51"/>
      <c r="B345" s="39" t="s">
        <v>47</v>
      </c>
      <c r="C345" s="52">
        <v>406</v>
      </c>
      <c r="D345" s="55">
        <v>12567</v>
      </c>
      <c r="E345" s="55">
        <v>8116</v>
      </c>
      <c r="F345" s="53" t="s">
        <v>50</v>
      </c>
      <c r="G345" s="39" t="s">
        <v>270</v>
      </c>
      <c r="H345" s="51" t="s">
        <v>230</v>
      </c>
      <c r="I345" s="53">
        <v>12</v>
      </c>
      <c r="J345" s="53">
        <v>1.3</v>
      </c>
      <c r="K345" s="53">
        <v>3</v>
      </c>
      <c r="L345" s="41">
        <v>1</v>
      </c>
      <c r="M345" s="41">
        <f t="shared" si="85"/>
        <v>2</v>
      </c>
      <c r="N345" s="53"/>
      <c r="O345" s="41">
        <f>IF(P345="m3",I345*J345*M345,IF(P345="m2-LxH",I345*M345,IF(P345="m2-LxW",I345*J345*N345,IF(P345="rm",M345,IF(P345="lm",I345,IF(P345="unit",#REF!,))))))</f>
        <v>24</v>
      </c>
      <c r="P345" s="52" t="s">
        <v>27</v>
      </c>
      <c r="Q345" s="43" t="str">
        <f t="shared" si="73"/>
        <v>off hired</v>
      </c>
      <c r="R345" s="54">
        <v>44742</v>
      </c>
      <c r="S345" s="54">
        <v>44852</v>
      </c>
      <c r="T345" s="45">
        <f t="shared" si="78"/>
        <v>1</v>
      </c>
      <c r="U345" s="46">
        <f t="shared" si="84"/>
        <v>15.857142857142858</v>
      </c>
      <c r="V345" s="50">
        <v>14</v>
      </c>
      <c r="W345" s="50">
        <v>0.84</v>
      </c>
      <c r="X345" s="48">
        <f t="shared" si="79"/>
        <v>336</v>
      </c>
      <c r="Y345" s="48">
        <f t="shared" si="80"/>
        <v>20.16</v>
      </c>
      <c r="Z345" s="48">
        <f t="shared" si="76"/>
        <v>235.19999999999996</v>
      </c>
      <c r="AA345" s="48">
        <f t="shared" si="81"/>
        <v>100.79999999999998</v>
      </c>
      <c r="AB345" s="48">
        <f t="shared" si="82"/>
        <v>319.67999999999995</v>
      </c>
      <c r="AC345" s="48">
        <f t="shared" si="83"/>
        <v>655.67999999999984</v>
      </c>
      <c r="AD345" s="93">
        <f t="shared" si="77"/>
        <v>655.67999999999984</v>
      </c>
    </row>
    <row r="346" spans="1:30" s="68" customFormat="1" ht="30" customHeight="1" x14ac:dyDescent="0.35">
      <c r="A346" s="39"/>
      <c r="B346" s="39" t="s">
        <v>47</v>
      </c>
      <c r="C346" s="40">
        <v>407</v>
      </c>
      <c r="D346" s="49">
        <v>12568</v>
      </c>
      <c r="E346" s="49"/>
      <c r="F346" s="41" t="s">
        <v>50</v>
      </c>
      <c r="G346" s="39" t="s">
        <v>346</v>
      </c>
      <c r="H346" s="39" t="s">
        <v>28</v>
      </c>
      <c r="I346" s="41">
        <v>5</v>
      </c>
      <c r="J346" s="41">
        <v>5</v>
      </c>
      <c r="K346" s="41">
        <f>3.5</f>
        <v>3.5</v>
      </c>
      <c r="L346" s="41">
        <v>1</v>
      </c>
      <c r="M346" s="41">
        <f t="shared" si="85"/>
        <v>2.5</v>
      </c>
      <c r="N346" s="41"/>
      <c r="O346" s="41">
        <f>IF(P346="m3",I346*J346*M346,IF(P346="m2-LxH",I346*M346,IF(P346="m2-LxW",I346*J346*N346,IF(P346="rm",M346,IF(P346="lm",I346,IF(P346="unit",#REF!,))))))</f>
        <v>62.5</v>
      </c>
      <c r="P346" s="42" t="s">
        <v>29</v>
      </c>
      <c r="Q346" s="43" t="str">
        <f t="shared" si="73"/>
        <v>on hire</v>
      </c>
      <c r="R346" s="44">
        <v>44742</v>
      </c>
      <c r="S346" s="44"/>
      <c r="T346" s="45">
        <f t="shared" si="78"/>
        <v>0</v>
      </c>
      <c r="U346" s="46">
        <f t="shared" ca="1" si="84"/>
        <v>42.714285714285715</v>
      </c>
      <c r="V346" s="47">
        <v>7.5</v>
      </c>
      <c r="W346" s="47">
        <v>0.7</v>
      </c>
      <c r="X346" s="48">
        <f t="shared" si="79"/>
        <v>468.75</v>
      </c>
      <c r="Y346" s="48">
        <f t="shared" si="80"/>
        <v>43.75</v>
      </c>
      <c r="Z346" s="48">
        <f t="shared" si="76"/>
        <v>328.125</v>
      </c>
      <c r="AA346" s="48">
        <f t="shared" si="81"/>
        <v>0</v>
      </c>
      <c r="AB346" s="48">
        <f t="shared" ca="1" si="82"/>
        <v>1868.75</v>
      </c>
      <c r="AC346" s="48">
        <f t="shared" ca="1" si="83"/>
        <v>2196.875</v>
      </c>
      <c r="AD346" s="93">
        <f t="shared" ca="1" si="77"/>
        <v>2196.875</v>
      </c>
    </row>
    <row r="347" spans="1:30" s="68" customFormat="1" ht="30" customHeight="1" x14ac:dyDescent="0.35">
      <c r="A347" s="39"/>
      <c r="B347" s="39" t="s">
        <v>100</v>
      </c>
      <c r="C347" s="40">
        <v>408</v>
      </c>
      <c r="D347" s="41">
        <v>12569</v>
      </c>
      <c r="E347" s="41">
        <v>7738</v>
      </c>
      <c r="F347" s="41" t="s">
        <v>49</v>
      </c>
      <c r="G347" s="39" t="s">
        <v>285</v>
      </c>
      <c r="H347" s="39" t="s">
        <v>302</v>
      </c>
      <c r="I347" s="41">
        <v>2.5</v>
      </c>
      <c r="J347" s="41">
        <v>1.8</v>
      </c>
      <c r="K347" s="41">
        <v>3</v>
      </c>
      <c r="L347" s="41">
        <v>1</v>
      </c>
      <c r="M347" s="41">
        <f t="shared" si="85"/>
        <v>2</v>
      </c>
      <c r="N347" s="41"/>
      <c r="O347" s="41">
        <f>IF(P347="m3",I347*J347*M347,IF(P347="m2-LxH",I347*M347,IF(P347="m2-LxW",I347*J347*N347,IF(P347="rm",M347,IF(P347="lm",I347,IF(P347="unit",#REF!,))))))</f>
        <v>2</v>
      </c>
      <c r="P347" s="42" t="s">
        <v>30</v>
      </c>
      <c r="Q347" s="43" t="str">
        <f t="shared" si="73"/>
        <v>off hired</v>
      </c>
      <c r="R347" s="44">
        <v>44742</v>
      </c>
      <c r="S347" s="44">
        <v>44768</v>
      </c>
      <c r="T347" s="45">
        <f t="shared" si="78"/>
        <v>1</v>
      </c>
      <c r="U347" s="46">
        <f t="shared" si="84"/>
        <v>3.8571428571428572</v>
      </c>
      <c r="V347" s="47">
        <v>135</v>
      </c>
      <c r="W347" s="47">
        <v>12.25</v>
      </c>
      <c r="X347" s="48">
        <f t="shared" si="79"/>
        <v>270</v>
      </c>
      <c r="Y347" s="48">
        <f t="shared" si="80"/>
        <v>24.5</v>
      </c>
      <c r="Z347" s="48">
        <f t="shared" si="76"/>
        <v>189</v>
      </c>
      <c r="AA347" s="48">
        <f t="shared" si="81"/>
        <v>81</v>
      </c>
      <c r="AB347" s="48">
        <f t="shared" si="82"/>
        <v>94.5</v>
      </c>
      <c r="AC347" s="48">
        <f t="shared" si="83"/>
        <v>364.5</v>
      </c>
      <c r="AD347" s="93">
        <f t="shared" si="77"/>
        <v>364.5</v>
      </c>
    </row>
    <row r="348" spans="1:30" s="68" customFormat="1" ht="30" customHeight="1" x14ac:dyDescent="0.35">
      <c r="A348" s="39"/>
      <c r="B348" s="39" t="s">
        <v>132</v>
      </c>
      <c r="C348" s="40">
        <v>409</v>
      </c>
      <c r="D348" s="41">
        <v>12570</v>
      </c>
      <c r="E348" s="41">
        <v>7896</v>
      </c>
      <c r="F348" s="41" t="s">
        <v>49</v>
      </c>
      <c r="G348" s="39" t="s">
        <v>265</v>
      </c>
      <c r="H348" s="39" t="s">
        <v>302</v>
      </c>
      <c r="I348" s="41">
        <v>1.3</v>
      </c>
      <c r="J348" s="41">
        <v>1.3</v>
      </c>
      <c r="K348" s="41">
        <v>4</v>
      </c>
      <c r="L348" s="41">
        <v>1</v>
      </c>
      <c r="M348" s="41">
        <f t="shared" si="85"/>
        <v>3</v>
      </c>
      <c r="N348" s="41"/>
      <c r="O348" s="41">
        <f>IF(P348="m3",I348*J348*M348,IF(P348="m2-LxH",I348*M348,IF(P348="m2-LxW",I348*J348*N348,IF(P348="rm",M348,IF(P348="lm",I348,IF(P348="unit",#REF!,))))))</f>
        <v>3</v>
      </c>
      <c r="P348" s="42" t="s">
        <v>30</v>
      </c>
      <c r="Q348" s="43" t="str">
        <f t="shared" si="73"/>
        <v>off hired</v>
      </c>
      <c r="R348" s="44">
        <v>44742</v>
      </c>
      <c r="S348" s="44">
        <v>44820</v>
      </c>
      <c r="T348" s="45">
        <f t="shared" si="78"/>
        <v>1</v>
      </c>
      <c r="U348" s="46">
        <f t="shared" si="84"/>
        <v>11.285714285714286</v>
      </c>
      <c r="V348" s="47">
        <v>135</v>
      </c>
      <c r="W348" s="47">
        <v>12.25</v>
      </c>
      <c r="X348" s="48">
        <f t="shared" si="79"/>
        <v>405</v>
      </c>
      <c r="Y348" s="48">
        <f t="shared" si="80"/>
        <v>36.75</v>
      </c>
      <c r="Z348" s="48">
        <f t="shared" si="76"/>
        <v>283.49999999999994</v>
      </c>
      <c r="AA348" s="48">
        <f t="shared" si="81"/>
        <v>121.49999999999999</v>
      </c>
      <c r="AB348" s="48">
        <f t="shared" si="82"/>
        <v>414.75000000000006</v>
      </c>
      <c r="AC348" s="48">
        <f t="shared" si="83"/>
        <v>819.75</v>
      </c>
      <c r="AD348" s="93">
        <f t="shared" si="77"/>
        <v>819.75</v>
      </c>
    </row>
    <row r="349" spans="1:30" s="68" customFormat="1" ht="30" customHeight="1" x14ac:dyDescent="0.35">
      <c r="A349" s="39"/>
      <c r="B349" s="39" t="s">
        <v>97</v>
      </c>
      <c r="C349" s="40">
        <v>410</v>
      </c>
      <c r="D349" s="41">
        <v>12571</v>
      </c>
      <c r="E349" s="41">
        <v>8148</v>
      </c>
      <c r="F349" s="41" t="s">
        <v>49</v>
      </c>
      <c r="G349" s="39" t="s">
        <v>267</v>
      </c>
      <c r="H349" s="39" t="s">
        <v>302</v>
      </c>
      <c r="I349" s="41">
        <v>2.5</v>
      </c>
      <c r="J349" s="41">
        <v>2.5</v>
      </c>
      <c r="K349" s="41">
        <v>6</v>
      </c>
      <c r="L349" s="41">
        <v>1</v>
      </c>
      <c r="M349" s="41">
        <f t="shared" si="85"/>
        <v>5</v>
      </c>
      <c r="N349" s="41"/>
      <c r="O349" s="41">
        <f>IF(P349="m3",I349*J349*M349,IF(P349="m2-LxH",I349*M349,IF(P349="m2-LxW",I349*J349*N349,IF(P349="rm",M349,IF(P349="lm",I349,IF(P349="unit",#REF!,))))))</f>
        <v>5</v>
      </c>
      <c r="P349" s="42" t="s">
        <v>30</v>
      </c>
      <c r="Q349" s="43" t="str">
        <f t="shared" si="73"/>
        <v>off hired</v>
      </c>
      <c r="R349" s="44">
        <v>44742</v>
      </c>
      <c r="S349" s="44">
        <v>44859</v>
      </c>
      <c r="T349" s="45">
        <f t="shared" si="78"/>
        <v>1</v>
      </c>
      <c r="U349" s="46">
        <f t="shared" si="84"/>
        <v>16.857142857142858</v>
      </c>
      <c r="V349" s="47">
        <v>135</v>
      </c>
      <c r="W349" s="47"/>
      <c r="X349" s="48">
        <f t="shared" si="79"/>
        <v>675</v>
      </c>
      <c r="Y349" s="48">
        <f t="shared" si="80"/>
        <v>0</v>
      </c>
      <c r="Z349" s="48">
        <f t="shared" si="76"/>
        <v>472.5</v>
      </c>
      <c r="AA349" s="48">
        <f t="shared" si="81"/>
        <v>202.5</v>
      </c>
      <c r="AB349" s="48">
        <f t="shared" si="82"/>
        <v>0</v>
      </c>
      <c r="AC349" s="48">
        <f t="shared" si="83"/>
        <v>675</v>
      </c>
      <c r="AD349" s="93">
        <f t="shared" si="77"/>
        <v>675</v>
      </c>
    </row>
    <row r="350" spans="1:30" s="68" customFormat="1" ht="30" customHeight="1" x14ac:dyDescent="0.35">
      <c r="A350" s="51"/>
      <c r="B350" s="39" t="s">
        <v>104</v>
      </c>
      <c r="C350" s="52">
        <v>413</v>
      </c>
      <c r="D350" s="53">
        <v>12572</v>
      </c>
      <c r="E350" s="53">
        <v>7826</v>
      </c>
      <c r="F350" s="53" t="s">
        <v>49</v>
      </c>
      <c r="G350" s="51" t="s">
        <v>349</v>
      </c>
      <c r="H350" s="51" t="s">
        <v>230</v>
      </c>
      <c r="I350" s="53">
        <v>6.5</v>
      </c>
      <c r="J350" s="53">
        <v>1.3</v>
      </c>
      <c r="K350" s="53">
        <v>4</v>
      </c>
      <c r="L350" s="41">
        <v>1</v>
      </c>
      <c r="M350" s="41">
        <f t="shared" si="85"/>
        <v>3</v>
      </c>
      <c r="N350" s="53"/>
      <c r="O350" s="41">
        <f>IF(P350="m3",I350*J350*M350,IF(P350="m2-LxH",I350*M350,IF(P350="m2-LxW",I350*J350*N350,IF(P350="rm",M350,IF(P350="lm",I350,IF(P350="unit",#REF!,))))))</f>
        <v>19.5</v>
      </c>
      <c r="P350" s="52" t="s">
        <v>27</v>
      </c>
      <c r="Q350" s="43" t="str">
        <f t="shared" si="73"/>
        <v>off hired</v>
      </c>
      <c r="R350" s="54">
        <v>44743</v>
      </c>
      <c r="S350" s="54">
        <v>44791</v>
      </c>
      <c r="T350" s="45">
        <f t="shared" si="78"/>
        <v>1</v>
      </c>
      <c r="U350" s="46">
        <f t="shared" si="84"/>
        <v>7</v>
      </c>
      <c r="V350" s="50">
        <v>14</v>
      </c>
      <c r="W350" s="50">
        <v>0.84</v>
      </c>
      <c r="X350" s="48">
        <f t="shared" si="79"/>
        <v>273</v>
      </c>
      <c r="Y350" s="48">
        <f t="shared" si="80"/>
        <v>16.38</v>
      </c>
      <c r="Z350" s="48">
        <f t="shared" si="76"/>
        <v>191.09999999999997</v>
      </c>
      <c r="AA350" s="48">
        <f t="shared" si="81"/>
        <v>81.899999999999991</v>
      </c>
      <c r="AB350" s="48">
        <f t="shared" si="82"/>
        <v>114.66</v>
      </c>
      <c r="AC350" s="48">
        <f t="shared" si="83"/>
        <v>387.65999999999997</v>
      </c>
      <c r="AD350" s="93">
        <f t="shared" si="77"/>
        <v>387.65999999999997</v>
      </c>
    </row>
    <row r="351" spans="1:30" s="68" customFormat="1" ht="30" customHeight="1" x14ac:dyDescent="0.35">
      <c r="A351" s="51"/>
      <c r="B351" s="39" t="s">
        <v>74</v>
      </c>
      <c r="C351" s="52">
        <v>414</v>
      </c>
      <c r="D351" s="53">
        <v>12573</v>
      </c>
      <c r="E351" s="53">
        <v>7739</v>
      </c>
      <c r="F351" s="53" t="s">
        <v>49</v>
      </c>
      <c r="G351" s="51" t="s">
        <v>263</v>
      </c>
      <c r="H351" s="51" t="s">
        <v>230</v>
      </c>
      <c r="I351" s="53">
        <v>4.5</v>
      </c>
      <c r="J351" s="53">
        <v>1.3</v>
      </c>
      <c r="K351" s="53">
        <v>3.5</v>
      </c>
      <c r="L351" s="41">
        <v>1</v>
      </c>
      <c r="M351" s="41">
        <f t="shared" si="85"/>
        <v>2.5</v>
      </c>
      <c r="N351" s="53"/>
      <c r="O351" s="41">
        <f>IF(P351="m3",I351*J351*M351,IF(P351="m2-LxH",I351*M351,IF(P351="m2-LxW",I351*J351*N351,IF(P351="rm",M351,IF(P351="lm",I351,IF(P351="unit",#REF!,))))))</f>
        <v>11.25</v>
      </c>
      <c r="P351" s="52" t="s">
        <v>27</v>
      </c>
      <c r="Q351" s="43" t="str">
        <f t="shared" si="73"/>
        <v>off hired</v>
      </c>
      <c r="R351" s="54">
        <v>44743</v>
      </c>
      <c r="S351" s="54">
        <v>44768</v>
      </c>
      <c r="T351" s="45">
        <f t="shared" si="78"/>
        <v>1</v>
      </c>
      <c r="U351" s="46">
        <f t="shared" si="84"/>
        <v>3.7142857142857144</v>
      </c>
      <c r="V351" s="50">
        <v>14</v>
      </c>
      <c r="W351" s="50">
        <v>0.84</v>
      </c>
      <c r="X351" s="48">
        <f t="shared" si="79"/>
        <v>157.5</v>
      </c>
      <c r="Y351" s="48">
        <f t="shared" si="80"/>
        <v>9.4499999999999993</v>
      </c>
      <c r="Z351" s="48">
        <f t="shared" si="76"/>
        <v>110.24999999999999</v>
      </c>
      <c r="AA351" s="48">
        <f t="shared" si="81"/>
        <v>47.25</v>
      </c>
      <c r="AB351" s="48">
        <f t="shared" si="82"/>
        <v>35.099999999999994</v>
      </c>
      <c r="AC351" s="48">
        <f t="shared" si="83"/>
        <v>192.6</v>
      </c>
      <c r="AD351" s="93">
        <f t="shared" si="77"/>
        <v>192.6</v>
      </c>
    </row>
    <row r="352" spans="1:30" s="68" customFormat="1" ht="30" customHeight="1" x14ac:dyDescent="0.35">
      <c r="A352" s="39"/>
      <c r="B352" s="39" t="s">
        <v>79</v>
      </c>
      <c r="C352" s="40">
        <v>415</v>
      </c>
      <c r="D352" s="49">
        <v>12574</v>
      </c>
      <c r="E352" s="49">
        <v>8117</v>
      </c>
      <c r="F352" s="41" t="s">
        <v>50</v>
      </c>
      <c r="G352" s="39" t="s">
        <v>326</v>
      </c>
      <c r="H352" s="39" t="s">
        <v>302</v>
      </c>
      <c r="I352" s="41">
        <v>2.5</v>
      </c>
      <c r="J352" s="41">
        <v>1.3</v>
      </c>
      <c r="K352" s="41">
        <v>5</v>
      </c>
      <c r="L352" s="41">
        <v>1</v>
      </c>
      <c r="M352" s="41">
        <f t="shared" si="85"/>
        <v>4</v>
      </c>
      <c r="N352" s="41"/>
      <c r="O352" s="41">
        <f>IF(P352="m3",I352*J352*M352,IF(P352="m2-LxH",I352*M352,IF(P352="m2-LxW",I352*J352*N352,IF(P352="rm",M352,IF(P352="lm",I352,IF(P352="unit",#REF!,))))))</f>
        <v>4</v>
      </c>
      <c r="P352" s="42" t="s">
        <v>30</v>
      </c>
      <c r="Q352" s="43" t="str">
        <f t="shared" si="73"/>
        <v>off hired</v>
      </c>
      <c r="R352" s="44">
        <v>44743</v>
      </c>
      <c r="S352" s="44">
        <v>44852</v>
      </c>
      <c r="T352" s="45">
        <f t="shared" si="78"/>
        <v>1</v>
      </c>
      <c r="U352" s="46">
        <f t="shared" si="84"/>
        <v>15.714285714285714</v>
      </c>
      <c r="V352" s="47">
        <v>135</v>
      </c>
      <c r="W352" s="47"/>
      <c r="X352" s="48">
        <f t="shared" si="79"/>
        <v>540</v>
      </c>
      <c r="Y352" s="48">
        <f t="shared" si="80"/>
        <v>0</v>
      </c>
      <c r="Z352" s="48">
        <f t="shared" si="76"/>
        <v>378</v>
      </c>
      <c r="AA352" s="48">
        <f t="shared" si="81"/>
        <v>162</v>
      </c>
      <c r="AB352" s="48">
        <f t="shared" si="82"/>
        <v>0</v>
      </c>
      <c r="AC352" s="48">
        <f t="shared" si="83"/>
        <v>540</v>
      </c>
      <c r="AD352" s="93">
        <f t="shared" si="77"/>
        <v>540</v>
      </c>
    </row>
    <row r="353" spans="1:30" s="68" customFormat="1" ht="30" customHeight="1" x14ac:dyDescent="0.35">
      <c r="A353" s="39"/>
      <c r="B353" s="39" t="s">
        <v>102</v>
      </c>
      <c r="C353" s="40" t="s">
        <v>350</v>
      </c>
      <c r="D353" s="41">
        <v>12575</v>
      </c>
      <c r="E353" s="41">
        <v>7718</v>
      </c>
      <c r="F353" s="41" t="s">
        <v>50</v>
      </c>
      <c r="G353" s="39" t="s">
        <v>351</v>
      </c>
      <c r="H353" s="39" t="s">
        <v>28</v>
      </c>
      <c r="I353" s="41">
        <v>10</v>
      </c>
      <c r="J353" s="41">
        <v>8</v>
      </c>
      <c r="K353" s="41">
        <f>4</f>
        <v>4</v>
      </c>
      <c r="L353" s="41">
        <v>1</v>
      </c>
      <c r="M353" s="41">
        <f t="shared" si="85"/>
        <v>3</v>
      </c>
      <c r="N353" s="41"/>
      <c r="O353" s="41">
        <f>IF(P353="m3",I353*J353*M353,IF(P353="m2-LxH",I353*M353,IF(P353="m2-LxW",I353*J353*N353,IF(P353="rm",M353,IF(P353="lm",I353,IF(P353="unit",#REF!,))))))</f>
        <v>240</v>
      </c>
      <c r="P353" s="42" t="s">
        <v>29</v>
      </c>
      <c r="Q353" s="43" t="str">
        <f t="shared" si="73"/>
        <v>off hired</v>
      </c>
      <c r="R353" s="44">
        <v>44743</v>
      </c>
      <c r="S353" s="44">
        <v>44757</v>
      </c>
      <c r="T353" s="45">
        <f t="shared" si="78"/>
        <v>1</v>
      </c>
      <c r="U353" s="46">
        <f t="shared" si="84"/>
        <v>2.1428571428571428</v>
      </c>
      <c r="V353" s="47">
        <v>7.5</v>
      </c>
      <c r="W353" s="47">
        <v>0.7</v>
      </c>
      <c r="X353" s="48">
        <f t="shared" si="79"/>
        <v>1800</v>
      </c>
      <c r="Y353" s="48">
        <f t="shared" si="80"/>
        <v>168</v>
      </c>
      <c r="Z353" s="48">
        <f t="shared" si="76"/>
        <v>1260</v>
      </c>
      <c r="AA353" s="48">
        <f t="shared" si="81"/>
        <v>540</v>
      </c>
      <c r="AB353" s="48">
        <f t="shared" si="82"/>
        <v>359.99999999999994</v>
      </c>
      <c r="AC353" s="48">
        <f t="shared" si="83"/>
        <v>2160</v>
      </c>
      <c r="AD353" s="93">
        <f t="shared" si="77"/>
        <v>2160</v>
      </c>
    </row>
    <row r="354" spans="1:30" s="68" customFormat="1" ht="30" customHeight="1" x14ac:dyDescent="0.35">
      <c r="A354" s="51"/>
      <c r="B354" s="39" t="s">
        <v>79</v>
      </c>
      <c r="C354" s="52">
        <v>416</v>
      </c>
      <c r="D354" s="55">
        <v>12576</v>
      </c>
      <c r="E354" s="55">
        <v>7843</v>
      </c>
      <c r="F354" s="53" t="s">
        <v>50</v>
      </c>
      <c r="G354" s="51" t="s">
        <v>352</v>
      </c>
      <c r="H354" s="51" t="s">
        <v>230</v>
      </c>
      <c r="I354" s="53">
        <v>9.5</v>
      </c>
      <c r="J354" s="53">
        <v>1.3</v>
      </c>
      <c r="K354" s="53">
        <v>4</v>
      </c>
      <c r="L354" s="41">
        <v>1</v>
      </c>
      <c r="M354" s="41">
        <f t="shared" si="85"/>
        <v>3</v>
      </c>
      <c r="N354" s="53"/>
      <c r="O354" s="41">
        <f>IF(P354="m3",I354*J354*M354,IF(P354="m2-LxH",I354*M354,IF(P354="m2-LxW",I354*J354*N354,IF(P354="rm",M354,IF(P354="lm",I354,IF(P354="unit",#REF!,))))))</f>
        <v>28.5</v>
      </c>
      <c r="P354" s="52" t="s">
        <v>27</v>
      </c>
      <c r="Q354" s="43" t="str">
        <f t="shared" si="73"/>
        <v>off hired</v>
      </c>
      <c r="R354" s="54">
        <v>44743</v>
      </c>
      <c r="S354" s="54">
        <v>44798</v>
      </c>
      <c r="T354" s="45">
        <f t="shared" si="78"/>
        <v>1</v>
      </c>
      <c r="U354" s="46">
        <f t="shared" si="84"/>
        <v>8</v>
      </c>
      <c r="V354" s="50">
        <v>14</v>
      </c>
      <c r="W354" s="50">
        <v>0.84</v>
      </c>
      <c r="X354" s="48">
        <f t="shared" si="79"/>
        <v>399</v>
      </c>
      <c r="Y354" s="48">
        <f t="shared" si="80"/>
        <v>23.939999999999998</v>
      </c>
      <c r="Z354" s="48">
        <f t="shared" si="76"/>
        <v>279.3</v>
      </c>
      <c r="AA354" s="48">
        <f t="shared" si="81"/>
        <v>119.69999999999999</v>
      </c>
      <c r="AB354" s="48">
        <f t="shared" si="82"/>
        <v>191.51999999999998</v>
      </c>
      <c r="AC354" s="48">
        <f t="shared" si="83"/>
        <v>590.52</v>
      </c>
      <c r="AD354" s="93">
        <f t="shared" si="77"/>
        <v>590.52</v>
      </c>
    </row>
    <row r="355" spans="1:30" s="68" customFormat="1" ht="30" customHeight="1" x14ac:dyDescent="0.35">
      <c r="A355" s="51"/>
      <c r="B355" s="39" t="s">
        <v>82</v>
      </c>
      <c r="C355" s="52">
        <v>417</v>
      </c>
      <c r="D355" s="53">
        <v>12577</v>
      </c>
      <c r="E355" s="53">
        <v>6727</v>
      </c>
      <c r="F355" s="53" t="s">
        <v>50</v>
      </c>
      <c r="G355" s="51" t="s">
        <v>309</v>
      </c>
      <c r="H355" s="51" t="s">
        <v>230</v>
      </c>
      <c r="I355" s="53">
        <v>4</v>
      </c>
      <c r="J355" s="53">
        <v>1.3</v>
      </c>
      <c r="K355" s="53">
        <v>4</v>
      </c>
      <c r="L355" s="41">
        <v>1</v>
      </c>
      <c r="M355" s="41">
        <f t="shared" si="85"/>
        <v>3</v>
      </c>
      <c r="N355" s="53"/>
      <c r="O355" s="41">
        <f>IF(P355="m3",I355*J355*M355,IF(P355="m2-LxH",I355*M355,IF(P355="m2-LxW",I355*J355*N355,IF(P355="rm",M355,IF(P355="lm",I355,IF(P355="unit",#REF!,))))))</f>
        <v>12</v>
      </c>
      <c r="P355" s="52" t="s">
        <v>27</v>
      </c>
      <c r="Q355" s="43" t="str">
        <f t="shared" si="73"/>
        <v>off hired</v>
      </c>
      <c r="R355" s="54">
        <v>44743</v>
      </c>
      <c r="S355" s="54">
        <v>44831</v>
      </c>
      <c r="T355" s="45">
        <f t="shared" si="78"/>
        <v>1</v>
      </c>
      <c r="U355" s="46">
        <f t="shared" si="84"/>
        <v>12.714285714285714</v>
      </c>
      <c r="V355" s="50">
        <v>14</v>
      </c>
      <c r="W355" s="50">
        <v>0.84</v>
      </c>
      <c r="X355" s="48">
        <f t="shared" si="79"/>
        <v>168</v>
      </c>
      <c r="Y355" s="48">
        <f t="shared" si="80"/>
        <v>10.08</v>
      </c>
      <c r="Z355" s="48">
        <f t="shared" si="76"/>
        <v>117.59999999999998</v>
      </c>
      <c r="AA355" s="48">
        <f t="shared" si="81"/>
        <v>50.399999999999991</v>
      </c>
      <c r="AB355" s="48">
        <f t="shared" si="82"/>
        <v>128.15999999999997</v>
      </c>
      <c r="AC355" s="48">
        <f t="shared" si="83"/>
        <v>296.15999999999997</v>
      </c>
      <c r="AD355" s="93">
        <f t="shared" si="77"/>
        <v>296.15999999999997</v>
      </c>
    </row>
    <row r="356" spans="1:30" s="68" customFormat="1" ht="30" customHeight="1" x14ac:dyDescent="0.35">
      <c r="A356" s="39"/>
      <c r="B356" s="39" t="s">
        <v>97</v>
      </c>
      <c r="C356" s="40">
        <v>418</v>
      </c>
      <c r="D356" s="41">
        <v>12578</v>
      </c>
      <c r="E356" s="41">
        <v>8192</v>
      </c>
      <c r="F356" s="41" t="s">
        <v>50</v>
      </c>
      <c r="G356" s="39" t="s">
        <v>268</v>
      </c>
      <c r="H356" s="39" t="s">
        <v>353</v>
      </c>
      <c r="I356" s="41">
        <v>60</v>
      </c>
      <c r="J356" s="41">
        <v>0.6</v>
      </c>
      <c r="K356" s="41"/>
      <c r="L356" s="41"/>
      <c r="M356" s="41"/>
      <c r="N356" s="41">
        <v>1</v>
      </c>
      <c r="O356" s="41">
        <f>IF(P356="m3",I356*J356*M356,IF(P356="m2-LxH",I356*M356,IF(P356="m2-LxW",I356*J356*N356,IF(P356="rm",M356,IF(P356="lm",I356,IF(P356="unit",#REF!,))))))</f>
        <v>36</v>
      </c>
      <c r="P356" s="42" t="s">
        <v>32</v>
      </c>
      <c r="Q356" s="43" t="str">
        <f t="shared" si="73"/>
        <v>off hired</v>
      </c>
      <c r="R356" s="44">
        <v>44743</v>
      </c>
      <c r="S356" s="44">
        <v>44868</v>
      </c>
      <c r="T356" s="45">
        <f t="shared" si="78"/>
        <v>1</v>
      </c>
      <c r="U356" s="46">
        <f t="shared" si="84"/>
        <v>18</v>
      </c>
      <c r="V356" s="47">
        <v>36.5</v>
      </c>
      <c r="W356" s="47"/>
      <c r="X356" s="48">
        <f t="shared" si="79"/>
        <v>1314</v>
      </c>
      <c r="Y356" s="48">
        <f t="shared" si="80"/>
        <v>0</v>
      </c>
      <c r="Z356" s="48">
        <f t="shared" si="76"/>
        <v>919.8</v>
      </c>
      <c r="AA356" s="48">
        <f t="shared" si="81"/>
        <v>394.2</v>
      </c>
      <c r="AB356" s="48">
        <f t="shared" si="82"/>
        <v>0</v>
      </c>
      <c r="AC356" s="48">
        <f t="shared" si="83"/>
        <v>1314</v>
      </c>
      <c r="AD356" s="93">
        <f t="shared" si="77"/>
        <v>1314</v>
      </c>
    </row>
    <row r="357" spans="1:30" s="68" customFormat="1" ht="30" customHeight="1" x14ac:dyDescent="0.35">
      <c r="A357" s="39"/>
      <c r="B357" s="39" t="s">
        <v>100</v>
      </c>
      <c r="C357" s="40">
        <v>81</v>
      </c>
      <c r="D357" s="41">
        <v>12579</v>
      </c>
      <c r="E357" s="41">
        <v>8151</v>
      </c>
      <c r="F357" s="41" t="s">
        <v>49</v>
      </c>
      <c r="G357" s="39" t="s">
        <v>260</v>
      </c>
      <c r="H357" s="39" t="s">
        <v>353</v>
      </c>
      <c r="I357" s="41">
        <v>24.5</v>
      </c>
      <c r="J357" s="41">
        <v>0.6</v>
      </c>
      <c r="K357" s="41"/>
      <c r="L357" s="41"/>
      <c r="M357" s="41"/>
      <c r="N357" s="41">
        <v>1</v>
      </c>
      <c r="O357" s="41">
        <f>IF(P357="m3",I357*J357*M357,IF(P357="m2-LxH",I357*M357,IF(P357="m2-LxW",I357*J357*N357,IF(P357="rm",M357,IF(P357="lm",I357,IF(P357="unit",#REF!,))))))</f>
        <v>14.7</v>
      </c>
      <c r="P357" s="42" t="s">
        <v>32</v>
      </c>
      <c r="Q357" s="43" t="str">
        <f t="shared" si="73"/>
        <v>off hired</v>
      </c>
      <c r="R357" s="44">
        <v>44743</v>
      </c>
      <c r="S357" s="57">
        <v>44861</v>
      </c>
      <c r="T357" s="45">
        <f t="shared" si="78"/>
        <v>1</v>
      </c>
      <c r="U357" s="46">
        <f t="shared" si="84"/>
        <v>17</v>
      </c>
      <c r="V357" s="47">
        <v>36.5</v>
      </c>
      <c r="W357" s="47">
        <v>3.15</v>
      </c>
      <c r="X357" s="48">
        <f t="shared" si="79"/>
        <v>536.54999999999995</v>
      </c>
      <c r="Y357" s="48">
        <f t="shared" si="80"/>
        <v>46.305</v>
      </c>
      <c r="Z357" s="48">
        <f t="shared" si="76"/>
        <v>375.58499999999998</v>
      </c>
      <c r="AA357" s="48">
        <f t="shared" si="81"/>
        <v>160.96499999999997</v>
      </c>
      <c r="AB357" s="48">
        <f t="shared" si="82"/>
        <v>787.18499999999995</v>
      </c>
      <c r="AC357" s="48">
        <f t="shared" si="83"/>
        <v>1323.7349999999999</v>
      </c>
      <c r="AD357" s="93">
        <f t="shared" si="77"/>
        <v>1323.7349999999999</v>
      </c>
    </row>
    <row r="358" spans="1:30" s="68" customFormat="1" ht="30" customHeight="1" x14ac:dyDescent="0.35">
      <c r="A358" s="51"/>
      <c r="B358" s="39" t="s">
        <v>97</v>
      </c>
      <c r="C358" s="52">
        <v>519</v>
      </c>
      <c r="D358" s="53">
        <v>12580</v>
      </c>
      <c r="E358" s="53">
        <v>8191</v>
      </c>
      <c r="F358" s="53" t="s">
        <v>50</v>
      </c>
      <c r="G358" s="39" t="s">
        <v>268</v>
      </c>
      <c r="H358" s="51" t="s">
        <v>230</v>
      </c>
      <c r="I358" s="70">
        <v>12</v>
      </c>
      <c r="J358" s="70">
        <v>1.3</v>
      </c>
      <c r="K358" s="70">
        <v>7</v>
      </c>
      <c r="L358" s="41">
        <v>1</v>
      </c>
      <c r="M358" s="41">
        <f t="shared" ref="M358:M389" si="86">K358-L358</f>
        <v>6</v>
      </c>
      <c r="N358" s="53"/>
      <c r="O358" s="41">
        <f>IF(P358="m3",I358*J358*M358,IF(P358="m2-LxH",I358*M358,IF(P358="m2-LxW",I358*J358*N358,IF(P358="rm",M358,IF(P358="lm",I358,IF(P358="unit",#REF!,))))))</f>
        <v>72</v>
      </c>
      <c r="P358" s="52" t="s">
        <v>27</v>
      </c>
      <c r="Q358" s="43" t="str">
        <f t="shared" si="73"/>
        <v>off hired</v>
      </c>
      <c r="R358" s="54">
        <v>44743</v>
      </c>
      <c r="S358" s="54">
        <v>44869</v>
      </c>
      <c r="T358" s="45">
        <f t="shared" si="78"/>
        <v>1</v>
      </c>
      <c r="U358" s="56">
        <v>0</v>
      </c>
      <c r="V358" s="50">
        <v>14</v>
      </c>
      <c r="W358" s="50"/>
      <c r="X358" s="48">
        <f t="shared" si="79"/>
        <v>1008</v>
      </c>
      <c r="Y358" s="48">
        <f t="shared" si="80"/>
        <v>0</v>
      </c>
      <c r="Z358" s="48">
        <f t="shared" si="76"/>
        <v>705.6</v>
      </c>
      <c r="AA358" s="48">
        <f t="shared" si="81"/>
        <v>302.39999999999998</v>
      </c>
      <c r="AB358" s="48">
        <f t="shared" si="82"/>
        <v>0</v>
      </c>
      <c r="AC358" s="48">
        <f t="shared" si="83"/>
        <v>1008</v>
      </c>
      <c r="AD358" s="93">
        <f t="shared" si="77"/>
        <v>1008</v>
      </c>
    </row>
    <row r="359" spans="1:30" s="68" customFormat="1" ht="30" customHeight="1" x14ac:dyDescent="0.35">
      <c r="A359" s="51"/>
      <c r="B359" s="39" t="s">
        <v>114</v>
      </c>
      <c r="C359" s="52">
        <v>420</v>
      </c>
      <c r="D359" s="53">
        <v>12581</v>
      </c>
      <c r="E359" s="53">
        <v>8239</v>
      </c>
      <c r="F359" s="53" t="s">
        <v>49</v>
      </c>
      <c r="G359" s="51" t="s">
        <v>256</v>
      </c>
      <c r="H359" s="51" t="s">
        <v>230</v>
      </c>
      <c r="I359" s="53">
        <v>4</v>
      </c>
      <c r="J359" s="53">
        <v>1.3</v>
      </c>
      <c r="K359" s="53">
        <v>5</v>
      </c>
      <c r="L359" s="41">
        <v>1</v>
      </c>
      <c r="M359" s="41">
        <f t="shared" si="86"/>
        <v>4</v>
      </c>
      <c r="N359" s="53"/>
      <c r="O359" s="41">
        <f>IF(P359="m3",I359*J359*M359,IF(P359="m2-LxH",I359*M359,IF(P359="m2-LxW",I359*J359*N359,IF(P359="rm",M359,IF(P359="lm",I359,IF(P359="unit",#REF!,))))))</f>
        <v>16</v>
      </c>
      <c r="P359" s="52" t="s">
        <v>27</v>
      </c>
      <c r="Q359" s="43" t="str">
        <f t="shared" si="73"/>
        <v>off hired</v>
      </c>
      <c r="R359" s="54">
        <v>44743</v>
      </c>
      <c r="S359" s="54">
        <v>44880</v>
      </c>
      <c r="T359" s="45">
        <f t="shared" si="78"/>
        <v>1</v>
      </c>
      <c r="U359" s="46">
        <f t="shared" ref="U359:U391" si="87">IF(Q359="on hire",$C$1-R359+1,IF(Q359="off hired",S359-R359+1,0))/7</f>
        <v>19.714285714285715</v>
      </c>
      <c r="V359" s="50">
        <v>14</v>
      </c>
      <c r="W359" s="50">
        <v>0.84</v>
      </c>
      <c r="X359" s="48">
        <f t="shared" si="79"/>
        <v>224</v>
      </c>
      <c r="Y359" s="48">
        <f t="shared" si="80"/>
        <v>13.44</v>
      </c>
      <c r="Z359" s="48">
        <f t="shared" si="76"/>
        <v>156.79999999999998</v>
      </c>
      <c r="AA359" s="48">
        <f t="shared" si="81"/>
        <v>67.2</v>
      </c>
      <c r="AB359" s="48">
        <f t="shared" si="82"/>
        <v>264.95999999999998</v>
      </c>
      <c r="AC359" s="48">
        <f t="shared" si="83"/>
        <v>488.96</v>
      </c>
      <c r="AD359" s="93">
        <f t="shared" si="77"/>
        <v>488.96</v>
      </c>
    </row>
    <row r="360" spans="1:30" s="68" customFormat="1" ht="30" customHeight="1" x14ac:dyDescent="0.35">
      <c r="A360" s="39"/>
      <c r="B360" s="39" t="s">
        <v>104</v>
      </c>
      <c r="C360" s="40">
        <v>421</v>
      </c>
      <c r="D360" s="41">
        <v>12582</v>
      </c>
      <c r="E360" s="41">
        <v>7842</v>
      </c>
      <c r="F360" s="41" t="s">
        <v>49</v>
      </c>
      <c r="G360" s="39" t="s">
        <v>330</v>
      </c>
      <c r="H360" s="39" t="s">
        <v>354</v>
      </c>
      <c r="I360" s="41">
        <v>2.5</v>
      </c>
      <c r="J360" s="41">
        <v>1.3</v>
      </c>
      <c r="K360" s="41">
        <v>5</v>
      </c>
      <c r="L360" s="41">
        <v>1</v>
      </c>
      <c r="M360" s="41">
        <f t="shared" si="86"/>
        <v>4</v>
      </c>
      <c r="N360" s="41"/>
      <c r="O360" s="41">
        <f>IF(P360="m3",I360*J360*M360,IF(P360="m2-LxH",I360*M360,IF(P360="m2-LxW",I360*J360*N360,IF(P360="rm",M360,IF(P360="lm",I360,IF(P360="unit",#REF!,))))))</f>
        <v>4</v>
      </c>
      <c r="P360" s="42" t="s">
        <v>30</v>
      </c>
      <c r="Q360" s="43" t="str">
        <f t="shared" si="73"/>
        <v>off hired</v>
      </c>
      <c r="R360" s="44">
        <v>44743</v>
      </c>
      <c r="S360" s="44">
        <v>44798</v>
      </c>
      <c r="T360" s="45">
        <f t="shared" si="78"/>
        <v>1</v>
      </c>
      <c r="U360" s="46">
        <f t="shared" si="87"/>
        <v>8</v>
      </c>
      <c r="V360" s="47">
        <v>100</v>
      </c>
      <c r="W360" s="47">
        <v>10.15</v>
      </c>
      <c r="X360" s="48">
        <f t="shared" si="79"/>
        <v>400</v>
      </c>
      <c r="Y360" s="48">
        <f t="shared" si="80"/>
        <v>40.6</v>
      </c>
      <c r="Z360" s="48">
        <f t="shared" si="76"/>
        <v>280</v>
      </c>
      <c r="AA360" s="48">
        <f t="shared" si="81"/>
        <v>120</v>
      </c>
      <c r="AB360" s="48">
        <f t="shared" si="82"/>
        <v>324.8</v>
      </c>
      <c r="AC360" s="48">
        <f t="shared" si="83"/>
        <v>724.8</v>
      </c>
      <c r="AD360" s="93">
        <f t="shared" si="77"/>
        <v>724.8</v>
      </c>
    </row>
    <row r="361" spans="1:30" s="68" customFormat="1" ht="30" customHeight="1" x14ac:dyDescent="0.35">
      <c r="A361" s="39"/>
      <c r="B361" s="39" t="s">
        <v>104</v>
      </c>
      <c r="C361" s="40">
        <v>422</v>
      </c>
      <c r="D361" s="41">
        <v>12582</v>
      </c>
      <c r="E361" s="41">
        <v>7842</v>
      </c>
      <c r="F361" s="41" t="s">
        <v>49</v>
      </c>
      <c r="G361" s="39" t="s">
        <v>330</v>
      </c>
      <c r="H361" s="39" t="s">
        <v>354</v>
      </c>
      <c r="I361" s="41">
        <v>2.5</v>
      </c>
      <c r="J361" s="41">
        <v>1.3</v>
      </c>
      <c r="K361" s="41">
        <v>5</v>
      </c>
      <c r="L361" s="41">
        <v>1</v>
      </c>
      <c r="M361" s="41">
        <f t="shared" si="86"/>
        <v>4</v>
      </c>
      <c r="N361" s="41"/>
      <c r="O361" s="41">
        <f>IF(P361="m3",I361*J361*M361,IF(P361="m2-LxH",I361*M361,IF(P361="m2-LxW",I361*J361*N361,IF(P361="rm",M361,IF(P361="lm",I361,IF(P361="unit",#REF!,))))))</f>
        <v>4</v>
      </c>
      <c r="P361" s="42" t="s">
        <v>30</v>
      </c>
      <c r="Q361" s="43" t="str">
        <f t="shared" si="73"/>
        <v>off hired</v>
      </c>
      <c r="R361" s="44">
        <v>44743</v>
      </c>
      <c r="S361" s="44">
        <v>44798</v>
      </c>
      <c r="T361" s="45">
        <f t="shared" si="78"/>
        <v>1</v>
      </c>
      <c r="U361" s="46">
        <f t="shared" si="87"/>
        <v>8</v>
      </c>
      <c r="V361" s="47">
        <v>100</v>
      </c>
      <c r="W361" s="47">
        <v>10.15</v>
      </c>
      <c r="X361" s="48">
        <f t="shared" si="79"/>
        <v>400</v>
      </c>
      <c r="Y361" s="48">
        <f t="shared" si="80"/>
        <v>40.6</v>
      </c>
      <c r="Z361" s="48">
        <f t="shared" si="76"/>
        <v>280</v>
      </c>
      <c r="AA361" s="48">
        <f t="shared" si="81"/>
        <v>120</v>
      </c>
      <c r="AB361" s="48">
        <f t="shared" si="82"/>
        <v>324.8</v>
      </c>
      <c r="AC361" s="48">
        <f t="shared" si="83"/>
        <v>724.8</v>
      </c>
      <c r="AD361" s="93">
        <f t="shared" si="77"/>
        <v>724.8</v>
      </c>
    </row>
    <row r="362" spans="1:30" s="68" customFormat="1" ht="30" customHeight="1" x14ac:dyDescent="0.35">
      <c r="A362" s="39"/>
      <c r="B362" s="39" t="s">
        <v>100</v>
      </c>
      <c r="C362" s="40">
        <v>423</v>
      </c>
      <c r="D362" s="41">
        <v>12583</v>
      </c>
      <c r="E362" s="41">
        <v>7723</v>
      </c>
      <c r="F362" s="41" t="s">
        <v>50</v>
      </c>
      <c r="G362" s="39" t="s">
        <v>266</v>
      </c>
      <c r="H362" s="39" t="s">
        <v>302</v>
      </c>
      <c r="I362" s="41">
        <v>1.3</v>
      </c>
      <c r="J362" s="41">
        <v>0.6</v>
      </c>
      <c r="K362" s="41">
        <v>6</v>
      </c>
      <c r="L362" s="41">
        <v>1</v>
      </c>
      <c r="M362" s="41">
        <f t="shared" si="86"/>
        <v>5</v>
      </c>
      <c r="N362" s="41"/>
      <c r="O362" s="41">
        <f>IF(P362="m3",I362*J362*M362,IF(P362="m2-LxH",I362*M362,IF(P362="m2-LxW",I362*J362*N362,IF(P362="rm",M362,IF(P362="lm",I362,IF(P362="unit",#REF!,))))))</f>
        <v>5</v>
      </c>
      <c r="P362" s="42" t="s">
        <v>30</v>
      </c>
      <c r="Q362" s="43" t="str">
        <f t="shared" ref="Q362:Q426" si="88">IF(S362&lt;&gt;0,"off hired",IF(R362&lt;&gt;0,"on hire","-"))</f>
        <v>off hired</v>
      </c>
      <c r="R362" s="44">
        <v>44745</v>
      </c>
      <c r="S362" s="44">
        <v>44759</v>
      </c>
      <c r="T362" s="45">
        <f t="shared" si="78"/>
        <v>1</v>
      </c>
      <c r="U362" s="46">
        <f t="shared" si="87"/>
        <v>2.1428571428571428</v>
      </c>
      <c r="V362" s="47">
        <v>135</v>
      </c>
      <c r="W362" s="47">
        <v>12.25</v>
      </c>
      <c r="X362" s="48">
        <f t="shared" si="79"/>
        <v>675</v>
      </c>
      <c r="Y362" s="48">
        <f t="shared" si="80"/>
        <v>61.25</v>
      </c>
      <c r="Z362" s="48">
        <f t="shared" si="76"/>
        <v>472.5</v>
      </c>
      <c r="AA362" s="48">
        <f t="shared" si="81"/>
        <v>202.5</v>
      </c>
      <c r="AB362" s="48">
        <f t="shared" si="82"/>
        <v>131.25</v>
      </c>
      <c r="AC362" s="48">
        <f t="shared" si="83"/>
        <v>806.25</v>
      </c>
      <c r="AD362" s="93">
        <f t="shared" si="77"/>
        <v>806.25</v>
      </c>
    </row>
    <row r="363" spans="1:30" s="68" customFormat="1" ht="30" customHeight="1" x14ac:dyDescent="0.35">
      <c r="A363" s="39"/>
      <c r="B363" s="39" t="s">
        <v>97</v>
      </c>
      <c r="C363" s="40">
        <v>424</v>
      </c>
      <c r="D363" s="41">
        <v>12584</v>
      </c>
      <c r="E363" s="41">
        <v>8089</v>
      </c>
      <c r="F363" s="41" t="s">
        <v>50</v>
      </c>
      <c r="G363" s="39" t="s">
        <v>268</v>
      </c>
      <c r="H363" s="39" t="s">
        <v>302</v>
      </c>
      <c r="I363" s="41">
        <v>1.3</v>
      </c>
      <c r="J363" s="41">
        <v>1</v>
      </c>
      <c r="K363" s="41">
        <v>4</v>
      </c>
      <c r="L363" s="41">
        <v>1</v>
      </c>
      <c r="M363" s="41">
        <f t="shared" si="86"/>
        <v>3</v>
      </c>
      <c r="N363" s="41"/>
      <c r="O363" s="41">
        <f>IF(P363="m3",I363*J363*M363,IF(P363="m2-LxH",I363*M363,IF(P363="m2-LxW",I363*J363*N363,IF(P363="rm",M363,IF(P363="lm",I363,IF(P363="unit",#REF!,))))))</f>
        <v>3</v>
      </c>
      <c r="P363" s="42" t="s">
        <v>30</v>
      </c>
      <c r="Q363" s="43" t="str">
        <f t="shared" si="88"/>
        <v>off hired</v>
      </c>
      <c r="R363" s="44">
        <v>44745</v>
      </c>
      <c r="S363" s="44">
        <v>44844</v>
      </c>
      <c r="T363" s="45">
        <f t="shared" si="78"/>
        <v>1</v>
      </c>
      <c r="U363" s="46">
        <f t="shared" si="87"/>
        <v>14.285714285714286</v>
      </c>
      <c r="V363" s="47">
        <v>135</v>
      </c>
      <c r="W363" s="47">
        <v>12.25</v>
      </c>
      <c r="X363" s="48">
        <f t="shared" si="79"/>
        <v>405</v>
      </c>
      <c r="Y363" s="48">
        <f t="shared" si="80"/>
        <v>36.75</v>
      </c>
      <c r="Z363" s="48">
        <f t="shared" si="76"/>
        <v>283.49999999999994</v>
      </c>
      <c r="AA363" s="48">
        <f t="shared" si="81"/>
        <v>121.49999999999999</v>
      </c>
      <c r="AB363" s="48">
        <f t="shared" si="82"/>
        <v>525</v>
      </c>
      <c r="AC363" s="48">
        <f t="shared" si="83"/>
        <v>930</v>
      </c>
      <c r="AD363" s="93">
        <f t="shared" si="77"/>
        <v>930</v>
      </c>
    </row>
    <row r="364" spans="1:30" s="68" customFormat="1" ht="30" customHeight="1" x14ac:dyDescent="0.35">
      <c r="A364" s="51"/>
      <c r="B364" s="39" t="s">
        <v>69</v>
      </c>
      <c r="C364" s="52">
        <v>425</v>
      </c>
      <c r="D364" s="53">
        <v>12585</v>
      </c>
      <c r="E364" s="53">
        <v>7814</v>
      </c>
      <c r="F364" s="53" t="s">
        <v>50</v>
      </c>
      <c r="G364" s="51" t="s">
        <v>312</v>
      </c>
      <c r="H364" s="51" t="s">
        <v>230</v>
      </c>
      <c r="I364" s="53">
        <v>12</v>
      </c>
      <c r="J364" s="53">
        <v>1.3</v>
      </c>
      <c r="K364" s="53">
        <v>4</v>
      </c>
      <c r="L364" s="41">
        <v>1</v>
      </c>
      <c r="M364" s="41">
        <f t="shared" si="86"/>
        <v>3</v>
      </c>
      <c r="N364" s="53"/>
      <c r="O364" s="41">
        <f>IF(P364="m3",I364*J364*M364,IF(P364="m2-LxH",I364*M364,IF(P364="m2-LxW",I364*J364*N364,IF(P364="rm",M364,IF(P364="lm",I364,IF(P364="unit",#REF!,))))))</f>
        <v>36</v>
      </c>
      <c r="P364" s="52" t="s">
        <v>27</v>
      </c>
      <c r="Q364" s="43" t="str">
        <f t="shared" si="88"/>
        <v>off hired</v>
      </c>
      <c r="R364" s="54">
        <v>44745</v>
      </c>
      <c r="S364" s="54">
        <v>44781</v>
      </c>
      <c r="T364" s="45">
        <f t="shared" si="78"/>
        <v>1</v>
      </c>
      <c r="U364" s="46">
        <f t="shared" si="87"/>
        <v>5.2857142857142856</v>
      </c>
      <c r="V364" s="50">
        <v>14</v>
      </c>
      <c r="W364" s="50">
        <v>0.84</v>
      </c>
      <c r="X364" s="48">
        <f t="shared" si="79"/>
        <v>504</v>
      </c>
      <c r="Y364" s="48">
        <f t="shared" si="80"/>
        <v>30.24</v>
      </c>
      <c r="Z364" s="48">
        <f t="shared" si="76"/>
        <v>352.8</v>
      </c>
      <c r="AA364" s="48">
        <f t="shared" si="81"/>
        <v>151.19999999999999</v>
      </c>
      <c r="AB364" s="48">
        <f t="shared" si="82"/>
        <v>159.83999999999997</v>
      </c>
      <c r="AC364" s="48">
        <f t="shared" si="83"/>
        <v>663.83999999999992</v>
      </c>
      <c r="AD364" s="93">
        <f t="shared" si="77"/>
        <v>663.83999999999992</v>
      </c>
    </row>
    <row r="365" spans="1:30" s="68" customFormat="1" ht="30" customHeight="1" x14ac:dyDescent="0.35">
      <c r="A365" s="51"/>
      <c r="B365" s="39" t="s">
        <v>97</v>
      </c>
      <c r="C365" s="52">
        <v>426</v>
      </c>
      <c r="D365" s="53">
        <v>12586</v>
      </c>
      <c r="E365" s="53">
        <v>7729</v>
      </c>
      <c r="F365" s="53" t="s">
        <v>50</v>
      </c>
      <c r="G365" s="39" t="s">
        <v>268</v>
      </c>
      <c r="H365" s="51" t="s">
        <v>230</v>
      </c>
      <c r="I365" s="53">
        <v>5</v>
      </c>
      <c r="J365" s="53">
        <v>1.3</v>
      </c>
      <c r="K365" s="53">
        <v>4</v>
      </c>
      <c r="L365" s="41">
        <v>1</v>
      </c>
      <c r="M365" s="41">
        <f t="shared" si="86"/>
        <v>3</v>
      </c>
      <c r="N365" s="53"/>
      <c r="O365" s="41">
        <f>IF(P365="m3",I365*J365*M365,IF(P365="m2-LxH",I365*M365,IF(P365="m2-LxW",I365*J365*N365,IF(P365="rm",M365,IF(P365="lm",I365,IF(P365="unit",#REF!,))))))</f>
        <v>15</v>
      </c>
      <c r="P365" s="52" t="s">
        <v>27</v>
      </c>
      <c r="Q365" s="43" t="str">
        <f t="shared" si="88"/>
        <v>off hired</v>
      </c>
      <c r="R365" s="54">
        <v>44745</v>
      </c>
      <c r="S365" s="54">
        <v>44769</v>
      </c>
      <c r="T365" s="45">
        <f t="shared" si="78"/>
        <v>1</v>
      </c>
      <c r="U365" s="46">
        <f t="shared" si="87"/>
        <v>3.5714285714285716</v>
      </c>
      <c r="V365" s="50">
        <v>14</v>
      </c>
      <c r="W365" s="50"/>
      <c r="X365" s="48">
        <f t="shared" si="79"/>
        <v>210</v>
      </c>
      <c r="Y365" s="48">
        <f t="shared" si="80"/>
        <v>0</v>
      </c>
      <c r="Z365" s="48">
        <f t="shared" si="76"/>
        <v>147</v>
      </c>
      <c r="AA365" s="48">
        <f t="shared" si="81"/>
        <v>63</v>
      </c>
      <c r="AB365" s="48">
        <f t="shared" si="82"/>
        <v>0</v>
      </c>
      <c r="AC365" s="48">
        <f t="shared" si="83"/>
        <v>210</v>
      </c>
      <c r="AD365" s="93">
        <f t="shared" si="77"/>
        <v>210</v>
      </c>
    </row>
    <row r="366" spans="1:30" s="68" customFormat="1" ht="30" customHeight="1" x14ac:dyDescent="0.35">
      <c r="A366" s="39"/>
      <c r="B366" s="39" t="s">
        <v>79</v>
      </c>
      <c r="C366" s="40">
        <v>427</v>
      </c>
      <c r="D366" s="49">
        <v>12587</v>
      </c>
      <c r="E366" s="49">
        <v>7715</v>
      </c>
      <c r="F366" s="41" t="s">
        <v>49</v>
      </c>
      <c r="G366" s="39" t="s">
        <v>261</v>
      </c>
      <c r="H366" s="39" t="s">
        <v>302</v>
      </c>
      <c r="I366" s="41">
        <v>2.5</v>
      </c>
      <c r="J366" s="41">
        <v>2.5</v>
      </c>
      <c r="K366" s="41">
        <v>3.5</v>
      </c>
      <c r="L366" s="41">
        <v>1</v>
      </c>
      <c r="M366" s="41">
        <f t="shared" si="86"/>
        <v>2.5</v>
      </c>
      <c r="N366" s="41"/>
      <c r="O366" s="41">
        <f>IF(P366="m3",I366*J366*M366,IF(P366="m2-LxH",I366*M366,IF(P366="m2-LxW",I366*J366*N366,IF(P366="rm",M366,IF(P366="lm",I366,IF(P366="unit",#REF!,))))))</f>
        <v>2.5</v>
      </c>
      <c r="P366" s="42" t="s">
        <v>30</v>
      </c>
      <c r="Q366" s="43" t="str">
        <f t="shared" si="88"/>
        <v>off hired</v>
      </c>
      <c r="R366" s="44">
        <v>44745</v>
      </c>
      <c r="S366" s="44">
        <v>44757</v>
      </c>
      <c r="T366" s="45">
        <f t="shared" si="78"/>
        <v>1</v>
      </c>
      <c r="U366" s="46">
        <f t="shared" si="87"/>
        <v>1.8571428571428572</v>
      </c>
      <c r="V366" s="47">
        <v>135</v>
      </c>
      <c r="W366" s="47"/>
      <c r="X366" s="48">
        <f t="shared" si="79"/>
        <v>337.5</v>
      </c>
      <c r="Y366" s="48">
        <f t="shared" si="80"/>
        <v>0</v>
      </c>
      <c r="Z366" s="48">
        <f t="shared" si="76"/>
        <v>236.25</v>
      </c>
      <c r="AA366" s="48">
        <f t="shared" si="81"/>
        <v>101.25</v>
      </c>
      <c r="AB366" s="48">
        <f t="shared" si="82"/>
        <v>0</v>
      </c>
      <c r="AC366" s="48">
        <f t="shared" si="83"/>
        <v>337.5</v>
      </c>
      <c r="AD366" s="93">
        <f t="shared" si="77"/>
        <v>337.5</v>
      </c>
    </row>
    <row r="367" spans="1:30" s="68" customFormat="1" ht="30" customHeight="1" x14ac:dyDescent="0.35">
      <c r="A367" s="51"/>
      <c r="B367" s="39" t="s">
        <v>79</v>
      </c>
      <c r="C367" s="52">
        <v>428</v>
      </c>
      <c r="D367" s="55">
        <v>12588</v>
      </c>
      <c r="E367" s="55">
        <v>7843</v>
      </c>
      <c r="F367" s="53" t="s">
        <v>50</v>
      </c>
      <c r="G367" s="51" t="s">
        <v>355</v>
      </c>
      <c r="H367" s="51" t="s">
        <v>230</v>
      </c>
      <c r="I367" s="53">
        <v>10</v>
      </c>
      <c r="J367" s="53">
        <v>1.8</v>
      </c>
      <c r="K367" s="53">
        <v>5</v>
      </c>
      <c r="L367" s="41">
        <v>1</v>
      </c>
      <c r="M367" s="41">
        <f t="shared" si="86"/>
        <v>4</v>
      </c>
      <c r="N367" s="53"/>
      <c r="O367" s="41">
        <f>IF(P367="m3",I367*J367*M367,IF(P367="m2-LxH",I367*M367,IF(P367="m2-LxW",I367*J367*N367,IF(P367="rm",M367,IF(P367="lm",I367,IF(P367="unit",#REF!,))))))</f>
        <v>40</v>
      </c>
      <c r="P367" s="42" t="s">
        <v>27</v>
      </c>
      <c r="Q367" s="43" t="str">
        <f t="shared" si="88"/>
        <v>off hired</v>
      </c>
      <c r="R367" s="54">
        <v>44745</v>
      </c>
      <c r="S367" s="54">
        <v>44798</v>
      </c>
      <c r="T367" s="45">
        <f t="shared" si="78"/>
        <v>1</v>
      </c>
      <c r="U367" s="46">
        <f t="shared" si="87"/>
        <v>7.7142857142857144</v>
      </c>
      <c r="V367" s="50">
        <v>18</v>
      </c>
      <c r="W367" s="50">
        <v>1.05</v>
      </c>
      <c r="X367" s="48">
        <f t="shared" si="79"/>
        <v>720</v>
      </c>
      <c r="Y367" s="48">
        <f t="shared" si="80"/>
        <v>42</v>
      </c>
      <c r="Z367" s="48">
        <f t="shared" si="76"/>
        <v>504</v>
      </c>
      <c r="AA367" s="48">
        <f t="shared" si="81"/>
        <v>216</v>
      </c>
      <c r="AB367" s="48">
        <f t="shared" si="82"/>
        <v>324</v>
      </c>
      <c r="AC367" s="48">
        <f t="shared" si="83"/>
        <v>1044</v>
      </c>
      <c r="AD367" s="93">
        <f t="shared" si="77"/>
        <v>1044</v>
      </c>
    </row>
    <row r="368" spans="1:30" s="68" customFormat="1" ht="30" customHeight="1" x14ac:dyDescent="0.35">
      <c r="A368" s="39"/>
      <c r="B368" s="39" t="s">
        <v>47</v>
      </c>
      <c r="C368" s="40">
        <v>429</v>
      </c>
      <c r="D368" s="49">
        <v>12589</v>
      </c>
      <c r="E368" s="49">
        <v>7820</v>
      </c>
      <c r="F368" s="41" t="s">
        <v>50</v>
      </c>
      <c r="G368" s="39" t="s">
        <v>270</v>
      </c>
      <c r="H368" s="39" t="s">
        <v>302</v>
      </c>
      <c r="I368" s="41">
        <v>2.5</v>
      </c>
      <c r="J368" s="41">
        <v>1.3</v>
      </c>
      <c r="K368" s="41">
        <v>6</v>
      </c>
      <c r="L368" s="41">
        <v>1</v>
      </c>
      <c r="M368" s="41">
        <f t="shared" si="86"/>
        <v>5</v>
      </c>
      <c r="N368" s="41"/>
      <c r="O368" s="41">
        <f>IF(P368="m3",I368*J368*M368,IF(P368="m2-LxH",I368*M368,IF(P368="m2-LxW",I368*J368*N368,IF(P368="rm",M368,IF(P368="lm",I368,IF(P368="unit",#REF!,))))))</f>
        <v>5</v>
      </c>
      <c r="P368" s="42" t="s">
        <v>30</v>
      </c>
      <c r="Q368" s="43" t="str">
        <f t="shared" si="88"/>
        <v>off hired</v>
      </c>
      <c r="R368" s="44">
        <v>44745</v>
      </c>
      <c r="S368" s="44">
        <v>44785</v>
      </c>
      <c r="T368" s="45">
        <f t="shared" si="78"/>
        <v>1</v>
      </c>
      <c r="U368" s="46">
        <f t="shared" si="87"/>
        <v>5.8571428571428568</v>
      </c>
      <c r="V368" s="47">
        <v>135</v>
      </c>
      <c r="W368" s="47">
        <v>12.25</v>
      </c>
      <c r="X368" s="48">
        <f t="shared" si="79"/>
        <v>675</v>
      </c>
      <c r="Y368" s="48">
        <f t="shared" si="80"/>
        <v>61.25</v>
      </c>
      <c r="Z368" s="48">
        <f t="shared" si="76"/>
        <v>472.5</v>
      </c>
      <c r="AA368" s="48">
        <f t="shared" si="81"/>
        <v>202.5</v>
      </c>
      <c r="AB368" s="48">
        <f t="shared" si="82"/>
        <v>358.75</v>
      </c>
      <c r="AC368" s="48">
        <f t="shared" si="83"/>
        <v>1033.75</v>
      </c>
      <c r="AD368" s="93">
        <f t="shared" si="77"/>
        <v>1033.75</v>
      </c>
    </row>
    <row r="369" spans="1:30" s="68" customFormat="1" ht="30" customHeight="1" x14ac:dyDescent="0.35">
      <c r="A369" s="39"/>
      <c r="B369" s="39" t="s">
        <v>132</v>
      </c>
      <c r="C369" s="40">
        <v>430</v>
      </c>
      <c r="D369" s="41">
        <v>12590</v>
      </c>
      <c r="E369" s="41">
        <v>7724</v>
      </c>
      <c r="F369" s="41" t="s">
        <v>49</v>
      </c>
      <c r="G369" s="39" t="s">
        <v>265</v>
      </c>
      <c r="H369" s="39" t="s">
        <v>302</v>
      </c>
      <c r="I369" s="41">
        <v>2.5</v>
      </c>
      <c r="J369" s="41">
        <v>1.3</v>
      </c>
      <c r="K369" s="41">
        <v>2.5</v>
      </c>
      <c r="L369" s="41">
        <v>1</v>
      </c>
      <c r="M369" s="41">
        <f t="shared" si="86"/>
        <v>1.5</v>
      </c>
      <c r="N369" s="41"/>
      <c r="O369" s="41">
        <f>IF(P369="m3",I369*J369*M369,IF(P369="m2-LxH",I369*M369,IF(P369="m2-LxW",I369*J369*N369,IF(P369="rm",M369,IF(P369="lm",I369,IF(P369="unit",#REF!,))))))</f>
        <v>1.5</v>
      </c>
      <c r="P369" s="42" t="s">
        <v>30</v>
      </c>
      <c r="Q369" s="43" t="str">
        <f t="shared" si="88"/>
        <v>off hired</v>
      </c>
      <c r="R369" s="44">
        <v>44745</v>
      </c>
      <c r="S369" s="44">
        <v>44757</v>
      </c>
      <c r="T369" s="45">
        <f t="shared" si="78"/>
        <v>1</v>
      </c>
      <c r="U369" s="46">
        <f t="shared" si="87"/>
        <v>1.8571428571428572</v>
      </c>
      <c r="V369" s="47">
        <v>135</v>
      </c>
      <c r="W369" s="47">
        <v>12.25</v>
      </c>
      <c r="X369" s="48">
        <f t="shared" si="79"/>
        <v>202.5</v>
      </c>
      <c r="Y369" s="48">
        <f t="shared" si="80"/>
        <v>18.375</v>
      </c>
      <c r="Z369" s="48">
        <f t="shared" si="76"/>
        <v>141.74999999999997</v>
      </c>
      <c r="AA369" s="48">
        <f t="shared" si="81"/>
        <v>60.749999999999993</v>
      </c>
      <c r="AB369" s="48">
        <f t="shared" si="82"/>
        <v>34.125</v>
      </c>
      <c r="AC369" s="48">
        <f t="shared" si="83"/>
        <v>236.62499999999997</v>
      </c>
      <c r="AD369" s="93">
        <f t="shared" si="77"/>
        <v>236.62499999999997</v>
      </c>
    </row>
    <row r="370" spans="1:30" s="68" customFormat="1" ht="30" customHeight="1" x14ac:dyDescent="0.35">
      <c r="A370" s="39"/>
      <c r="B370" s="39" t="s">
        <v>79</v>
      </c>
      <c r="C370" s="40">
        <v>431</v>
      </c>
      <c r="D370" s="49">
        <v>12591</v>
      </c>
      <c r="E370" s="49">
        <v>6745</v>
      </c>
      <c r="F370" s="41" t="s">
        <v>49</v>
      </c>
      <c r="G370" s="39" t="s">
        <v>261</v>
      </c>
      <c r="H370" s="39" t="s">
        <v>28</v>
      </c>
      <c r="I370" s="41">
        <v>18</v>
      </c>
      <c r="J370" s="41">
        <v>2.5</v>
      </c>
      <c r="K370" s="41">
        <f>5.5</f>
        <v>5.5</v>
      </c>
      <c r="L370" s="41">
        <v>1</v>
      </c>
      <c r="M370" s="41">
        <f t="shared" si="86"/>
        <v>4.5</v>
      </c>
      <c r="N370" s="41"/>
      <c r="O370" s="41">
        <f>IF(P370="m3",I370*J370*M370,IF(P370="m2-LxH",I370*M370,IF(P370="m2-LxW",I370*J370*N370,IF(P370="rm",M370,IF(P370="lm",I370,IF(P370="unit",#REF!,))))))</f>
        <v>202.5</v>
      </c>
      <c r="P370" s="42" t="s">
        <v>29</v>
      </c>
      <c r="Q370" s="43" t="str">
        <f t="shared" si="88"/>
        <v>off hired</v>
      </c>
      <c r="R370" s="44">
        <v>44745</v>
      </c>
      <c r="S370" s="44">
        <v>44834</v>
      </c>
      <c r="T370" s="45">
        <f t="shared" si="78"/>
        <v>1</v>
      </c>
      <c r="U370" s="46">
        <f t="shared" si="87"/>
        <v>12.857142857142858</v>
      </c>
      <c r="V370" s="47">
        <v>7.5</v>
      </c>
      <c r="W370" s="47">
        <v>0.7</v>
      </c>
      <c r="X370" s="48">
        <f t="shared" si="79"/>
        <v>1518.75</v>
      </c>
      <c r="Y370" s="48">
        <f t="shared" si="80"/>
        <v>141.75</v>
      </c>
      <c r="Z370" s="48">
        <f t="shared" si="76"/>
        <v>1063.125</v>
      </c>
      <c r="AA370" s="48">
        <f t="shared" si="81"/>
        <v>455.625</v>
      </c>
      <c r="AB370" s="48">
        <f t="shared" si="82"/>
        <v>1822.5</v>
      </c>
      <c r="AC370" s="48">
        <f t="shared" si="83"/>
        <v>3341.25</v>
      </c>
      <c r="AD370" s="93">
        <f t="shared" si="77"/>
        <v>3341.25</v>
      </c>
    </row>
    <row r="371" spans="1:30" s="68" customFormat="1" ht="30" customHeight="1" x14ac:dyDescent="0.35">
      <c r="A371" s="39"/>
      <c r="B371" s="39" t="s">
        <v>79</v>
      </c>
      <c r="C371" s="40">
        <v>432</v>
      </c>
      <c r="D371" s="49">
        <v>12592</v>
      </c>
      <c r="E371" s="49">
        <v>6708</v>
      </c>
      <c r="F371" s="41" t="s">
        <v>49</v>
      </c>
      <c r="G371" s="39" t="s">
        <v>261</v>
      </c>
      <c r="H371" s="39" t="s">
        <v>28</v>
      </c>
      <c r="I371" s="41">
        <v>15</v>
      </c>
      <c r="J371" s="41">
        <v>6</v>
      </c>
      <c r="K371" s="41">
        <f>5.5</f>
        <v>5.5</v>
      </c>
      <c r="L371" s="41">
        <v>1</v>
      </c>
      <c r="M371" s="41">
        <f t="shared" si="86"/>
        <v>4.5</v>
      </c>
      <c r="N371" s="41"/>
      <c r="O371" s="41">
        <f>IF(P371="m3",I371*J371*M371,IF(P371="m2-LxH",I371*M371,IF(P371="m2-LxW",I371*J371*N371,IF(P371="rm",M371,IF(P371="lm",I371,IF(P371="unit",#REF!,))))))</f>
        <v>405</v>
      </c>
      <c r="P371" s="42" t="s">
        <v>29</v>
      </c>
      <c r="Q371" s="43" t="str">
        <f t="shared" si="88"/>
        <v>off hired</v>
      </c>
      <c r="R371" s="44">
        <v>44745</v>
      </c>
      <c r="S371" s="44">
        <v>44823</v>
      </c>
      <c r="T371" s="45">
        <f t="shared" si="78"/>
        <v>1</v>
      </c>
      <c r="U371" s="46">
        <f t="shared" si="87"/>
        <v>11.285714285714286</v>
      </c>
      <c r="V371" s="47">
        <v>7.5</v>
      </c>
      <c r="W371" s="47">
        <v>0.7</v>
      </c>
      <c r="X371" s="48">
        <f t="shared" si="79"/>
        <v>3037.5</v>
      </c>
      <c r="Y371" s="48">
        <f t="shared" si="80"/>
        <v>283.5</v>
      </c>
      <c r="Z371" s="48">
        <f t="shared" si="76"/>
        <v>2126.25</v>
      </c>
      <c r="AA371" s="48">
        <f t="shared" si="81"/>
        <v>911.25</v>
      </c>
      <c r="AB371" s="48">
        <f t="shared" si="82"/>
        <v>3199.5</v>
      </c>
      <c r="AC371" s="48">
        <f t="shared" si="83"/>
        <v>6237</v>
      </c>
      <c r="AD371" s="93">
        <f t="shared" si="77"/>
        <v>6237</v>
      </c>
    </row>
    <row r="372" spans="1:30" s="68" customFormat="1" ht="30" customHeight="1" x14ac:dyDescent="0.35">
      <c r="A372" s="51"/>
      <c r="B372" s="39" t="s">
        <v>57</v>
      </c>
      <c r="C372" s="52">
        <v>433</v>
      </c>
      <c r="D372" s="53">
        <v>12593</v>
      </c>
      <c r="E372" s="53">
        <v>7814</v>
      </c>
      <c r="F372" s="53" t="s">
        <v>50</v>
      </c>
      <c r="G372" s="51" t="s">
        <v>356</v>
      </c>
      <c r="H372" s="51" t="s">
        <v>230</v>
      </c>
      <c r="I372" s="53">
        <v>12</v>
      </c>
      <c r="J372" s="53">
        <v>1</v>
      </c>
      <c r="K372" s="53">
        <v>4</v>
      </c>
      <c r="L372" s="41">
        <v>1</v>
      </c>
      <c r="M372" s="41">
        <f t="shared" si="86"/>
        <v>3</v>
      </c>
      <c r="N372" s="53"/>
      <c r="O372" s="41">
        <f>IF(P372="m3",I372*J372*M372,IF(P372="m2-LxH",I372*M372,IF(P372="m2-LxW",I372*J372*N372,IF(P372="rm",M372,IF(P372="lm",I372,IF(P372="unit",#REF!,))))))</f>
        <v>36</v>
      </c>
      <c r="P372" s="52" t="s">
        <v>27</v>
      </c>
      <c r="Q372" s="43" t="str">
        <f t="shared" si="88"/>
        <v>off hired</v>
      </c>
      <c r="R372" s="54">
        <v>44746</v>
      </c>
      <c r="S372" s="54">
        <v>44781</v>
      </c>
      <c r="T372" s="45">
        <f t="shared" si="78"/>
        <v>1</v>
      </c>
      <c r="U372" s="46">
        <f t="shared" si="87"/>
        <v>5.1428571428571432</v>
      </c>
      <c r="V372" s="50">
        <v>14</v>
      </c>
      <c r="W372" s="50">
        <v>0.84</v>
      </c>
      <c r="X372" s="48">
        <f t="shared" si="79"/>
        <v>504</v>
      </c>
      <c r="Y372" s="48">
        <f t="shared" si="80"/>
        <v>30.24</v>
      </c>
      <c r="Z372" s="48">
        <f t="shared" si="76"/>
        <v>352.8</v>
      </c>
      <c r="AA372" s="48">
        <f t="shared" si="81"/>
        <v>151.19999999999999</v>
      </c>
      <c r="AB372" s="48">
        <f t="shared" si="82"/>
        <v>155.52000000000001</v>
      </c>
      <c r="AC372" s="48">
        <f t="shared" si="83"/>
        <v>659.52</v>
      </c>
      <c r="AD372" s="93">
        <f t="shared" si="77"/>
        <v>659.52</v>
      </c>
    </row>
    <row r="373" spans="1:30" s="68" customFormat="1" ht="30" customHeight="1" x14ac:dyDescent="0.35">
      <c r="A373" s="51"/>
      <c r="B373" s="39" t="s">
        <v>114</v>
      </c>
      <c r="C373" s="52">
        <v>434</v>
      </c>
      <c r="D373" s="53">
        <v>12594</v>
      </c>
      <c r="E373" s="53">
        <v>8281</v>
      </c>
      <c r="F373" s="53" t="s">
        <v>50</v>
      </c>
      <c r="G373" s="51" t="s">
        <v>357</v>
      </c>
      <c r="H373" s="51" t="s">
        <v>230</v>
      </c>
      <c r="I373" s="53">
        <v>12.5</v>
      </c>
      <c r="J373" s="53">
        <v>1.3</v>
      </c>
      <c r="K373" s="53">
        <v>3</v>
      </c>
      <c r="L373" s="41">
        <v>1</v>
      </c>
      <c r="M373" s="41">
        <f t="shared" si="86"/>
        <v>2</v>
      </c>
      <c r="N373" s="53"/>
      <c r="O373" s="41">
        <f>IF(P373="m3",I373*J373*M373,IF(P373="m2-LxH",I373*M373,IF(P373="m2-LxW",I373*J373*N373,IF(P373="rm",M373,IF(P373="lm",I373,IF(P373="unit",#REF!,))))))</f>
        <v>25</v>
      </c>
      <c r="P373" s="52" t="s">
        <v>27</v>
      </c>
      <c r="Q373" s="43" t="str">
        <f t="shared" si="88"/>
        <v>off hired</v>
      </c>
      <c r="R373" s="54">
        <v>44746</v>
      </c>
      <c r="S373" s="54">
        <v>44892</v>
      </c>
      <c r="T373" s="45">
        <f t="shared" si="78"/>
        <v>1</v>
      </c>
      <c r="U373" s="46">
        <f t="shared" si="87"/>
        <v>21</v>
      </c>
      <c r="V373" s="50">
        <v>14</v>
      </c>
      <c r="W373" s="50">
        <v>0.84</v>
      </c>
      <c r="X373" s="48">
        <f t="shared" si="79"/>
        <v>350</v>
      </c>
      <c r="Y373" s="48">
        <f t="shared" si="80"/>
        <v>21</v>
      </c>
      <c r="Z373" s="48">
        <f t="shared" si="76"/>
        <v>245</v>
      </c>
      <c r="AA373" s="48">
        <f t="shared" si="81"/>
        <v>105</v>
      </c>
      <c r="AB373" s="48">
        <f t="shared" si="82"/>
        <v>441</v>
      </c>
      <c r="AC373" s="48">
        <f t="shared" si="83"/>
        <v>791</v>
      </c>
      <c r="AD373" s="93">
        <f t="shared" si="77"/>
        <v>791</v>
      </c>
    </row>
    <row r="374" spans="1:30" s="68" customFormat="1" ht="30" customHeight="1" x14ac:dyDescent="0.35">
      <c r="A374" s="51"/>
      <c r="B374" s="39" t="s">
        <v>114</v>
      </c>
      <c r="C374" s="52">
        <v>436</v>
      </c>
      <c r="D374" s="53">
        <v>12595</v>
      </c>
      <c r="E374" s="53">
        <v>7822</v>
      </c>
      <c r="F374" s="53" t="s">
        <v>50</v>
      </c>
      <c r="G374" s="51" t="s">
        <v>357</v>
      </c>
      <c r="H374" s="51" t="s">
        <v>230</v>
      </c>
      <c r="I374" s="53">
        <v>12</v>
      </c>
      <c r="J374" s="53">
        <v>1</v>
      </c>
      <c r="K374" s="53">
        <v>4</v>
      </c>
      <c r="L374" s="41">
        <v>1</v>
      </c>
      <c r="M374" s="41">
        <f t="shared" si="86"/>
        <v>3</v>
      </c>
      <c r="N374" s="53"/>
      <c r="O374" s="41">
        <f>IF(P374="m3",I374*J374*M374,IF(P374="m2-LxH",I374*M374,IF(P374="m2-LxW",I374*J374*N374,IF(P374="rm",M374,IF(P374="lm",I374,IF(P374="unit",#REF!,))))))</f>
        <v>36</v>
      </c>
      <c r="P374" s="52" t="s">
        <v>27</v>
      </c>
      <c r="Q374" s="43" t="str">
        <f t="shared" si="88"/>
        <v>off hired</v>
      </c>
      <c r="R374" s="54">
        <v>44746</v>
      </c>
      <c r="S374" s="54">
        <v>44781</v>
      </c>
      <c r="T374" s="45">
        <f t="shared" si="78"/>
        <v>1</v>
      </c>
      <c r="U374" s="46">
        <f t="shared" si="87"/>
        <v>5.1428571428571432</v>
      </c>
      <c r="V374" s="50">
        <v>14</v>
      </c>
      <c r="W374" s="50">
        <v>0.84</v>
      </c>
      <c r="X374" s="48">
        <f t="shared" si="79"/>
        <v>504</v>
      </c>
      <c r="Y374" s="48">
        <f t="shared" si="80"/>
        <v>30.24</v>
      </c>
      <c r="Z374" s="48">
        <f t="shared" si="76"/>
        <v>352.8</v>
      </c>
      <c r="AA374" s="48">
        <f t="shared" si="81"/>
        <v>151.19999999999999</v>
      </c>
      <c r="AB374" s="48">
        <f t="shared" si="82"/>
        <v>155.52000000000001</v>
      </c>
      <c r="AC374" s="48">
        <f t="shared" si="83"/>
        <v>659.52</v>
      </c>
      <c r="AD374" s="93">
        <f t="shared" si="77"/>
        <v>659.52</v>
      </c>
    </row>
    <row r="375" spans="1:30" s="68" customFormat="1" ht="30" customHeight="1" x14ac:dyDescent="0.35">
      <c r="A375" s="39"/>
      <c r="B375" s="39" t="s">
        <v>47</v>
      </c>
      <c r="C375" s="40">
        <v>438</v>
      </c>
      <c r="D375" s="49">
        <v>12596</v>
      </c>
      <c r="E375" s="49">
        <v>7727</v>
      </c>
      <c r="F375" s="41" t="s">
        <v>50</v>
      </c>
      <c r="G375" s="39" t="s">
        <v>270</v>
      </c>
      <c r="H375" s="39" t="s">
        <v>302</v>
      </c>
      <c r="I375" s="41">
        <v>1.8</v>
      </c>
      <c r="J375" s="41">
        <v>1.3</v>
      </c>
      <c r="K375" s="41">
        <v>6</v>
      </c>
      <c r="L375" s="41">
        <v>1</v>
      </c>
      <c r="M375" s="41">
        <f t="shared" si="86"/>
        <v>5</v>
      </c>
      <c r="N375" s="41"/>
      <c r="O375" s="41">
        <f>IF(P375="m3",I375*J375*M375,IF(P375="m2-LxH",I375*M375,IF(P375="m2-LxW",I375*J375*N375,IF(P375="rm",M375,IF(P375="lm",I375,IF(P375="unit",#REF!,))))))</f>
        <v>5</v>
      </c>
      <c r="P375" s="42" t="s">
        <v>30</v>
      </c>
      <c r="Q375" s="43" t="str">
        <f t="shared" si="88"/>
        <v>off hired</v>
      </c>
      <c r="R375" s="44">
        <v>44746</v>
      </c>
      <c r="S375" s="44">
        <v>44760</v>
      </c>
      <c r="T375" s="45">
        <f t="shared" si="78"/>
        <v>1</v>
      </c>
      <c r="U375" s="46">
        <f t="shared" si="87"/>
        <v>2.1428571428571428</v>
      </c>
      <c r="V375" s="47">
        <v>135</v>
      </c>
      <c r="W375" s="47">
        <v>12.25</v>
      </c>
      <c r="X375" s="48">
        <f t="shared" si="79"/>
        <v>675</v>
      </c>
      <c r="Y375" s="48">
        <f t="shared" si="80"/>
        <v>61.25</v>
      </c>
      <c r="Z375" s="48">
        <f t="shared" si="76"/>
        <v>472.5</v>
      </c>
      <c r="AA375" s="48">
        <f t="shared" si="81"/>
        <v>202.5</v>
      </c>
      <c r="AB375" s="48">
        <f t="shared" si="82"/>
        <v>131.25</v>
      </c>
      <c r="AC375" s="48">
        <f t="shared" si="83"/>
        <v>806.25</v>
      </c>
      <c r="AD375" s="93">
        <f t="shared" si="77"/>
        <v>806.25</v>
      </c>
    </row>
    <row r="376" spans="1:30" s="68" customFormat="1" ht="30" customHeight="1" x14ac:dyDescent="0.35">
      <c r="A376" s="51"/>
      <c r="B376" s="39" t="s">
        <v>132</v>
      </c>
      <c r="C376" s="52">
        <v>439</v>
      </c>
      <c r="D376" s="53">
        <v>12597</v>
      </c>
      <c r="E376" s="53">
        <v>7709</v>
      </c>
      <c r="F376" s="53" t="s">
        <v>49</v>
      </c>
      <c r="G376" s="51" t="s">
        <v>299</v>
      </c>
      <c r="H376" s="51" t="s">
        <v>230</v>
      </c>
      <c r="I376" s="53">
        <v>6.5</v>
      </c>
      <c r="J376" s="53">
        <v>1.3</v>
      </c>
      <c r="K376" s="53">
        <v>3</v>
      </c>
      <c r="L376" s="41">
        <v>1</v>
      </c>
      <c r="M376" s="41">
        <f t="shared" si="86"/>
        <v>2</v>
      </c>
      <c r="N376" s="53"/>
      <c r="O376" s="41">
        <f>IF(P376="m3",I376*J376*M376,IF(P376="m2-LxH",I376*M376,IF(P376="m2-LxW",I376*J376*N376,IF(P376="rm",M376,IF(P376="lm",I376,IF(P376="unit",#REF!,))))))</f>
        <v>13</v>
      </c>
      <c r="P376" s="52" t="s">
        <v>27</v>
      </c>
      <c r="Q376" s="43" t="str">
        <f t="shared" si="88"/>
        <v>off hired</v>
      </c>
      <c r="R376" s="54">
        <v>44746</v>
      </c>
      <c r="S376" s="54">
        <v>44755</v>
      </c>
      <c r="T376" s="45">
        <f t="shared" si="78"/>
        <v>1</v>
      </c>
      <c r="U376" s="46">
        <f t="shared" si="87"/>
        <v>1.4285714285714286</v>
      </c>
      <c r="V376" s="50">
        <v>14</v>
      </c>
      <c r="W376" s="50">
        <v>0.84</v>
      </c>
      <c r="X376" s="48">
        <f t="shared" si="79"/>
        <v>182</v>
      </c>
      <c r="Y376" s="48">
        <f t="shared" si="80"/>
        <v>10.92</v>
      </c>
      <c r="Z376" s="48">
        <f t="shared" si="76"/>
        <v>127.39999999999999</v>
      </c>
      <c r="AA376" s="48">
        <f t="shared" si="81"/>
        <v>54.6</v>
      </c>
      <c r="AB376" s="48">
        <f t="shared" si="82"/>
        <v>15.600000000000001</v>
      </c>
      <c r="AC376" s="48">
        <f t="shared" si="83"/>
        <v>197.6</v>
      </c>
      <c r="AD376" s="93">
        <f t="shared" si="77"/>
        <v>197.6</v>
      </c>
    </row>
    <row r="377" spans="1:30" s="68" customFormat="1" ht="30" customHeight="1" x14ac:dyDescent="0.35">
      <c r="A377" s="51"/>
      <c r="B377" s="39" t="s">
        <v>79</v>
      </c>
      <c r="C377" s="52">
        <v>440</v>
      </c>
      <c r="D377" s="55">
        <v>12598</v>
      </c>
      <c r="E377" s="55">
        <v>8272</v>
      </c>
      <c r="F377" s="53" t="s">
        <v>50</v>
      </c>
      <c r="G377" s="51" t="s">
        <v>358</v>
      </c>
      <c r="H377" s="51" t="s">
        <v>230</v>
      </c>
      <c r="I377" s="53">
        <v>24</v>
      </c>
      <c r="J377" s="53">
        <v>1.3</v>
      </c>
      <c r="K377" s="53">
        <v>2</v>
      </c>
      <c r="L377" s="41">
        <v>1</v>
      </c>
      <c r="M377" s="41">
        <f t="shared" si="86"/>
        <v>1</v>
      </c>
      <c r="N377" s="53"/>
      <c r="O377" s="41">
        <f>IF(P377="m3",I377*J377*M377,IF(P377="m2-LxH",I377*M377,IF(P377="m2-LxW",I377*J377*N377,IF(P377="rm",M377,IF(P377="lm",I377,IF(P377="unit",#REF!,))))))</f>
        <v>24</v>
      </c>
      <c r="P377" s="52" t="s">
        <v>27</v>
      </c>
      <c r="Q377" s="43" t="str">
        <f t="shared" si="88"/>
        <v>off hired</v>
      </c>
      <c r="R377" s="54">
        <v>44746</v>
      </c>
      <c r="S377" s="54">
        <v>44888</v>
      </c>
      <c r="T377" s="45">
        <f t="shared" si="78"/>
        <v>1</v>
      </c>
      <c r="U377" s="46">
        <f t="shared" si="87"/>
        <v>20.428571428571427</v>
      </c>
      <c r="V377" s="50">
        <v>14</v>
      </c>
      <c r="W377" s="50">
        <v>0.84</v>
      </c>
      <c r="X377" s="48">
        <f t="shared" si="79"/>
        <v>336</v>
      </c>
      <c r="Y377" s="48">
        <f t="shared" si="80"/>
        <v>20.16</v>
      </c>
      <c r="Z377" s="48">
        <f t="shared" ref="Z377:Z441" si="89">0.7*O377*V377</f>
        <v>235.19999999999996</v>
      </c>
      <c r="AA377" s="48">
        <f t="shared" si="81"/>
        <v>100.79999999999998</v>
      </c>
      <c r="AB377" s="48">
        <f t="shared" si="82"/>
        <v>411.83999999999992</v>
      </c>
      <c r="AC377" s="48">
        <f t="shared" si="83"/>
        <v>747.83999999999992</v>
      </c>
      <c r="AD377" s="93">
        <f t="shared" si="77"/>
        <v>747.83999999999992</v>
      </c>
    </row>
    <row r="378" spans="1:30" s="68" customFormat="1" ht="30" customHeight="1" x14ac:dyDescent="0.35">
      <c r="A378" s="51"/>
      <c r="B378" s="39" t="s">
        <v>132</v>
      </c>
      <c r="C378" s="52">
        <v>440</v>
      </c>
      <c r="D378" s="55">
        <v>12598</v>
      </c>
      <c r="E378" s="55">
        <v>8067</v>
      </c>
      <c r="F378" s="53" t="s">
        <v>50</v>
      </c>
      <c r="G378" s="51" t="s">
        <v>324</v>
      </c>
      <c r="H378" s="51" t="s">
        <v>230</v>
      </c>
      <c r="I378" s="53">
        <v>24</v>
      </c>
      <c r="J378" s="53">
        <v>1.3</v>
      </c>
      <c r="K378" s="53">
        <v>2</v>
      </c>
      <c r="L378" s="41">
        <v>1</v>
      </c>
      <c r="M378" s="41">
        <f t="shared" ref="M378" si="90">K378-L378</f>
        <v>1</v>
      </c>
      <c r="N378" s="53"/>
      <c r="O378" s="41">
        <f>IF(P378="m3",I378*J378*M378,IF(P378="m2-LxH",I378*M378,IF(P378="m2-LxW",I378*J378*N378,IF(P378="rm",M378,IF(P378="lm",I378,IF(P378="unit",#REF!,))))))</f>
        <v>24</v>
      </c>
      <c r="P378" s="52" t="s">
        <v>27</v>
      </c>
      <c r="Q378" s="43" t="str">
        <f t="shared" ref="Q378" si="91">IF(S378&lt;&gt;0,"off hired",IF(R378&lt;&gt;0,"on hire","-"))</f>
        <v>off hired</v>
      </c>
      <c r="R378" s="54">
        <v>44834</v>
      </c>
      <c r="S378" s="54">
        <v>44888</v>
      </c>
      <c r="T378" s="45">
        <f t="shared" ref="T378" si="92">IF(S378&lt;&gt;0,1,0)</f>
        <v>1</v>
      </c>
      <c r="U378" s="46">
        <f t="shared" ref="U378" si="93">IF(Q378="on hire",$C$1-R378+1,IF(Q378="off hired",S378-R378+1,0))/7</f>
        <v>7.8571428571428568</v>
      </c>
      <c r="V378" s="50">
        <v>0</v>
      </c>
      <c r="W378" s="50">
        <v>-0.84</v>
      </c>
      <c r="X378" s="48">
        <f t="shared" ref="X378" si="94">V378*O378</f>
        <v>0</v>
      </c>
      <c r="Y378" s="48">
        <f t="shared" ref="Y378" si="95">W378*O378</f>
        <v>-20.16</v>
      </c>
      <c r="Z378" s="48">
        <f t="shared" ref="Z378" si="96">0.7*O378*V378</f>
        <v>0</v>
      </c>
      <c r="AA378" s="48">
        <f t="shared" ref="AA378" si="97">IF(Q378="off hired",0.3*O378*V378*T378,0)</f>
        <v>0</v>
      </c>
      <c r="AB378" s="48">
        <f t="shared" ref="AB378" si="98">U378*O378*W378</f>
        <v>-158.39999999999998</v>
      </c>
      <c r="AC378" s="48">
        <f t="shared" ref="AC378" si="99">Z378+AA378+AB378</f>
        <v>-158.39999999999998</v>
      </c>
      <c r="AD378" s="93">
        <f t="shared" si="77"/>
        <v>-158.39999999999998</v>
      </c>
    </row>
    <row r="379" spans="1:30" s="68" customFormat="1" ht="30" customHeight="1" x14ac:dyDescent="0.35">
      <c r="A379" s="39"/>
      <c r="B379" s="39" t="s">
        <v>79</v>
      </c>
      <c r="C379" s="40">
        <v>445</v>
      </c>
      <c r="D379" s="49">
        <v>12599</v>
      </c>
      <c r="E379" s="49">
        <v>8066</v>
      </c>
      <c r="F379" s="41" t="s">
        <v>49</v>
      </c>
      <c r="G379" s="39" t="s">
        <v>261</v>
      </c>
      <c r="H379" s="39" t="s">
        <v>28</v>
      </c>
      <c r="I379" s="41">
        <v>22</v>
      </c>
      <c r="J379" s="41">
        <v>3</v>
      </c>
      <c r="K379" s="41">
        <f>5.5</f>
        <v>5.5</v>
      </c>
      <c r="L379" s="41">
        <v>1</v>
      </c>
      <c r="M379" s="41">
        <f t="shared" si="86"/>
        <v>4.5</v>
      </c>
      <c r="N379" s="41"/>
      <c r="O379" s="41">
        <f>IF(P379="m3",I379*J379*M379,IF(P379="m2-LxH",I379*M379,IF(P379="m2-LxW",I379*J379*N379,IF(P379="rm",M379,IF(P379="lm",I379,IF(P379="unit",#REF!,))))))</f>
        <v>297</v>
      </c>
      <c r="P379" s="42" t="s">
        <v>29</v>
      </c>
      <c r="Q379" s="43" t="str">
        <f t="shared" si="88"/>
        <v>off hired</v>
      </c>
      <c r="R379" s="44">
        <v>44746</v>
      </c>
      <c r="S379" s="44">
        <v>44838</v>
      </c>
      <c r="T379" s="45">
        <f t="shared" si="78"/>
        <v>1</v>
      </c>
      <c r="U379" s="46">
        <f t="shared" si="87"/>
        <v>13.285714285714286</v>
      </c>
      <c r="V379" s="47">
        <v>7.5</v>
      </c>
      <c r="W379" s="47">
        <v>0.7</v>
      </c>
      <c r="X379" s="48">
        <f t="shared" si="79"/>
        <v>2227.5</v>
      </c>
      <c r="Y379" s="48">
        <f t="shared" si="80"/>
        <v>207.89999999999998</v>
      </c>
      <c r="Z379" s="48">
        <f t="shared" si="89"/>
        <v>1559.2499999999998</v>
      </c>
      <c r="AA379" s="48">
        <f t="shared" si="81"/>
        <v>668.25</v>
      </c>
      <c r="AB379" s="48">
        <f t="shared" si="82"/>
        <v>2762.1</v>
      </c>
      <c r="AC379" s="48">
        <f t="shared" si="83"/>
        <v>4989.6000000000004</v>
      </c>
      <c r="AD379" s="93">
        <f t="shared" si="77"/>
        <v>4989.6000000000004</v>
      </c>
    </row>
    <row r="380" spans="1:30" s="68" customFormat="1" ht="30" customHeight="1" x14ac:dyDescent="0.35">
      <c r="A380" s="39"/>
      <c r="B380" s="39" t="s">
        <v>132</v>
      </c>
      <c r="C380" s="40">
        <v>441</v>
      </c>
      <c r="D380" s="41">
        <v>12600</v>
      </c>
      <c r="E380" s="41">
        <v>8298</v>
      </c>
      <c r="F380" s="41" t="s">
        <v>49</v>
      </c>
      <c r="G380" s="39" t="s">
        <v>265</v>
      </c>
      <c r="H380" s="39" t="s">
        <v>302</v>
      </c>
      <c r="I380" s="41">
        <v>1.3</v>
      </c>
      <c r="J380" s="41">
        <v>1.3</v>
      </c>
      <c r="K380" s="41">
        <v>3</v>
      </c>
      <c r="L380" s="41">
        <v>1</v>
      </c>
      <c r="M380" s="41">
        <f t="shared" si="86"/>
        <v>2</v>
      </c>
      <c r="N380" s="41"/>
      <c r="O380" s="41">
        <f>IF(P380="m3",I380*J380*M380,IF(P380="m2-LxH",I380*M380,IF(P380="m2-LxW",I380*J380*N380,IF(P380="rm",M380,IF(P380="lm",I380,IF(P380="unit",#REF!,))))))</f>
        <v>2</v>
      </c>
      <c r="P380" s="42" t="s">
        <v>30</v>
      </c>
      <c r="Q380" s="43" t="str">
        <f t="shared" si="88"/>
        <v>off hired</v>
      </c>
      <c r="R380" s="44">
        <v>44746</v>
      </c>
      <c r="S380" s="44">
        <v>44899</v>
      </c>
      <c r="T380" s="45">
        <f t="shared" si="78"/>
        <v>1</v>
      </c>
      <c r="U380" s="46">
        <f t="shared" si="87"/>
        <v>22</v>
      </c>
      <c r="V380" s="47">
        <v>135</v>
      </c>
      <c r="W380" s="47">
        <v>12.25</v>
      </c>
      <c r="X380" s="48">
        <f t="shared" si="79"/>
        <v>270</v>
      </c>
      <c r="Y380" s="48">
        <f t="shared" si="80"/>
        <v>24.5</v>
      </c>
      <c r="Z380" s="48">
        <f t="shared" si="89"/>
        <v>189</v>
      </c>
      <c r="AA380" s="48">
        <f t="shared" si="81"/>
        <v>81</v>
      </c>
      <c r="AB380" s="48">
        <f t="shared" si="82"/>
        <v>539</v>
      </c>
      <c r="AC380" s="48">
        <f t="shared" si="83"/>
        <v>809</v>
      </c>
      <c r="AD380" s="93">
        <f t="shared" si="77"/>
        <v>809</v>
      </c>
    </row>
    <row r="381" spans="1:30" s="68" customFormat="1" ht="30" customHeight="1" x14ac:dyDescent="0.35">
      <c r="A381" s="51"/>
      <c r="B381" s="39" t="s">
        <v>523</v>
      </c>
      <c r="C381" s="52">
        <v>442</v>
      </c>
      <c r="D381" s="53">
        <v>12601</v>
      </c>
      <c r="E381" s="53">
        <v>7855</v>
      </c>
      <c r="F381" s="53" t="s">
        <v>49</v>
      </c>
      <c r="G381" s="51" t="s">
        <v>265</v>
      </c>
      <c r="H381" s="51" t="s">
        <v>230</v>
      </c>
      <c r="I381" s="53">
        <v>8</v>
      </c>
      <c r="J381" s="53">
        <v>1.3</v>
      </c>
      <c r="K381" s="53">
        <v>4.5</v>
      </c>
      <c r="L381" s="41">
        <v>1</v>
      </c>
      <c r="M381" s="41">
        <f t="shared" si="86"/>
        <v>3.5</v>
      </c>
      <c r="N381" s="53"/>
      <c r="O381" s="41">
        <f>IF(P381="m3",I381*J381*M381,IF(P381="m2-LxH",I381*M381,IF(P381="m2-LxW",I381*J381*N381,IF(P381="rm",M381,IF(P381="lm",I381,IF(P381="unit",#REF!,))))))</f>
        <v>28</v>
      </c>
      <c r="P381" s="52" t="s">
        <v>27</v>
      </c>
      <c r="Q381" s="43" t="str">
        <f t="shared" si="88"/>
        <v>off hired</v>
      </c>
      <c r="R381" s="54">
        <v>44747</v>
      </c>
      <c r="S381" s="54">
        <v>44802</v>
      </c>
      <c r="T381" s="45">
        <f t="shared" si="78"/>
        <v>1</v>
      </c>
      <c r="U381" s="46">
        <f t="shared" si="87"/>
        <v>8</v>
      </c>
      <c r="V381" s="50">
        <v>14</v>
      </c>
      <c r="W381" s="50">
        <v>0.84</v>
      </c>
      <c r="X381" s="48">
        <f t="shared" si="79"/>
        <v>392</v>
      </c>
      <c r="Y381" s="48">
        <f t="shared" si="80"/>
        <v>23.52</v>
      </c>
      <c r="Z381" s="48">
        <f t="shared" si="89"/>
        <v>274.39999999999998</v>
      </c>
      <c r="AA381" s="48">
        <f t="shared" si="81"/>
        <v>117.60000000000001</v>
      </c>
      <c r="AB381" s="48">
        <f t="shared" si="82"/>
        <v>188.16</v>
      </c>
      <c r="AC381" s="48">
        <f t="shared" si="83"/>
        <v>580.16</v>
      </c>
      <c r="AD381" s="93">
        <f t="shared" si="77"/>
        <v>580.16</v>
      </c>
    </row>
    <row r="382" spans="1:30" s="68" customFormat="1" ht="30" customHeight="1" x14ac:dyDescent="0.35">
      <c r="A382" s="39"/>
      <c r="B382" s="39" t="s">
        <v>79</v>
      </c>
      <c r="C382" s="40">
        <v>443</v>
      </c>
      <c r="D382" s="49">
        <v>12602</v>
      </c>
      <c r="E382" s="49">
        <v>8115</v>
      </c>
      <c r="F382" s="41" t="s">
        <v>49</v>
      </c>
      <c r="G382" s="39" t="s">
        <v>261</v>
      </c>
      <c r="H382" s="39" t="s">
        <v>28</v>
      </c>
      <c r="I382" s="41">
        <v>8</v>
      </c>
      <c r="J382" s="41">
        <v>4</v>
      </c>
      <c r="K382" s="41">
        <f>5.5</f>
        <v>5.5</v>
      </c>
      <c r="L382" s="41">
        <v>1</v>
      </c>
      <c r="M382" s="41">
        <f t="shared" si="86"/>
        <v>4.5</v>
      </c>
      <c r="N382" s="41"/>
      <c r="O382" s="41">
        <f>IF(P382="m3",I382*J382*M382,IF(P382="m2-LxH",I382*M382,IF(P382="m2-LxW",I382*J382*N382,IF(P382="rm",M382,IF(P382="lm",I382,IF(P382="unit",#REF!,))))))</f>
        <v>144</v>
      </c>
      <c r="P382" s="42" t="s">
        <v>29</v>
      </c>
      <c r="Q382" s="43" t="str">
        <f t="shared" si="88"/>
        <v>off hired</v>
      </c>
      <c r="R382" s="44">
        <v>44746</v>
      </c>
      <c r="S382" s="44">
        <v>44852</v>
      </c>
      <c r="T382" s="45">
        <f t="shared" si="78"/>
        <v>1</v>
      </c>
      <c r="U382" s="46">
        <f t="shared" si="87"/>
        <v>15.285714285714286</v>
      </c>
      <c r="V382" s="47">
        <v>7.5</v>
      </c>
      <c r="W382" s="47">
        <v>0.7</v>
      </c>
      <c r="X382" s="48">
        <f t="shared" si="79"/>
        <v>1080</v>
      </c>
      <c r="Y382" s="48">
        <f t="shared" si="80"/>
        <v>100.8</v>
      </c>
      <c r="Z382" s="48">
        <f t="shared" si="89"/>
        <v>756</v>
      </c>
      <c r="AA382" s="48">
        <f t="shared" si="81"/>
        <v>323.99999999999994</v>
      </c>
      <c r="AB382" s="48">
        <f t="shared" si="82"/>
        <v>1540.8</v>
      </c>
      <c r="AC382" s="48">
        <f t="shared" si="83"/>
        <v>2620.8000000000002</v>
      </c>
      <c r="AD382" s="93">
        <f t="shared" si="77"/>
        <v>2620.8000000000002</v>
      </c>
    </row>
    <row r="383" spans="1:30" s="68" customFormat="1" ht="30" customHeight="1" x14ac:dyDescent="0.35">
      <c r="A383" s="39"/>
      <c r="B383" s="39" t="s">
        <v>79</v>
      </c>
      <c r="C383" s="40">
        <v>444</v>
      </c>
      <c r="D383" s="49">
        <v>12602</v>
      </c>
      <c r="E383" s="49">
        <v>8115</v>
      </c>
      <c r="F383" s="41" t="s">
        <v>49</v>
      </c>
      <c r="G383" s="39" t="s">
        <v>261</v>
      </c>
      <c r="H383" s="39" t="s">
        <v>28</v>
      </c>
      <c r="I383" s="41">
        <v>8</v>
      </c>
      <c r="J383" s="41">
        <v>4.4000000000000004</v>
      </c>
      <c r="K383" s="41">
        <f>5.5</f>
        <v>5.5</v>
      </c>
      <c r="L383" s="41">
        <v>1</v>
      </c>
      <c r="M383" s="41">
        <f t="shared" si="86"/>
        <v>4.5</v>
      </c>
      <c r="N383" s="41"/>
      <c r="O383" s="41">
        <f>IF(P383="m3",I383*J383*M383,IF(P383="m2-LxH",I383*M383,IF(P383="m2-LxW",I383*J383*N383,IF(P383="rm",M383,IF(P383="lm",I383,IF(P383="unit",#REF!,))))))</f>
        <v>158.4</v>
      </c>
      <c r="P383" s="42" t="s">
        <v>29</v>
      </c>
      <c r="Q383" s="43" t="str">
        <f t="shared" si="88"/>
        <v>off hired</v>
      </c>
      <c r="R383" s="44">
        <v>44746</v>
      </c>
      <c r="S383" s="44">
        <v>44852</v>
      </c>
      <c r="T383" s="45">
        <f t="shared" si="78"/>
        <v>1</v>
      </c>
      <c r="U383" s="46">
        <f t="shared" si="87"/>
        <v>15.285714285714286</v>
      </c>
      <c r="V383" s="47">
        <v>7.5</v>
      </c>
      <c r="W383" s="47">
        <v>0.7</v>
      </c>
      <c r="X383" s="48">
        <f t="shared" si="79"/>
        <v>1188</v>
      </c>
      <c r="Y383" s="48">
        <f t="shared" si="80"/>
        <v>110.88</v>
      </c>
      <c r="Z383" s="48">
        <f t="shared" si="89"/>
        <v>831.59999999999991</v>
      </c>
      <c r="AA383" s="48">
        <f t="shared" si="81"/>
        <v>356.40000000000003</v>
      </c>
      <c r="AB383" s="48">
        <f t="shared" si="82"/>
        <v>1694.88</v>
      </c>
      <c r="AC383" s="48">
        <f t="shared" si="83"/>
        <v>2882.88</v>
      </c>
      <c r="AD383" s="93">
        <f t="shared" si="77"/>
        <v>2882.88</v>
      </c>
    </row>
    <row r="384" spans="1:30" s="68" customFormat="1" ht="30" customHeight="1" x14ac:dyDescent="0.35">
      <c r="A384" s="51"/>
      <c r="B384" s="39" t="s">
        <v>100</v>
      </c>
      <c r="C384" s="52">
        <v>446</v>
      </c>
      <c r="D384" s="53">
        <v>12603</v>
      </c>
      <c r="E384" s="53">
        <v>8234</v>
      </c>
      <c r="F384" s="53" t="s">
        <v>49</v>
      </c>
      <c r="G384" s="51" t="s">
        <v>285</v>
      </c>
      <c r="H384" s="51" t="s">
        <v>230</v>
      </c>
      <c r="I384" s="53">
        <v>4</v>
      </c>
      <c r="J384" s="53">
        <v>1.3</v>
      </c>
      <c r="K384" s="53">
        <v>6</v>
      </c>
      <c r="L384" s="41">
        <v>1</v>
      </c>
      <c r="M384" s="41">
        <f t="shared" si="86"/>
        <v>5</v>
      </c>
      <c r="N384" s="53"/>
      <c r="O384" s="41">
        <f>IF(P384="m3",I384*J384*M384,IF(P384="m2-LxH",I384*M384,IF(P384="m2-LxW",I384*J384*N384,IF(P384="rm",M384,IF(P384="lm",I384,IF(P384="unit",#REF!,))))))</f>
        <v>20</v>
      </c>
      <c r="P384" s="52" t="s">
        <v>27</v>
      </c>
      <c r="Q384" s="43" t="str">
        <f t="shared" si="88"/>
        <v>off hired</v>
      </c>
      <c r="R384" s="54">
        <v>44746</v>
      </c>
      <c r="S384" s="54">
        <v>44874</v>
      </c>
      <c r="T384" s="45">
        <f t="shared" si="78"/>
        <v>1</v>
      </c>
      <c r="U384" s="46">
        <f t="shared" si="87"/>
        <v>18.428571428571427</v>
      </c>
      <c r="V384" s="50">
        <v>14</v>
      </c>
      <c r="W384" s="50">
        <v>0.84</v>
      </c>
      <c r="X384" s="48">
        <f t="shared" si="79"/>
        <v>280</v>
      </c>
      <c r="Y384" s="48">
        <f t="shared" si="80"/>
        <v>16.8</v>
      </c>
      <c r="Z384" s="48">
        <f t="shared" si="89"/>
        <v>196</v>
      </c>
      <c r="AA384" s="48">
        <f t="shared" si="81"/>
        <v>84</v>
      </c>
      <c r="AB384" s="48">
        <f t="shared" si="82"/>
        <v>309.59999999999997</v>
      </c>
      <c r="AC384" s="48">
        <f t="shared" si="83"/>
        <v>589.59999999999991</v>
      </c>
      <c r="AD384" s="93">
        <f t="shared" si="77"/>
        <v>589.59999999999991</v>
      </c>
    </row>
    <row r="385" spans="1:30" s="68" customFormat="1" ht="30" customHeight="1" x14ac:dyDescent="0.35">
      <c r="A385" s="39"/>
      <c r="B385" s="39" t="s">
        <v>132</v>
      </c>
      <c r="C385" s="40">
        <v>447</v>
      </c>
      <c r="D385" s="41">
        <v>12604</v>
      </c>
      <c r="E385" s="41">
        <v>6733</v>
      </c>
      <c r="F385" s="41" t="s">
        <v>50</v>
      </c>
      <c r="G385" s="39" t="s">
        <v>231</v>
      </c>
      <c r="H385" s="39" t="s">
        <v>302</v>
      </c>
      <c r="I385" s="41">
        <v>1.3</v>
      </c>
      <c r="J385" s="41">
        <v>1</v>
      </c>
      <c r="K385" s="41">
        <v>5</v>
      </c>
      <c r="L385" s="41">
        <v>1</v>
      </c>
      <c r="M385" s="41">
        <f t="shared" si="86"/>
        <v>4</v>
      </c>
      <c r="N385" s="41"/>
      <c r="O385" s="41">
        <f>IF(P385="m3",I385*J385*M385,IF(P385="m2-LxH",I385*M385,IF(P385="m2-LxW",I385*J385*N385,IF(P385="rm",M385,IF(P385="lm",I385,IF(P385="unit",#REF!,))))))</f>
        <v>4</v>
      </c>
      <c r="P385" s="42" t="s">
        <v>30</v>
      </c>
      <c r="Q385" s="43" t="str">
        <f t="shared" si="88"/>
        <v>off hired</v>
      </c>
      <c r="R385" s="44">
        <v>44748</v>
      </c>
      <c r="S385" s="44">
        <v>44832</v>
      </c>
      <c r="T385" s="45">
        <f t="shared" si="78"/>
        <v>1</v>
      </c>
      <c r="U385" s="46">
        <f t="shared" si="87"/>
        <v>12.142857142857142</v>
      </c>
      <c r="V385" s="47">
        <v>135</v>
      </c>
      <c r="W385" s="47">
        <v>12.25</v>
      </c>
      <c r="X385" s="48">
        <f t="shared" si="79"/>
        <v>540</v>
      </c>
      <c r="Y385" s="48">
        <f t="shared" si="80"/>
        <v>49</v>
      </c>
      <c r="Z385" s="48">
        <f t="shared" si="89"/>
        <v>378</v>
      </c>
      <c r="AA385" s="48">
        <f t="shared" si="81"/>
        <v>162</v>
      </c>
      <c r="AB385" s="48">
        <f t="shared" si="82"/>
        <v>595</v>
      </c>
      <c r="AC385" s="48">
        <f t="shared" si="83"/>
        <v>1135</v>
      </c>
      <c r="AD385" s="93">
        <f t="shared" si="77"/>
        <v>1135</v>
      </c>
    </row>
    <row r="386" spans="1:30" s="68" customFormat="1" ht="30" customHeight="1" x14ac:dyDescent="0.35">
      <c r="A386" s="39"/>
      <c r="B386" s="39" t="s">
        <v>79</v>
      </c>
      <c r="C386" s="40">
        <v>448</v>
      </c>
      <c r="D386" s="49">
        <v>12605</v>
      </c>
      <c r="E386" s="49">
        <v>8070</v>
      </c>
      <c r="F386" s="41" t="s">
        <v>50</v>
      </c>
      <c r="G386" s="39" t="s">
        <v>326</v>
      </c>
      <c r="H386" s="39" t="s">
        <v>302</v>
      </c>
      <c r="I386" s="41">
        <v>1.8</v>
      </c>
      <c r="J386" s="41">
        <v>1.3</v>
      </c>
      <c r="K386" s="41">
        <v>4</v>
      </c>
      <c r="L386" s="41">
        <v>1</v>
      </c>
      <c r="M386" s="41">
        <f t="shared" si="86"/>
        <v>3</v>
      </c>
      <c r="N386" s="41"/>
      <c r="O386" s="41">
        <f>IF(P386="m3",I386*J386*M386,IF(P386="m2-LxH",I386*M386,IF(P386="m2-LxW",I386*J386*N386,IF(P386="rm",M386,IF(P386="lm",I386,IF(P386="unit",#REF!,))))))</f>
        <v>3</v>
      </c>
      <c r="P386" s="42" t="s">
        <v>30</v>
      </c>
      <c r="Q386" s="43" t="str">
        <f t="shared" si="88"/>
        <v>off hired</v>
      </c>
      <c r="R386" s="44">
        <v>44749</v>
      </c>
      <c r="S386" s="44">
        <v>44840</v>
      </c>
      <c r="T386" s="45">
        <f t="shared" si="78"/>
        <v>1</v>
      </c>
      <c r="U386" s="46">
        <f t="shared" si="87"/>
        <v>13.142857142857142</v>
      </c>
      <c r="V386" s="47">
        <v>135</v>
      </c>
      <c r="W386" s="47"/>
      <c r="X386" s="48">
        <f t="shared" si="79"/>
        <v>405</v>
      </c>
      <c r="Y386" s="48">
        <f t="shared" si="80"/>
        <v>0</v>
      </c>
      <c r="Z386" s="48">
        <f t="shared" si="89"/>
        <v>283.49999999999994</v>
      </c>
      <c r="AA386" s="48">
        <f t="shared" si="81"/>
        <v>121.49999999999999</v>
      </c>
      <c r="AB386" s="48">
        <f t="shared" si="82"/>
        <v>0</v>
      </c>
      <c r="AC386" s="48">
        <f t="shared" si="83"/>
        <v>404.99999999999994</v>
      </c>
      <c r="AD386" s="93">
        <f t="shared" si="77"/>
        <v>404.99999999999994</v>
      </c>
    </row>
    <row r="387" spans="1:30" s="68" customFormat="1" ht="30" customHeight="1" x14ac:dyDescent="0.35">
      <c r="A387" s="39"/>
      <c r="B387" s="39" t="s">
        <v>79</v>
      </c>
      <c r="C387" s="40">
        <v>449</v>
      </c>
      <c r="D387" s="49">
        <v>12606</v>
      </c>
      <c r="E387" s="49">
        <v>7855</v>
      </c>
      <c r="F387" s="41" t="s">
        <v>50</v>
      </c>
      <c r="G387" s="39" t="s">
        <v>251</v>
      </c>
      <c r="H387" s="39" t="s">
        <v>302</v>
      </c>
      <c r="I387" s="41">
        <v>1.8</v>
      </c>
      <c r="J387" s="41">
        <v>0.6</v>
      </c>
      <c r="K387" s="41">
        <v>6</v>
      </c>
      <c r="L387" s="41">
        <v>1</v>
      </c>
      <c r="M387" s="41">
        <f t="shared" si="86"/>
        <v>5</v>
      </c>
      <c r="N387" s="41"/>
      <c r="O387" s="41">
        <f>IF(P387="m3",I387*J387*M387,IF(P387="m2-LxH",I387*M387,IF(P387="m2-LxW",I387*J387*N387,IF(P387="rm",M387,IF(P387="lm",I387,IF(P387="unit",#REF!,))))))</f>
        <v>5</v>
      </c>
      <c r="P387" s="42" t="s">
        <v>30</v>
      </c>
      <c r="Q387" s="43" t="str">
        <f t="shared" si="88"/>
        <v>off hired</v>
      </c>
      <c r="R387" s="44">
        <v>44749</v>
      </c>
      <c r="S387" s="44">
        <v>44802</v>
      </c>
      <c r="T387" s="45">
        <f t="shared" si="78"/>
        <v>1</v>
      </c>
      <c r="U387" s="46">
        <f t="shared" si="87"/>
        <v>7.7142857142857144</v>
      </c>
      <c r="V387" s="47">
        <v>135</v>
      </c>
      <c r="W387" s="47">
        <v>12.25</v>
      </c>
      <c r="X387" s="48">
        <f t="shared" si="79"/>
        <v>675</v>
      </c>
      <c r="Y387" s="48">
        <f t="shared" si="80"/>
        <v>61.25</v>
      </c>
      <c r="Z387" s="48">
        <f t="shared" si="89"/>
        <v>472.5</v>
      </c>
      <c r="AA387" s="48">
        <f t="shared" si="81"/>
        <v>202.5</v>
      </c>
      <c r="AB387" s="48">
        <f t="shared" si="82"/>
        <v>472.5</v>
      </c>
      <c r="AC387" s="48">
        <f t="shared" si="83"/>
        <v>1147.5</v>
      </c>
      <c r="AD387" s="93">
        <f t="shared" si="77"/>
        <v>1147.5</v>
      </c>
    </row>
    <row r="388" spans="1:30" s="68" customFormat="1" ht="30" customHeight="1" x14ac:dyDescent="0.35">
      <c r="A388" s="51"/>
      <c r="B388" s="39" t="s">
        <v>114</v>
      </c>
      <c r="C388" s="52">
        <v>450</v>
      </c>
      <c r="D388" s="53">
        <v>12607</v>
      </c>
      <c r="E388" s="53">
        <v>7815</v>
      </c>
      <c r="F388" s="53" t="s">
        <v>49</v>
      </c>
      <c r="G388" s="51" t="s">
        <v>256</v>
      </c>
      <c r="H388" s="51" t="s">
        <v>230</v>
      </c>
      <c r="I388" s="53">
        <v>4</v>
      </c>
      <c r="J388" s="53">
        <v>1.3</v>
      </c>
      <c r="K388" s="53">
        <v>5</v>
      </c>
      <c r="L388" s="41">
        <v>1</v>
      </c>
      <c r="M388" s="41">
        <f t="shared" si="86"/>
        <v>4</v>
      </c>
      <c r="N388" s="53"/>
      <c r="O388" s="41">
        <f>IF(P388="m3",I388*J388*M388,IF(P388="m2-LxH",I388*M388,IF(P388="m2-LxW",I388*J388*N388,IF(P388="rm",M388,IF(P388="lm",I388,IF(P388="unit",#REF!,))))))</f>
        <v>16</v>
      </c>
      <c r="P388" s="52" t="s">
        <v>27</v>
      </c>
      <c r="Q388" s="43" t="str">
        <f t="shared" si="88"/>
        <v>off hired</v>
      </c>
      <c r="R388" s="54">
        <v>44748</v>
      </c>
      <c r="S388" s="54">
        <v>44781</v>
      </c>
      <c r="T388" s="45">
        <f t="shared" si="78"/>
        <v>1</v>
      </c>
      <c r="U388" s="46">
        <f t="shared" si="87"/>
        <v>4.8571428571428568</v>
      </c>
      <c r="V388" s="50">
        <v>14</v>
      </c>
      <c r="W388" s="50">
        <v>0.84</v>
      </c>
      <c r="X388" s="48">
        <f t="shared" si="79"/>
        <v>224</v>
      </c>
      <c r="Y388" s="48">
        <f t="shared" si="80"/>
        <v>13.44</v>
      </c>
      <c r="Z388" s="48">
        <f t="shared" si="89"/>
        <v>156.79999999999998</v>
      </c>
      <c r="AA388" s="48">
        <f t="shared" si="81"/>
        <v>67.2</v>
      </c>
      <c r="AB388" s="48">
        <f t="shared" si="82"/>
        <v>65.279999999999987</v>
      </c>
      <c r="AC388" s="48">
        <f t="shared" si="83"/>
        <v>289.27999999999997</v>
      </c>
      <c r="AD388" s="93">
        <f t="shared" ref="AD388:AD451" si="100">_xlfn.IFNA(AC388,0)</f>
        <v>289.27999999999997</v>
      </c>
    </row>
    <row r="389" spans="1:30" s="68" customFormat="1" ht="30" customHeight="1" x14ac:dyDescent="0.35">
      <c r="A389" s="51"/>
      <c r="B389" s="39" t="s">
        <v>114</v>
      </c>
      <c r="C389" s="52">
        <v>344</v>
      </c>
      <c r="D389" s="53">
        <v>12608</v>
      </c>
      <c r="E389" s="53">
        <v>7828</v>
      </c>
      <c r="F389" s="53" t="s">
        <v>49</v>
      </c>
      <c r="G389" s="51" t="s">
        <v>256</v>
      </c>
      <c r="H389" s="51" t="s">
        <v>230</v>
      </c>
      <c r="I389" s="53">
        <v>6</v>
      </c>
      <c r="J389" s="53">
        <v>0.6</v>
      </c>
      <c r="K389" s="53">
        <v>5</v>
      </c>
      <c r="L389" s="41">
        <v>1</v>
      </c>
      <c r="M389" s="41">
        <f t="shared" si="86"/>
        <v>4</v>
      </c>
      <c r="N389" s="53"/>
      <c r="O389" s="41">
        <f>IF(P389="m3",I389*J389*M389,IF(P389="m2-LxH",I389*M389,IF(P389="m2-LxW",I389*J389*N389,IF(P389="rm",M389,IF(P389="lm",I389,IF(P389="unit",#REF!,))))))</f>
        <v>24</v>
      </c>
      <c r="P389" s="52" t="s">
        <v>27</v>
      </c>
      <c r="Q389" s="43" t="str">
        <f t="shared" si="88"/>
        <v>off hired</v>
      </c>
      <c r="R389" s="54">
        <v>44748</v>
      </c>
      <c r="S389" s="54">
        <v>44789</v>
      </c>
      <c r="T389" s="45">
        <f t="shared" si="78"/>
        <v>1</v>
      </c>
      <c r="U389" s="46">
        <f t="shared" si="87"/>
        <v>6</v>
      </c>
      <c r="V389" s="50">
        <v>14</v>
      </c>
      <c r="W389" s="50">
        <v>0.84</v>
      </c>
      <c r="X389" s="48">
        <f t="shared" si="79"/>
        <v>336</v>
      </c>
      <c r="Y389" s="48">
        <f t="shared" si="80"/>
        <v>20.16</v>
      </c>
      <c r="Z389" s="48">
        <f t="shared" si="89"/>
        <v>235.19999999999996</v>
      </c>
      <c r="AA389" s="48">
        <f t="shared" si="81"/>
        <v>100.79999999999998</v>
      </c>
      <c r="AB389" s="48">
        <f t="shared" si="82"/>
        <v>120.96</v>
      </c>
      <c r="AC389" s="48">
        <f t="shared" si="83"/>
        <v>456.95999999999992</v>
      </c>
      <c r="AD389" s="93">
        <f t="shared" si="100"/>
        <v>456.95999999999992</v>
      </c>
    </row>
    <row r="390" spans="1:30" s="68" customFormat="1" ht="30" customHeight="1" x14ac:dyDescent="0.35">
      <c r="A390" s="39"/>
      <c r="B390" s="39" t="s">
        <v>114</v>
      </c>
      <c r="C390" s="40">
        <v>127</v>
      </c>
      <c r="D390" s="41">
        <v>12609</v>
      </c>
      <c r="E390" s="41">
        <v>7828</v>
      </c>
      <c r="F390" s="41" t="s">
        <v>49</v>
      </c>
      <c r="G390" s="39" t="s">
        <v>256</v>
      </c>
      <c r="H390" s="39" t="s">
        <v>300</v>
      </c>
      <c r="I390" s="41">
        <v>25</v>
      </c>
      <c r="J390" s="41">
        <v>1.3</v>
      </c>
      <c r="K390" s="41"/>
      <c r="L390" s="41"/>
      <c r="M390" s="41"/>
      <c r="N390" s="41">
        <v>1</v>
      </c>
      <c r="O390" s="41">
        <f>IF(P390="m3",I390*J390*M390,IF(P390="m2-LxH",I390*M390,IF(P390="m2-LxW",I390*J390*N390,IF(P390="rm",M390,IF(P390="lm",I390,IF(P390="unit",#REF!,))))))</f>
        <v>32.5</v>
      </c>
      <c r="P390" s="42" t="s">
        <v>32</v>
      </c>
      <c r="Q390" s="43" t="str">
        <f t="shared" si="88"/>
        <v>off hired</v>
      </c>
      <c r="R390" s="44">
        <v>44748</v>
      </c>
      <c r="S390" s="44">
        <v>44789</v>
      </c>
      <c r="T390" s="45">
        <f t="shared" ref="T390:T453" si="101">IF(S390&lt;&gt;0,1,0)</f>
        <v>1</v>
      </c>
      <c r="U390" s="46">
        <f t="shared" si="87"/>
        <v>6</v>
      </c>
      <c r="V390" s="47">
        <v>7.5</v>
      </c>
      <c r="W390" s="47">
        <v>1.05</v>
      </c>
      <c r="X390" s="48">
        <f t="shared" ref="X390:X453" si="102">V390*O390</f>
        <v>243.75</v>
      </c>
      <c r="Y390" s="48">
        <f t="shared" ref="Y390:Y453" si="103">W390*O390</f>
        <v>34.125</v>
      </c>
      <c r="Z390" s="48">
        <f t="shared" si="89"/>
        <v>170.625</v>
      </c>
      <c r="AA390" s="48">
        <f t="shared" ref="AA390:AA453" si="104">IF(Q390="off hired",0.3*O390*V390*T390,0)</f>
        <v>73.125</v>
      </c>
      <c r="AB390" s="48">
        <f t="shared" ref="AB390:AB453" si="105">U390*O390*W390</f>
        <v>204.75</v>
      </c>
      <c r="AC390" s="48">
        <f t="shared" ref="AC390:AC453" si="106">Z390+AA390+AB390</f>
        <v>448.5</v>
      </c>
      <c r="AD390" s="93">
        <f t="shared" si="100"/>
        <v>448.5</v>
      </c>
    </row>
    <row r="391" spans="1:30" s="68" customFormat="1" ht="30" customHeight="1" x14ac:dyDescent="0.35">
      <c r="A391" s="39"/>
      <c r="B391" s="39" t="s">
        <v>93</v>
      </c>
      <c r="C391" s="40">
        <v>453</v>
      </c>
      <c r="D391" s="41">
        <v>12610</v>
      </c>
      <c r="E391" s="41">
        <v>8248</v>
      </c>
      <c r="F391" s="41" t="s">
        <v>49</v>
      </c>
      <c r="G391" s="39" t="s">
        <v>359</v>
      </c>
      <c r="H391" s="39" t="s">
        <v>302</v>
      </c>
      <c r="I391" s="41">
        <v>2.5</v>
      </c>
      <c r="J391" s="41">
        <v>1.3</v>
      </c>
      <c r="K391" s="41">
        <v>4</v>
      </c>
      <c r="L391" s="41">
        <v>1</v>
      </c>
      <c r="M391" s="41">
        <f t="shared" ref="M391:M419" si="107">K391-L391</f>
        <v>3</v>
      </c>
      <c r="N391" s="41"/>
      <c r="O391" s="41">
        <f>IF(P391="m3",I391*J391*M391,IF(P391="m2-LxH",I391*M391,IF(P391="m2-LxW",I391*J391*N391,IF(P391="rm",M391,IF(P391="lm",I391,IF(P391="unit",#REF!,))))))</f>
        <v>3</v>
      </c>
      <c r="P391" s="42" t="s">
        <v>30</v>
      </c>
      <c r="Q391" s="43" t="str">
        <f t="shared" si="88"/>
        <v>off hired</v>
      </c>
      <c r="R391" s="44">
        <v>44748</v>
      </c>
      <c r="S391" s="44">
        <v>44880</v>
      </c>
      <c r="T391" s="45">
        <f t="shared" si="101"/>
        <v>1</v>
      </c>
      <c r="U391" s="46">
        <f t="shared" si="87"/>
        <v>19</v>
      </c>
      <c r="V391" s="47">
        <v>135</v>
      </c>
      <c r="W391" s="47">
        <v>12.25</v>
      </c>
      <c r="X391" s="48">
        <f t="shared" si="102"/>
        <v>405</v>
      </c>
      <c r="Y391" s="48">
        <f t="shared" si="103"/>
        <v>36.75</v>
      </c>
      <c r="Z391" s="48">
        <f t="shared" si="89"/>
        <v>283.49999999999994</v>
      </c>
      <c r="AA391" s="48">
        <f t="shared" si="104"/>
        <v>121.49999999999999</v>
      </c>
      <c r="AB391" s="48">
        <f t="shared" si="105"/>
        <v>698.25</v>
      </c>
      <c r="AC391" s="48">
        <f t="shared" si="106"/>
        <v>1103.25</v>
      </c>
      <c r="AD391" s="93">
        <f t="shared" si="100"/>
        <v>1103.25</v>
      </c>
    </row>
    <row r="392" spans="1:30" s="68" customFormat="1" ht="30" customHeight="1" x14ac:dyDescent="0.35">
      <c r="A392" s="39"/>
      <c r="B392" s="39" t="s">
        <v>111</v>
      </c>
      <c r="C392" s="40">
        <v>454</v>
      </c>
      <c r="D392" s="41">
        <v>12611</v>
      </c>
      <c r="E392" s="41">
        <v>7829</v>
      </c>
      <c r="F392" s="41" t="s">
        <v>49</v>
      </c>
      <c r="G392" s="39" t="s">
        <v>344</v>
      </c>
      <c r="H392" s="39" t="s">
        <v>302</v>
      </c>
      <c r="I392" s="41">
        <v>1.8</v>
      </c>
      <c r="J392" s="41">
        <v>1.3</v>
      </c>
      <c r="K392" s="41">
        <v>3.5</v>
      </c>
      <c r="L392" s="41">
        <v>1</v>
      </c>
      <c r="M392" s="41">
        <f t="shared" si="107"/>
        <v>2.5</v>
      </c>
      <c r="N392" s="41"/>
      <c r="O392" s="41">
        <f>IF(P392="m3",I392*J392*M392,IF(P392="m2-LxH",I392*M392,IF(P392="m2-LxW",I392*J392*N392,IF(P392="rm",M392,IF(P392="lm",I392,IF(P392="unit",#REF!,))))))</f>
        <v>2.5</v>
      </c>
      <c r="P392" s="42" t="s">
        <v>30</v>
      </c>
      <c r="Q392" s="43" t="str">
        <f t="shared" si="88"/>
        <v>off hired</v>
      </c>
      <c r="R392" s="44">
        <v>44749</v>
      </c>
      <c r="S392" s="44">
        <v>44791</v>
      </c>
      <c r="T392" s="45">
        <f t="shared" si="101"/>
        <v>1</v>
      </c>
      <c r="U392" s="46">
        <f t="shared" ref="U392:U423" si="108">IF(Q392="on hire",$C$1-R392+1,IF(Q392="off hired",S392-R392+1,0))/7</f>
        <v>6.1428571428571432</v>
      </c>
      <c r="V392" s="47">
        <v>135</v>
      </c>
      <c r="W392" s="47">
        <v>12.25</v>
      </c>
      <c r="X392" s="48">
        <f t="shared" si="102"/>
        <v>337.5</v>
      </c>
      <c r="Y392" s="48">
        <f t="shared" si="103"/>
        <v>30.625</v>
      </c>
      <c r="Z392" s="48">
        <f t="shared" si="89"/>
        <v>236.25</v>
      </c>
      <c r="AA392" s="48">
        <f t="shared" si="104"/>
        <v>101.25</v>
      </c>
      <c r="AB392" s="48">
        <f t="shared" si="105"/>
        <v>188.125</v>
      </c>
      <c r="AC392" s="48">
        <f t="shared" si="106"/>
        <v>525.625</v>
      </c>
      <c r="AD392" s="93">
        <f t="shared" si="100"/>
        <v>525.625</v>
      </c>
    </row>
    <row r="393" spans="1:30" s="68" customFormat="1" ht="30" customHeight="1" x14ac:dyDescent="0.35">
      <c r="A393" s="39"/>
      <c r="B393" s="39" t="s">
        <v>111</v>
      </c>
      <c r="C393" s="40">
        <v>455</v>
      </c>
      <c r="D393" s="41">
        <v>12611</v>
      </c>
      <c r="E393" s="41">
        <v>7829</v>
      </c>
      <c r="F393" s="41" t="s">
        <v>49</v>
      </c>
      <c r="G393" s="39" t="s">
        <v>344</v>
      </c>
      <c r="H393" s="39" t="s">
        <v>302</v>
      </c>
      <c r="I393" s="41">
        <v>1.8</v>
      </c>
      <c r="J393" s="41">
        <v>1.3</v>
      </c>
      <c r="K393" s="41">
        <v>3.5</v>
      </c>
      <c r="L393" s="41">
        <v>1</v>
      </c>
      <c r="M393" s="41">
        <f t="shared" si="107"/>
        <v>2.5</v>
      </c>
      <c r="N393" s="41"/>
      <c r="O393" s="41">
        <f>IF(P393="m3",I393*J393*M393,IF(P393="m2-LxH",I393*M393,IF(P393="m2-LxW",I393*J393*N393,IF(P393="rm",M393,IF(P393="lm",I393,IF(P393="unit",#REF!,))))))</f>
        <v>2.5</v>
      </c>
      <c r="P393" s="42" t="s">
        <v>30</v>
      </c>
      <c r="Q393" s="43" t="str">
        <f t="shared" si="88"/>
        <v>off hired</v>
      </c>
      <c r="R393" s="44">
        <v>44749</v>
      </c>
      <c r="S393" s="44">
        <v>44791</v>
      </c>
      <c r="T393" s="45">
        <f t="shared" si="101"/>
        <v>1</v>
      </c>
      <c r="U393" s="46">
        <f t="shared" si="108"/>
        <v>6.1428571428571432</v>
      </c>
      <c r="V393" s="47">
        <v>135</v>
      </c>
      <c r="W393" s="47">
        <v>12.25</v>
      </c>
      <c r="X393" s="48">
        <f t="shared" si="102"/>
        <v>337.5</v>
      </c>
      <c r="Y393" s="48">
        <f t="shared" si="103"/>
        <v>30.625</v>
      </c>
      <c r="Z393" s="48">
        <f t="shared" si="89"/>
        <v>236.25</v>
      </c>
      <c r="AA393" s="48">
        <f t="shared" si="104"/>
        <v>101.25</v>
      </c>
      <c r="AB393" s="48">
        <f t="shared" si="105"/>
        <v>188.125</v>
      </c>
      <c r="AC393" s="48">
        <f t="shared" si="106"/>
        <v>525.625</v>
      </c>
      <c r="AD393" s="93">
        <f t="shared" si="100"/>
        <v>525.625</v>
      </c>
    </row>
    <row r="394" spans="1:30" s="68" customFormat="1" ht="30" customHeight="1" x14ac:dyDescent="0.35">
      <c r="A394" s="39"/>
      <c r="B394" s="39" t="s">
        <v>111</v>
      </c>
      <c r="C394" s="40">
        <v>456</v>
      </c>
      <c r="D394" s="41">
        <v>12611</v>
      </c>
      <c r="E394" s="41">
        <v>7829</v>
      </c>
      <c r="F394" s="41" t="s">
        <v>49</v>
      </c>
      <c r="G394" s="39" t="s">
        <v>344</v>
      </c>
      <c r="H394" s="39" t="s">
        <v>302</v>
      </c>
      <c r="I394" s="41">
        <v>1.8</v>
      </c>
      <c r="J394" s="41">
        <v>1.3</v>
      </c>
      <c r="K394" s="41">
        <v>3.5</v>
      </c>
      <c r="L394" s="41">
        <v>1</v>
      </c>
      <c r="M394" s="41">
        <f t="shared" si="107"/>
        <v>2.5</v>
      </c>
      <c r="N394" s="41"/>
      <c r="O394" s="41">
        <f>IF(P394="m3",I394*J394*M394,IF(P394="m2-LxH",I394*M394,IF(P394="m2-LxW",I394*J394*N394,IF(P394="rm",M394,IF(P394="lm",I394,IF(P394="unit",#REF!,))))))</f>
        <v>2.5</v>
      </c>
      <c r="P394" s="42" t="s">
        <v>30</v>
      </c>
      <c r="Q394" s="43" t="str">
        <f t="shared" si="88"/>
        <v>off hired</v>
      </c>
      <c r="R394" s="44">
        <v>44749</v>
      </c>
      <c r="S394" s="44">
        <v>44791</v>
      </c>
      <c r="T394" s="45">
        <f t="shared" si="101"/>
        <v>1</v>
      </c>
      <c r="U394" s="46">
        <f t="shared" si="108"/>
        <v>6.1428571428571432</v>
      </c>
      <c r="V394" s="47">
        <v>135</v>
      </c>
      <c r="W394" s="47">
        <v>12.25</v>
      </c>
      <c r="X394" s="48">
        <f t="shared" si="102"/>
        <v>337.5</v>
      </c>
      <c r="Y394" s="48">
        <f t="shared" si="103"/>
        <v>30.625</v>
      </c>
      <c r="Z394" s="48">
        <f t="shared" si="89"/>
        <v>236.25</v>
      </c>
      <c r="AA394" s="48">
        <f t="shared" si="104"/>
        <v>101.25</v>
      </c>
      <c r="AB394" s="48">
        <f t="shared" si="105"/>
        <v>188.125</v>
      </c>
      <c r="AC394" s="48">
        <f t="shared" si="106"/>
        <v>525.625</v>
      </c>
      <c r="AD394" s="93">
        <f t="shared" si="100"/>
        <v>525.625</v>
      </c>
    </row>
    <row r="395" spans="1:30" s="68" customFormat="1" ht="30" customHeight="1" x14ac:dyDescent="0.35">
      <c r="A395" s="51"/>
      <c r="B395" s="39" t="s">
        <v>111</v>
      </c>
      <c r="C395" s="52">
        <v>457</v>
      </c>
      <c r="D395" s="53">
        <v>12612</v>
      </c>
      <c r="E395" s="53">
        <v>7829</v>
      </c>
      <c r="F395" s="53" t="s">
        <v>49</v>
      </c>
      <c r="G395" s="51" t="s">
        <v>360</v>
      </c>
      <c r="H395" s="51" t="s">
        <v>230</v>
      </c>
      <c r="I395" s="53">
        <v>5</v>
      </c>
      <c r="J395" s="53">
        <v>1.3</v>
      </c>
      <c r="K395" s="53">
        <v>3.5</v>
      </c>
      <c r="L395" s="41">
        <v>1</v>
      </c>
      <c r="M395" s="41">
        <f t="shared" si="107"/>
        <v>2.5</v>
      </c>
      <c r="N395" s="53"/>
      <c r="O395" s="41">
        <f>IF(P395="m3",I395*J395*M395,IF(P395="m2-LxH",I395*M395,IF(P395="m2-LxW",I395*J395*N395,IF(P395="rm",M395,IF(P395="lm",I395,IF(P395="unit",#REF!,))))))</f>
        <v>12.5</v>
      </c>
      <c r="P395" s="52" t="s">
        <v>27</v>
      </c>
      <c r="Q395" s="43" t="str">
        <f t="shared" si="88"/>
        <v>off hired</v>
      </c>
      <c r="R395" s="54">
        <v>44749</v>
      </c>
      <c r="S395" s="54">
        <v>44791</v>
      </c>
      <c r="T395" s="45">
        <f t="shared" si="101"/>
        <v>1</v>
      </c>
      <c r="U395" s="46">
        <f t="shared" si="108"/>
        <v>6.1428571428571432</v>
      </c>
      <c r="V395" s="50">
        <v>14</v>
      </c>
      <c r="W395" s="50">
        <v>0.84</v>
      </c>
      <c r="X395" s="48">
        <f t="shared" si="102"/>
        <v>175</v>
      </c>
      <c r="Y395" s="48">
        <f t="shared" si="103"/>
        <v>10.5</v>
      </c>
      <c r="Z395" s="48">
        <f t="shared" si="89"/>
        <v>122.5</v>
      </c>
      <c r="AA395" s="48">
        <f t="shared" si="104"/>
        <v>52.5</v>
      </c>
      <c r="AB395" s="48">
        <f t="shared" si="105"/>
        <v>64.5</v>
      </c>
      <c r="AC395" s="48">
        <f t="shared" si="106"/>
        <v>239.5</v>
      </c>
      <c r="AD395" s="93">
        <f t="shared" si="100"/>
        <v>239.5</v>
      </c>
    </row>
    <row r="396" spans="1:30" s="68" customFormat="1" ht="30" customHeight="1" x14ac:dyDescent="0.35">
      <c r="A396" s="51"/>
      <c r="B396" s="39" t="s">
        <v>111</v>
      </c>
      <c r="C396" s="52">
        <v>458</v>
      </c>
      <c r="D396" s="53">
        <v>12613</v>
      </c>
      <c r="E396" s="53">
        <v>7829</v>
      </c>
      <c r="F396" s="53" t="s">
        <v>49</v>
      </c>
      <c r="G396" s="51" t="s">
        <v>360</v>
      </c>
      <c r="H396" s="51" t="s">
        <v>230</v>
      </c>
      <c r="I396" s="53">
        <v>10</v>
      </c>
      <c r="J396" s="53">
        <v>1.3</v>
      </c>
      <c r="K396" s="53">
        <v>4</v>
      </c>
      <c r="L396" s="41">
        <v>1</v>
      </c>
      <c r="M396" s="41">
        <f t="shared" si="107"/>
        <v>3</v>
      </c>
      <c r="N396" s="53"/>
      <c r="O396" s="41">
        <f>IF(P396="m3",I396*J396*M396,IF(P396="m2-LxH",I396*M396,IF(P396="m2-LxW",I396*J396*N396,IF(P396="rm",M396,IF(P396="lm",I396,IF(P396="unit",#REF!,))))))</f>
        <v>30</v>
      </c>
      <c r="P396" s="52" t="s">
        <v>27</v>
      </c>
      <c r="Q396" s="43" t="str">
        <f t="shared" si="88"/>
        <v>off hired</v>
      </c>
      <c r="R396" s="54">
        <v>44749</v>
      </c>
      <c r="S396" s="54">
        <v>44791</v>
      </c>
      <c r="T396" s="45">
        <f t="shared" si="101"/>
        <v>1</v>
      </c>
      <c r="U396" s="46">
        <f t="shared" si="108"/>
        <v>6.1428571428571432</v>
      </c>
      <c r="V396" s="50">
        <v>14</v>
      </c>
      <c r="W396" s="50">
        <v>0.84</v>
      </c>
      <c r="X396" s="48">
        <f t="shared" si="102"/>
        <v>420</v>
      </c>
      <c r="Y396" s="48">
        <f t="shared" si="103"/>
        <v>25.2</v>
      </c>
      <c r="Z396" s="48">
        <f t="shared" si="89"/>
        <v>294</v>
      </c>
      <c r="AA396" s="48">
        <f t="shared" si="104"/>
        <v>126</v>
      </c>
      <c r="AB396" s="48">
        <f t="shared" si="105"/>
        <v>154.80000000000001</v>
      </c>
      <c r="AC396" s="48">
        <f t="shared" si="106"/>
        <v>574.79999999999995</v>
      </c>
      <c r="AD396" s="93">
        <f t="shared" si="100"/>
        <v>574.79999999999995</v>
      </c>
    </row>
    <row r="397" spans="1:30" s="68" customFormat="1" ht="30" customHeight="1" x14ac:dyDescent="0.35">
      <c r="A397" s="39"/>
      <c r="B397" s="39" t="s">
        <v>100</v>
      </c>
      <c r="C397" s="40">
        <v>408</v>
      </c>
      <c r="D397" s="41">
        <v>12614</v>
      </c>
      <c r="E397" s="41">
        <v>7824</v>
      </c>
      <c r="F397" s="41" t="s">
        <v>49</v>
      </c>
      <c r="G397" s="39" t="s">
        <v>285</v>
      </c>
      <c r="H397" s="39" t="s">
        <v>302</v>
      </c>
      <c r="I397" s="41">
        <v>1.3</v>
      </c>
      <c r="J397" s="41">
        <v>1.3</v>
      </c>
      <c r="K397" s="41">
        <v>3</v>
      </c>
      <c r="L397" s="41">
        <v>1</v>
      </c>
      <c r="M397" s="41">
        <f t="shared" si="107"/>
        <v>2</v>
      </c>
      <c r="N397" s="41"/>
      <c r="O397" s="41">
        <f>IF(P397="m3",I397*J397*M397,IF(P397="m2-LxH",I397*M397,IF(P397="m2-LxW",I397*J397*N397,IF(P397="rm",M397,IF(P397="lm",I397,IF(P397="unit",#REF!,))))))</f>
        <v>2</v>
      </c>
      <c r="P397" s="42" t="s">
        <v>30</v>
      </c>
      <c r="Q397" s="43" t="str">
        <f t="shared" si="88"/>
        <v>off hired</v>
      </c>
      <c r="R397" s="44">
        <v>44749</v>
      </c>
      <c r="S397" s="44">
        <v>44789</v>
      </c>
      <c r="T397" s="45">
        <f t="shared" si="101"/>
        <v>1</v>
      </c>
      <c r="U397" s="46">
        <f t="shared" si="108"/>
        <v>5.8571428571428568</v>
      </c>
      <c r="V397" s="47">
        <v>135</v>
      </c>
      <c r="W397" s="47">
        <v>12.25</v>
      </c>
      <c r="X397" s="48">
        <f t="shared" si="102"/>
        <v>270</v>
      </c>
      <c r="Y397" s="48">
        <f t="shared" si="103"/>
        <v>24.5</v>
      </c>
      <c r="Z397" s="48">
        <f t="shared" si="89"/>
        <v>189</v>
      </c>
      <c r="AA397" s="48">
        <f t="shared" si="104"/>
        <v>81</v>
      </c>
      <c r="AB397" s="48">
        <f t="shared" si="105"/>
        <v>143.5</v>
      </c>
      <c r="AC397" s="48">
        <f t="shared" si="106"/>
        <v>413.5</v>
      </c>
      <c r="AD397" s="93">
        <f t="shared" si="100"/>
        <v>413.5</v>
      </c>
    </row>
    <row r="398" spans="1:30" s="68" customFormat="1" ht="30" customHeight="1" x14ac:dyDescent="0.35">
      <c r="A398" s="51"/>
      <c r="B398" s="39" t="s">
        <v>100</v>
      </c>
      <c r="C398" s="52">
        <v>460</v>
      </c>
      <c r="D398" s="53">
        <v>12615</v>
      </c>
      <c r="E398" s="53">
        <v>7887</v>
      </c>
      <c r="F398" s="53" t="s">
        <v>50</v>
      </c>
      <c r="G398" s="51" t="s">
        <v>315</v>
      </c>
      <c r="H398" s="51" t="s">
        <v>230</v>
      </c>
      <c r="I398" s="53">
        <v>6</v>
      </c>
      <c r="J398" s="53">
        <v>1</v>
      </c>
      <c r="K398" s="53">
        <v>2</v>
      </c>
      <c r="L398" s="41">
        <v>1</v>
      </c>
      <c r="M398" s="41">
        <f t="shared" si="107"/>
        <v>1</v>
      </c>
      <c r="N398" s="53"/>
      <c r="O398" s="41">
        <f>IF(P398="m3",I398*J398*M398,IF(P398="m2-LxH",I398*M398,IF(P398="m2-LxW",I398*J398*N398,IF(P398="rm",M398,IF(P398="lm",I398,IF(P398="unit",#REF!,))))))</f>
        <v>6</v>
      </c>
      <c r="P398" s="52" t="s">
        <v>27</v>
      </c>
      <c r="Q398" s="43" t="str">
        <f t="shared" si="88"/>
        <v>off hired</v>
      </c>
      <c r="R398" s="54">
        <v>44749</v>
      </c>
      <c r="S398" s="54">
        <v>44818</v>
      </c>
      <c r="T398" s="45">
        <f t="shared" si="101"/>
        <v>1</v>
      </c>
      <c r="U398" s="46">
        <f t="shared" si="108"/>
        <v>10</v>
      </c>
      <c r="V398" s="50">
        <v>14</v>
      </c>
      <c r="W398" s="50">
        <v>0.84</v>
      </c>
      <c r="X398" s="48">
        <f t="shared" si="102"/>
        <v>84</v>
      </c>
      <c r="Y398" s="48">
        <f t="shared" si="103"/>
        <v>5.04</v>
      </c>
      <c r="Z398" s="48">
        <f t="shared" si="89"/>
        <v>58.79999999999999</v>
      </c>
      <c r="AA398" s="48">
        <f t="shared" si="104"/>
        <v>25.199999999999996</v>
      </c>
      <c r="AB398" s="48">
        <f t="shared" si="105"/>
        <v>50.4</v>
      </c>
      <c r="AC398" s="48">
        <f t="shared" si="106"/>
        <v>134.39999999999998</v>
      </c>
      <c r="AD398" s="93">
        <f t="shared" si="100"/>
        <v>134.39999999999998</v>
      </c>
    </row>
    <row r="399" spans="1:30" s="68" customFormat="1" ht="30" customHeight="1" x14ac:dyDescent="0.35">
      <c r="A399" s="51"/>
      <c r="B399" s="39" t="s">
        <v>97</v>
      </c>
      <c r="C399" s="52">
        <v>461</v>
      </c>
      <c r="D399" s="53">
        <v>12616</v>
      </c>
      <c r="E399" s="53">
        <v>6740</v>
      </c>
      <c r="F399" s="53" t="s">
        <v>49</v>
      </c>
      <c r="G399" s="51" t="s">
        <v>361</v>
      </c>
      <c r="H399" s="51" t="s">
        <v>230</v>
      </c>
      <c r="I399" s="53">
        <v>8</v>
      </c>
      <c r="J399" s="53">
        <v>1.3</v>
      </c>
      <c r="K399" s="53">
        <v>3.5</v>
      </c>
      <c r="L399" s="41">
        <v>1</v>
      </c>
      <c r="M399" s="41">
        <f t="shared" si="107"/>
        <v>2.5</v>
      </c>
      <c r="N399" s="53"/>
      <c r="O399" s="41">
        <f>IF(P399="m3",I399*J399*M399,IF(P399="m2-LxH",I399*M399,IF(P399="m2-LxW",I399*J399*N399,IF(P399="rm",M399,IF(P399="lm",I399,IF(P399="unit",#REF!,))))))</f>
        <v>20</v>
      </c>
      <c r="P399" s="52" t="s">
        <v>27</v>
      </c>
      <c r="Q399" s="43" t="str">
        <f t="shared" si="88"/>
        <v>off hired</v>
      </c>
      <c r="R399" s="54">
        <v>44749</v>
      </c>
      <c r="S399" s="54">
        <v>44834</v>
      </c>
      <c r="T399" s="45">
        <f t="shared" si="101"/>
        <v>1</v>
      </c>
      <c r="U399" s="46">
        <f t="shared" si="108"/>
        <v>12.285714285714286</v>
      </c>
      <c r="V399" s="50">
        <v>14</v>
      </c>
      <c r="W399" s="50">
        <v>0.84</v>
      </c>
      <c r="X399" s="48">
        <f t="shared" si="102"/>
        <v>280</v>
      </c>
      <c r="Y399" s="48">
        <f t="shared" si="103"/>
        <v>16.8</v>
      </c>
      <c r="Z399" s="48">
        <f t="shared" si="89"/>
        <v>196</v>
      </c>
      <c r="AA399" s="48">
        <f t="shared" si="104"/>
        <v>84</v>
      </c>
      <c r="AB399" s="48">
        <f t="shared" si="105"/>
        <v>206.4</v>
      </c>
      <c r="AC399" s="48">
        <f t="shared" si="106"/>
        <v>486.4</v>
      </c>
      <c r="AD399" s="93">
        <f t="shared" si="100"/>
        <v>486.4</v>
      </c>
    </row>
    <row r="400" spans="1:30" s="68" customFormat="1" ht="30" customHeight="1" x14ac:dyDescent="0.35">
      <c r="A400" s="51"/>
      <c r="B400" s="39" t="s">
        <v>97</v>
      </c>
      <c r="C400" s="52">
        <v>451</v>
      </c>
      <c r="D400" s="53">
        <v>12617</v>
      </c>
      <c r="E400" s="53">
        <v>7824</v>
      </c>
      <c r="F400" s="53" t="s">
        <v>49</v>
      </c>
      <c r="G400" s="51" t="s">
        <v>361</v>
      </c>
      <c r="H400" s="51" t="s">
        <v>230</v>
      </c>
      <c r="I400" s="53">
        <v>4</v>
      </c>
      <c r="J400" s="53">
        <v>1.3</v>
      </c>
      <c r="K400" s="53">
        <v>3</v>
      </c>
      <c r="L400" s="41">
        <v>1</v>
      </c>
      <c r="M400" s="41">
        <f t="shared" si="107"/>
        <v>2</v>
      </c>
      <c r="N400" s="53"/>
      <c r="O400" s="41">
        <f>IF(P400="m3",I400*J400*M400,IF(P400="m2-LxH",I400*M400,IF(P400="m2-LxW",I400*J400*N400,IF(P400="rm",M400,IF(P400="lm",I400,IF(P400="unit",#REF!,))))))</f>
        <v>8</v>
      </c>
      <c r="P400" s="52" t="s">
        <v>27</v>
      </c>
      <c r="Q400" s="43" t="str">
        <f t="shared" si="88"/>
        <v>off hired</v>
      </c>
      <c r="R400" s="54">
        <v>44749</v>
      </c>
      <c r="S400" s="54">
        <v>44789</v>
      </c>
      <c r="T400" s="45">
        <f t="shared" si="101"/>
        <v>1</v>
      </c>
      <c r="U400" s="46">
        <f t="shared" si="108"/>
        <v>5.8571428571428568</v>
      </c>
      <c r="V400" s="50">
        <v>14</v>
      </c>
      <c r="W400" s="50">
        <v>0.84</v>
      </c>
      <c r="X400" s="48">
        <f t="shared" si="102"/>
        <v>112</v>
      </c>
      <c r="Y400" s="48">
        <f t="shared" si="103"/>
        <v>6.72</v>
      </c>
      <c r="Z400" s="48">
        <f t="shared" si="89"/>
        <v>78.399999999999991</v>
      </c>
      <c r="AA400" s="48">
        <f t="shared" si="104"/>
        <v>33.6</v>
      </c>
      <c r="AB400" s="48">
        <f t="shared" si="105"/>
        <v>39.36</v>
      </c>
      <c r="AC400" s="48">
        <f t="shared" si="106"/>
        <v>151.36000000000001</v>
      </c>
      <c r="AD400" s="93">
        <f t="shared" si="100"/>
        <v>151.36000000000001</v>
      </c>
    </row>
    <row r="401" spans="1:30" s="68" customFormat="1" ht="30" customHeight="1" x14ac:dyDescent="0.35">
      <c r="A401" s="51"/>
      <c r="B401" s="39" t="s">
        <v>74</v>
      </c>
      <c r="C401" s="52">
        <v>462</v>
      </c>
      <c r="D401" s="53">
        <v>12618</v>
      </c>
      <c r="E401" s="53">
        <v>7750</v>
      </c>
      <c r="F401" s="53" t="s">
        <v>50</v>
      </c>
      <c r="G401" s="51" t="s">
        <v>362</v>
      </c>
      <c r="H401" s="51" t="s">
        <v>230</v>
      </c>
      <c r="I401" s="53">
        <v>4</v>
      </c>
      <c r="J401" s="53">
        <v>1.3</v>
      </c>
      <c r="K401" s="53">
        <v>15</v>
      </c>
      <c r="L401" s="41">
        <v>1</v>
      </c>
      <c r="M401" s="41">
        <f t="shared" si="107"/>
        <v>14</v>
      </c>
      <c r="N401" s="53"/>
      <c r="O401" s="41">
        <f>IF(P401="m3",I401*J401*M401,IF(P401="m2-LxH",I401*M401,IF(P401="m2-LxW",I401*J401*N401,IF(P401="rm",M401,IF(P401="lm",I401,IF(P401="unit",#REF!,))))))</f>
        <v>56</v>
      </c>
      <c r="P401" s="52" t="s">
        <v>27</v>
      </c>
      <c r="Q401" s="43" t="str">
        <f t="shared" si="88"/>
        <v>off hired</v>
      </c>
      <c r="R401" s="54">
        <v>44748</v>
      </c>
      <c r="S401" s="54">
        <v>44774</v>
      </c>
      <c r="T401" s="45">
        <f t="shared" si="101"/>
        <v>1</v>
      </c>
      <c r="U401" s="46">
        <f t="shared" si="108"/>
        <v>3.8571428571428572</v>
      </c>
      <c r="V401" s="50">
        <v>14</v>
      </c>
      <c r="W401" s="50">
        <v>0.84</v>
      </c>
      <c r="X401" s="48">
        <f t="shared" si="102"/>
        <v>784</v>
      </c>
      <c r="Y401" s="48">
        <f t="shared" si="103"/>
        <v>47.04</v>
      </c>
      <c r="Z401" s="48">
        <f t="shared" si="89"/>
        <v>548.79999999999995</v>
      </c>
      <c r="AA401" s="48">
        <f t="shared" si="104"/>
        <v>235.20000000000002</v>
      </c>
      <c r="AB401" s="48">
        <f t="shared" si="105"/>
        <v>181.44</v>
      </c>
      <c r="AC401" s="48">
        <f t="shared" si="106"/>
        <v>965.44</v>
      </c>
      <c r="AD401" s="93">
        <f t="shared" si="100"/>
        <v>965.44</v>
      </c>
    </row>
    <row r="402" spans="1:30" s="68" customFormat="1" ht="30" customHeight="1" x14ac:dyDescent="0.35">
      <c r="A402" s="39"/>
      <c r="B402" s="39" t="s">
        <v>93</v>
      </c>
      <c r="C402" s="40">
        <v>452</v>
      </c>
      <c r="D402" s="41">
        <v>12619</v>
      </c>
      <c r="E402" s="41">
        <v>8152</v>
      </c>
      <c r="F402" s="41" t="s">
        <v>50</v>
      </c>
      <c r="G402" s="39" t="s">
        <v>287</v>
      </c>
      <c r="H402" s="39" t="s">
        <v>28</v>
      </c>
      <c r="I402" s="41">
        <v>9</v>
      </c>
      <c r="J402" s="41">
        <v>9</v>
      </c>
      <c r="K402" s="41">
        <f>5</f>
        <v>5</v>
      </c>
      <c r="L402" s="41">
        <v>1</v>
      </c>
      <c r="M402" s="41">
        <f t="shared" si="107"/>
        <v>4</v>
      </c>
      <c r="N402" s="41"/>
      <c r="O402" s="41">
        <f>IF(P402="m3",I402*J402*M402,IF(P402="m2-LxH",I402*M402,IF(P402="m2-LxW",I402*J402*N402,IF(P402="rm",M402,IF(P402="lm",I402,IF(P402="unit",#REF!,))))))</f>
        <v>324</v>
      </c>
      <c r="P402" s="42" t="s">
        <v>29</v>
      </c>
      <c r="Q402" s="43" t="str">
        <f t="shared" si="88"/>
        <v>off hired</v>
      </c>
      <c r="R402" s="44">
        <v>44748</v>
      </c>
      <c r="S402" s="44">
        <v>44861</v>
      </c>
      <c r="T402" s="45">
        <f t="shared" si="101"/>
        <v>1</v>
      </c>
      <c r="U402" s="46">
        <f t="shared" si="108"/>
        <v>16.285714285714285</v>
      </c>
      <c r="V402" s="47">
        <v>7.5</v>
      </c>
      <c r="W402" s="47">
        <v>0.7</v>
      </c>
      <c r="X402" s="48">
        <f t="shared" si="102"/>
        <v>2430</v>
      </c>
      <c r="Y402" s="48">
        <f t="shared" si="103"/>
        <v>226.79999999999998</v>
      </c>
      <c r="Z402" s="48">
        <f t="shared" si="89"/>
        <v>1700.9999999999998</v>
      </c>
      <c r="AA402" s="48">
        <f t="shared" si="104"/>
        <v>729</v>
      </c>
      <c r="AB402" s="48">
        <f t="shared" si="105"/>
        <v>3693.5999999999995</v>
      </c>
      <c r="AC402" s="48">
        <f t="shared" si="106"/>
        <v>6123.5999999999995</v>
      </c>
      <c r="AD402" s="93">
        <f t="shared" si="100"/>
        <v>6123.5999999999995</v>
      </c>
    </row>
    <row r="403" spans="1:30" s="68" customFormat="1" ht="30" customHeight="1" x14ac:dyDescent="0.35">
      <c r="A403" s="39"/>
      <c r="B403" s="39" t="s">
        <v>82</v>
      </c>
      <c r="C403" s="40">
        <v>463</v>
      </c>
      <c r="D403" s="41">
        <v>12620</v>
      </c>
      <c r="E403" s="41">
        <v>7803</v>
      </c>
      <c r="F403" s="41" t="s">
        <v>50</v>
      </c>
      <c r="G403" s="39" t="s">
        <v>264</v>
      </c>
      <c r="H403" s="39" t="s">
        <v>302</v>
      </c>
      <c r="I403" s="41">
        <v>2.5</v>
      </c>
      <c r="J403" s="41">
        <v>1.3</v>
      </c>
      <c r="K403" s="41">
        <v>4</v>
      </c>
      <c r="L403" s="41">
        <v>1</v>
      </c>
      <c r="M403" s="41">
        <f t="shared" si="107"/>
        <v>3</v>
      </c>
      <c r="N403" s="41"/>
      <c r="O403" s="41">
        <f>IF(P403="m3",I403*J403*M403,IF(P403="m2-LxH",I403*M403,IF(P403="m2-LxW",I403*J403*N403,IF(P403="rm",M403,IF(P403="lm",I403,IF(P403="unit",#REF!,))))))</f>
        <v>3</v>
      </c>
      <c r="P403" s="42" t="s">
        <v>30</v>
      </c>
      <c r="Q403" s="43" t="str">
        <f t="shared" si="88"/>
        <v>off hired</v>
      </c>
      <c r="R403" s="44">
        <v>44749</v>
      </c>
      <c r="S403" s="44">
        <v>44776</v>
      </c>
      <c r="T403" s="45">
        <f t="shared" si="101"/>
        <v>1</v>
      </c>
      <c r="U403" s="46">
        <f t="shared" si="108"/>
        <v>4</v>
      </c>
      <c r="V403" s="47">
        <v>135</v>
      </c>
      <c r="W403" s="47">
        <v>12.25</v>
      </c>
      <c r="X403" s="48">
        <f t="shared" si="102"/>
        <v>405</v>
      </c>
      <c r="Y403" s="48">
        <f t="shared" si="103"/>
        <v>36.75</v>
      </c>
      <c r="Z403" s="48">
        <f t="shared" si="89"/>
        <v>283.49999999999994</v>
      </c>
      <c r="AA403" s="48">
        <f t="shared" si="104"/>
        <v>121.49999999999999</v>
      </c>
      <c r="AB403" s="48">
        <f t="shared" si="105"/>
        <v>147</v>
      </c>
      <c r="AC403" s="48">
        <f t="shared" si="106"/>
        <v>552</v>
      </c>
      <c r="AD403" s="93">
        <f t="shared" si="100"/>
        <v>552</v>
      </c>
    </row>
    <row r="404" spans="1:30" s="68" customFormat="1" ht="30" customHeight="1" x14ac:dyDescent="0.35">
      <c r="A404" s="39"/>
      <c r="B404" s="39" t="s">
        <v>57</v>
      </c>
      <c r="C404" s="40">
        <v>464</v>
      </c>
      <c r="D404" s="41">
        <v>12621</v>
      </c>
      <c r="E404" s="41">
        <v>7712</v>
      </c>
      <c r="F404" s="41" t="s">
        <v>49</v>
      </c>
      <c r="G404" s="39" t="s">
        <v>262</v>
      </c>
      <c r="H404" s="39" t="s">
        <v>302</v>
      </c>
      <c r="I404" s="41">
        <v>2.5</v>
      </c>
      <c r="J404" s="41">
        <v>1.3</v>
      </c>
      <c r="K404" s="41">
        <v>9</v>
      </c>
      <c r="L404" s="41">
        <v>1</v>
      </c>
      <c r="M404" s="41">
        <f t="shared" si="107"/>
        <v>8</v>
      </c>
      <c r="N404" s="41"/>
      <c r="O404" s="41">
        <f>IF(P404="m3",I404*J404*M404,IF(P404="m2-LxH",I404*M404,IF(P404="m2-LxW",I404*J404*N404,IF(P404="rm",M404,IF(P404="lm",I404,IF(P404="unit",#REF!,))))))</f>
        <v>8</v>
      </c>
      <c r="P404" s="42" t="s">
        <v>30</v>
      </c>
      <c r="Q404" s="43" t="str">
        <f t="shared" si="88"/>
        <v>off hired</v>
      </c>
      <c r="R404" s="44">
        <v>44749</v>
      </c>
      <c r="S404" s="44">
        <v>44756</v>
      </c>
      <c r="T404" s="45">
        <f t="shared" si="101"/>
        <v>1</v>
      </c>
      <c r="U404" s="46">
        <f t="shared" si="108"/>
        <v>1.1428571428571428</v>
      </c>
      <c r="V404" s="47">
        <v>135</v>
      </c>
      <c r="W404" s="47">
        <v>12.25</v>
      </c>
      <c r="X404" s="48">
        <f t="shared" si="102"/>
        <v>1080</v>
      </c>
      <c r="Y404" s="48">
        <f t="shared" si="103"/>
        <v>98</v>
      </c>
      <c r="Z404" s="48">
        <f t="shared" si="89"/>
        <v>756</v>
      </c>
      <c r="AA404" s="48">
        <f t="shared" si="104"/>
        <v>324</v>
      </c>
      <c r="AB404" s="48">
        <f t="shared" si="105"/>
        <v>112</v>
      </c>
      <c r="AC404" s="48">
        <f t="shared" si="106"/>
        <v>1192</v>
      </c>
      <c r="AD404" s="93">
        <f t="shared" si="100"/>
        <v>1192</v>
      </c>
    </row>
    <row r="405" spans="1:30" s="68" customFormat="1" ht="30" customHeight="1" x14ac:dyDescent="0.35">
      <c r="A405" s="39"/>
      <c r="B405" s="39" t="s">
        <v>57</v>
      </c>
      <c r="C405" s="40">
        <v>464</v>
      </c>
      <c r="D405" s="41">
        <v>12621</v>
      </c>
      <c r="E405" s="41">
        <v>7712</v>
      </c>
      <c r="F405" s="41" t="s">
        <v>49</v>
      </c>
      <c r="G405" s="39" t="s">
        <v>262</v>
      </c>
      <c r="H405" s="39" t="s">
        <v>302</v>
      </c>
      <c r="I405" s="41">
        <v>2.5</v>
      </c>
      <c r="J405" s="41">
        <v>1.3</v>
      </c>
      <c r="K405" s="41">
        <v>6</v>
      </c>
      <c r="L405" s="41">
        <v>1</v>
      </c>
      <c r="M405" s="41">
        <f t="shared" si="107"/>
        <v>5</v>
      </c>
      <c r="N405" s="41"/>
      <c r="O405" s="41">
        <f>IF(P405="m3",I405*J405*M405,IF(P405="m2-LxH",I405*M405,IF(P405="m2-LxW",I405*J405*N405,IF(P405="rm",M405,IF(P405="lm",I405,IF(P405="unit",#REF!,))))))</f>
        <v>5</v>
      </c>
      <c r="P405" s="42" t="s">
        <v>30</v>
      </c>
      <c r="Q405" s="43" t="str">
        <f t="shared" si="88"/>
        <v>off hired</v>
      </c>
      <c r="R405" s="44">
        <v>44749</v>
      </c>
      <c r="S405" s="44">
        <v>44756</v>
      </c>
      <c r="T405" s="45">
        <f t="shared" si="101"/>
        <v>1</v>
      </c>
      <c r="U405" s="46">
        <f t="shared" si="108"/>
        <v>1.1428571428571428</v>
      </c>
      <c r="V405" s="47">
        <v>135</v>
      </c>
      <c r="W405" s="47">
        <v>12.25</v>
      </c>
      <c r="X405" s="48">
        <f t="shared" si="102"/>
        <v>675</v>
      </c>
      <c r="Y405" s="48">
        <f t="shared" si="103"/>
        <v>61.25</v>
      </c>
      <c r="Z405" s="48">
        <f t="shared" si="89"/>
        <v>472.5</v>
      </c>
      <c r="AA405" s="48">
        <f t="shared" si="104"/>
        <v>202.5</v>
      </c>
      <c r="AB405" s="48">
        <f t="shared" si="105"/>
        <v>69.999999999999986</v>
      </c>
      <c r="AC405" s="48">
        <f t="shared" si="106"/>
        <v>745</v>
      </c>
      <c r="AD405" s="93">
        <f t="shared" si="100"/>
        <v>745</v>
      </c>
    </row>
    <row r="406" spans="1:30" s="68" customFormat="1" ht="30" customHeight="1" x14ac:dyDescent="0.35">
      <c r="A406" s="39"/>
      <c r="B406" s="39" t="s">
        <v>79</v>
      </c>
      <c r="C406" s="40">
        <v>465</v>
      </c>
      <c r="D406" s="49">
        <v>12622</v>
      </c>
      <c r="E406" s="49">
        <v>6715</v>
      </c>
      <c r="F406" s="41" t="s">
        <v>50</v>
      </c>
      <c r="G406" s="39" t="s">
        <v>251</v>
      </c>
      <c r="H406" s="39" t="s">
        <v>302</v>
      </c>
      <c r="I406" s="41">
        <v>2.5</v>
      </c>
      <c r="J406" s="41">
        <v>1.3</v>
      </c>
      <c r="K406" s="41">
        <v>3</v>
      </c>
      <c r="L406" s="41">
        <v>1</v>
      </c>
      <c r="M406" s="41">
        <f t="shared" si="107"/>
        <v>2</v>
      </c>
      <c r="N406" s="41"/>
      <c r="O406" s="41">
        <f>IF(P406="m3",I406*J406*M406,IF(P406="m2-LxH",I406*M406,IF(P406="m2-LxW",I406*J406*N406,IF(P406="rm",M406,IF(P406="lm",I406,IF(P406="unit",#REF!,))))))</f>
        <v>2</v>
      </c>
      <c r="P406" s="42" t="s">
        <v>30</v>
      </c>
      <c r="Q406" s="43" t="str">
        <f t="shared" si="88"/>
        <v>off hired</v>
      </c>
      <c r="R406" s="44">
        <v>44749</v>
      </c>
      <c r="S406" s="44">
        <v>44829</v>
      </c>
      <c r="T406" s="45">
        <f t="shared" si="101"/>
        <v>1</v>
      </c>
      <c r="U406" s="46">
        <f t="shared" si="108"/>
        <v>11.571428571428571</v>
      </c>
      <c r="V406" s="47">
        <v>135</v>
      </c>
      <c r="W406" s="47">
        <v>12.25</v>
      </c>
      <c r="X406" s="48">
        <f t="shared" si="102"/>
        <v>270</v>
      </c>
      <c r="Y406" s="48">
        <f t="shared" si="103"/>
        <v>24.5</v>
      </c>
      <c r="Z406" s="48">
        <f t="shared" si="89"/>
        <v>189</v>
      </c>
      <c r="AA406" s="48">
        <f t="shared" si="104"/>
        <v>81</v>
      </c>
      <c r="AB406" s="48">
        <f t="shared" si="105"/>
        <v>283.5</v>
      </c>
      <c r="AC406" s="48">
        <f t="shared" si="106"/>
        <v>553.5</v>
      </c>
      <c r="AD406" s="93">
        <f t="shared" si="100"/>
        <v>553.5</v>
      </c>
    </row>
    <row r="407" spans="1:30" s="68" customFormat="1" ht="30" customHeight="1" x14ac:dyDescent="0.35">
      <c r="A407" s="39"/>
      <c r="B407" s="39" t="s">
        <v>79</v>
      </c>
      <c r="C407" s="40">
        <v>465</v>
      </c>
      <c r="D407" s="49">
        <v>12622</v>
      </c>
      <c r="E407" s="49">
        <v>6715</v>
      </c>
      <c r="F407" s="41" t="s">
        <v>50</v>
      </c>
      <c r="G407" s="39" t="s">
        <v>251</v>
      </c>
      <c r="H407" s="39" t="s">
        <v>302</v>
      </c>
      <c r="I407" s="41">
        <v>2.5</v>
      </c>
      <c r="J407" s="41">
        <v>1.3</v>
      </c>
      <c r="K407" s="41">
        <v>3</v>
      </c>
      <c r="L407" s="41">
        <v>1</v>
      </c>
      <c r="M407" s="41">
        <f t="shared" si="107"/>
        <v>2</v>
      </c>
      <c r="N407" s="41"/>
      <c r="O407" s="41">
        <f>IF(P407="m3",I407*J407*M407,IF(P407="m2-LxH",I407*M407,IF(P407="m2-LxW",I407*J407*N407,IF(P407="rm",M407,IF(P407="lm",I407,IF(P407="unit",#REF!,))))))</f>
        <v>2</v>
      </c>
      <c r="P407" s="42" t="s">
        <v>30</v>
      </c>
      <c r="Q407" s="43" t="str">
        <f t="shared" si="88"/>
        <v>off hired</v>
      </c>
      <c r="R407" s="44">
        <v>44749</v>
      </c>
      <c r="S407" s="44">
        <v>44829</v>
      </c>
      <c r="T407" s="45">
        <f t="shared" si="101"/>
        <v>1</v>
      </c>
      <c r="U407" s="46">
        <f t="shared" si="108"/>
        <v>11.571428571428571</v>
      </c>
      <c r="V407" s="47">
        <v>135</v>
      </c>
      <c r="W407" s="47">
        <v>12.25</v>
      </c>
      <c r="X407" s="48">
        <f t="shared" si="102"/>
        <v>270</v>
      </c>
      <c r="Y407" s="48">
        <f t="shared" si="103"/>
        <v>24.5</v>
      </c>
      <c r="Z407" s="48">
        <f t="shared" si="89"/>
        <v>189</v>
      </c>
      <c r="AA407" s="48">
        <f t="shared" si="104"/>
        <v>81</v>
      </c>
      <c r="AB407" s="48">
        <f t="shared" si="105"/>
        <v>283.5</v>
      </c>
      <c r="AC407" s="48">
        <f t="shared" si="106"/>
        <v>553.5</v>
      </c>
      <c r="AD407" s="93">
        <f t="shared" si="100"/>
        <v>553.5</v>
      </c>
    </row>
    <row r="408" spans="1:30" s="68" customFormat="1" ht="30" customHeight="1" x14ac:dyDescent="0.35">
      <c r="A408" s="51"/>
      <c r="B408" s="39" t="s">
        <v>47</v>
      </c>
      <c r="C408" s="52">
        <v>467</v>
      </c>
      <c r="D408" s="55">
        <v>12623</v>
      </c>
      <c r="E408" s="55">
        <v>7742</v>
      </c>
      <c r="F408" s="53" t="s">
        <v>49</v>
      </c>
      <c r="G408" s="51" t="s">
        <v>363</v>
      </c>
      <c r="H408" s="51" t="s">
        <v>230</v>
      </c>
      <c r="I408" s="53">
        <v>5</v>
      </c>
      <c r="J408" s="53">
        <v>1.8</v>
      </c>
      <c r="K408" s="53">
        <v>4.5</v>
      </c>
      <c r="L408" s="41">
        <v>1</v>
      </c>
      <c r="M408" s="41">
        <f t="shared" si="107"/>
        <v>3.5</v>
      </c>
      <c r="N408" s="53"/>
      <c r="O408" s="41">
        <f>IF(P408="m3",I408*J408*M408,IF(P408="m2-LxH",I408*M408,IF(P408="m2-LxW",I408*J408*N408,IF(P408="rm",M408,IF(P408="lm",I408,IF(P408="unit",#REF!,))))))</f>
        <v>17.5</v>
      </c>
      <c r="P408" s="42" t="s">
        <v>27</v>
      </c>
      <c r="Q408" s="43" t="str">
        <f t="shared" si="88"/>
        <v>off hired</v>
      </c>
      <c r="R408" s="54">
        <v>44749</v>
      </c>
      <c r="S408" s="54">
        <v>44769</v>
      </c>
      <c r="T408" s="45">
        <f t="shared" si="101"/>
        <v>1</v>
      </c>
      <c r="U408" s="46">
        <f t="shared" si="108"/>
        <v>3</v>
      </c>
      <c r="V408" s="50">
        <v>18</v>
      </c>
      <c r="W408" s="50">
        <v>1.05</v>
      </c>
      <c r="X408" s="48">
        <f t="shared" si="102"/>
        <v>315</v>
      </c>
      <c r="Y408" s="48">
        <f t="shared" si="103"/>
        <v>18.375</v>
      </c>
      <c r="Z408" s="48">
        <f t="shared" si="89"/>
        <v>220.5</v>
      </c>
      <c r="AA408" s="48">
        <f t="shared" si="104"/>
        <v>94.5</v>
      </c>
      <c r="AB408" s="48">
        <f t="shared" si="105"/>
        <v>55.125</v>
      </c>
      <c r="AC408" s="48">
        <f t="shared" si="106"/>
        <v>370.125</v>
      </c>
      <c r="AD408" s="93">
        <f t="shared" si="100"/>
        <v>370.125</v>
      </c>
    </row>
    <row r="409" spans="1:30" s="68" customFormat="1" ht="30" customHeight="1" x14ac:dyDescent="0.35">
      <c r="A409" s="51"/>
      <c r="B409" s="39" t="s">
        <v>84</v>
      </c>
      <c r="C409" s="52">
        <v>469</v>
      </c>
      <c r="D409" s="55">
        <v>12624</v>
      </c>
      <c r="E409" s="55">
        <v>6746</v>
      </c>
      <c r="F409" s="53" t="s">
        <v>49</v>
      </c>
      <c r="G409" s="51" t="s">
        <v>364</v>
      </c>
      <c r="H409" s="51" t="s">
        <v>230</v>
      </c>
      <c r="I409" s="53">
        <v>15</v>
      </c>
      <c r="J409" s="53">
        <v>1.3</v>
      </c>
      <c r="K409" s="53">
        <v>9</v>
      </c>
      <c r="L409" s="41">
        <v>1</v>
      </c>
      <c r="M409" s="41">
        <f t="shared" si="107"/>
        <v>8</v>
      </c>
      <c r="N409" s="53"/>
      <c r="O409" s="41">
        <f>IF(P409="m3",I409*J409*M409,IF(P409="m2-LxH",I409*M409,IF(P409="m2-LxW",I409*J409*N409,IF(P409="rm",M409,IF(P409="lm",I409,IF(P409="unit",#REF!,))))))</f>
        <v>120</v>
      </c>
      <c r="P409" s="52" t="s">
        <v>27</v>
      </c>
      <c r="Q409" s="43" t="str">
        <f t="shared" si="88"/>
        <v>off hired</v>
      </c>
      <c r="R409" s="54">
        <v>44749</v>
      </c>
      <c r="S409" s="54">
        <v>44833</v>
      </c>
      <c r="T409" s="45">
        <f t="shared" si="101"/>
        <v>1</v>
      </c>
      <c r="U409" s="46">
        <f t="shared" si="108"/>
        <v>12.142857142857142</v>
      </c>
      <c r="V409" s="50">
        <v>14</v>
      </c>
      <c r="W409" s="50">
        <v>0.84</v>
      </c>
      <c r="X409" s="48">
        <f t="shared" si="102"/>
        <v>1680</v>
      </c>
      <c r="Y409" s="48">
        <f t="shared" si="103"/>
        <v>100.8</v>
      </c>
      <c r="Z409" s="48">
        <f t="shared" si="89"/>
        <v>1176</v>
      </c>
      <c r="AA409" s="48">
        <f t="shared" si="104"/>
        <v>504</v>
      </c>
      <c r="AB409" s="48">
        <f t="shared" si="105"/>
        <v>1224</v>
      </c>
      <c r="AC409" s="48">
        <f t="shared" si="106"/>
        <v>2904</v>
      </c>
      <c r="AD409" s="93">
        <f t="shared" si="100"/>
        <v>2904</v>
      </c>
    </row>
    <row r="410" spans="1:30" s="68" customFormat="1" ht="30" customHeight="1" x14ac:dyDescent="0.35">
      <c r="A410" s="39"/>
      <c r="B410" s="39" t="s">
        <v>47</v>
      </c>
      <c r="C410" s="40">
        <v>468</v>
      </c>
      <c r="D410" s="49">
        <v>12625</v>
      </c>
      <c r="E410" s="49">
        <v>7801</v>
      </c>
      <c r="F410" s="41" t="s">
        <v>50</v>
      </c>
      <c r="G410" s="39" t="s">
        <v>270</v>
      </c>
      <c r="H410" s="39" t="s">
        <v>28</v>
      </c>
      <c r="I410" s="41">
        <v>8.5</v>
      </c>
      <c r="J410" s="41">
        <v>3</v>
      </c>
      <c r="K410" s="41">
        <f>4</f>
        <v>4</v>
      </c>
      <c r="L410" s="41">
        <v>1</v>
      </c>
      <c r="M410" s="41">
        <f t="shared" si="107"/>
        <v>3</v>
      </c>
      <c r="N410" s="41"/>
      <c r="O410" s="41">
        <f>IF(P410="m3",I410*J410*M410,IF(P410="m2-LxH",I410*M410,IF(P410="m2-LxW",I410*J410*N410,IF(P410="rm",M410,IF(P410="lm",I410,IF(P410="unit",#REF!,))))))</f>
        <v>76.5</v>
      </c>
      <c r="P410" s="42" t="s">
        <v>29</v>
      </c>
      <c r="Q410" s="43" t="str">
        <f t="shared" si="88"/>
        <v>off hired</v>
      </c>
      <c r="R410" s="44">
        <v>44749</v>
      </c>
      <c r="S410" s="44">
        <v>44776</v>
      </c>
      <c r="T410" s="45">
        <f t="shared" si="101"/>
        <v>1</v>
      </c>
      <c r="U410" s="46">
        <f t="shared" si="108"/>
        <v>4</v>
      </c>
      <c r="V410" s="47">
        <v>7.5</v>
      </c>
      <c r="W410" s="47">
        <v>0.7</v>
      </c>
      <c r="X410" s="48">
        <f t="shared" si="102"/>
        <v>573.75</v>
      </c>
      <c r="Y410" s="48">
        <f t="shared" si="103"/>
        <v>53.55</v>
      </c>
      <c r="Z410" s="48">
        <f t="shared" si="89"/>
        <v>401.625</v>
      </c>
      <c r="AA410" s="48">
        <f t="shared" si="104"/>
        <v>172.125</v>
      </c>
      <c r="AB410" s="48">
        <f t="shared" si="105"/>
        <v>214.2</v>
      </c>
      <c r="AC410" s="48">
        <f t="shared" si="106"/>
        <v>787.95</v>
      </c>
      <c r="AD410" s="93">
        <f t="shared" si="100"/>
        <v>787.95</v>
      </c>
    </row>
    <row r="411" spans="1:30" s="68" customFormat="1" ht="30" customHeight="1" x14ac:dyDescent="0.35">
      <c r="A411" s="39"/>
      <c r="B411" s="39" t="s">
        <v>106</v>
      </c>
      <c r="C411" s="40">
        <v>470</v>
      </c>
      <c r="D411" s="41">
        <v>12626</v>
      </c>
      <c r="E411" s="41">
        <v>7716</v>
      </c>
      <c r="F411" s="41" t="s">
        <v>49</v>
      </c>
      <c r="G411" s="39" t="s">
        <v>365</v>
      </c>
      <c r="H411" s="39" t="s">
        <v>28</v>
      </c>
      <c r="I411" s="41">
        <v>4</v>
      </c>
      <c r="J411" s="41">
        <v>2.5</v>
      </c>
      <c r="K411" s="41">
        <f>6</f>
        <v>6</v>
      </c>
      <c r="L411" s="41">
        <v>1</v>
      </c>
      <c r="M411" s="41">
        <f t="shared" si="107"/>
        <v>5</v>
      </c>
      <c r="N411" s="41"/>
      <c r="O411" s="41">
        <f>IF(P411="m3",I411*J411*M411,IF(P411="m2-LxH",I411*M411,IF(P411="m2-LxW",I411*J411*N411,IF(P411="rm",M411,IF(P411="lm",I411,IF(P411="unit",#REF!,))))))</f>
        <v>50</v>
      </c>
      <c r="P411" s="42" t="s">
        <v>29</v>
      </c>
      <c r="Q411" s="43" t="str">
        <f t="shared" si="88"/>
        <v>off hired</v>
      </c>
      <c r="R411" s="44">
        <v>44749</v>
      </c>
      <c r="S411" s="44">
        <v>44757</v>
      </c>
      <c r="T411" s="45">
        <f t="shared" si="101"/>
        <v>1</v>
      </c>
      <c r="U411" s="46">
        <f t="shared" si="108"/>
        <v>1.2857142857142858</v>
      </c>
      <c r="V411" s="47">
        <v>7.5</v>
      </c>
      <c r="W411" s="47">
        <v>0.7</v>
      </c>
      <c r="X411" s="48">
        <f t="shared" si="102"/>
        <v>375</v>
      </c>
      <c r="Y411" s="48">
        <f t="shared" si="103"/>
        <v>35</v>
      </c>
      <c r="Z411" s="48">
        <f t="shared" si="89"/>
        <v>262.5</v>
      </c>
      <c r="AA411" s="48">
        <f t="shared" si="104"/>
        <v>112.5</v>
      </c>
      <c r="AB411" s="48">
        <f t="shared" si="105"/>
        <v>45</v>
      </c>
      <c r="AC411" s="48">
        <f t="shared" si="106"/>
        <v>420</v>
      </c>
      <c r="AD411" s="93">
        <f t="shared" si="100"/>
        <v>420</v>
      </c>
    </row>
    <row r="412" spans="1:30" s="68" customFormat="1" ht="30" customHeight="1" x14ac:dyDescent="0.35">
      <c r="A412" s="39"/>
      <c r="B412" s="39" t="s">
        <v>151</v>
      </c>
      <c r="C412" s="40">
        <v>471</v>
      </c>
      <c r="D412" s="41">
        <v>12627</v>
      </c>
      <c r="E412" s="53">
        <v>6701</v>
      </c>
      <c r="F412" s="41" t="s">
        <v>49</v>
      </c>
      <c r="G412" s="39" t="s">
        <v>366</v>
      </c>
      <c r="H412" s="39" t="s">
        <v>28</v>
      </c>
      <c r="I412" s="41">
        <v>4</v>
      </c>
      <c r="J412" s="41">
        <v>2.5</v>
      </c>
      <c r="K412" s="41">
        <f>6.5</f>
        <v>6.5</v>
      </c>
      <c r="L412" s="41">
        <v>1</v>
      </c>
      <c r="M412" s="41">
        <f t="shared" si="107"/>
        <v>5.5</v>
      </c>
      <c r="N412" s="41"/>
      <c r="O412" s="41">
        <f>IF(P412="m3",I412*J412*M412,IF(P412="m2-LxH",I412*M412,IF(P412="m2-LxW",I412*J412*N412,IF(P412="rm",M412,IF(P412="lm",I412,IF(P412="unit",#REF!,))))))</f>
        <v>55</v>
      </c>
      <c r="P412" s="42" t="s">
        <v>29</v>
      </c>
      <c r="Q412" s="43" t="str">
        <f t="shared" si="88"/>
        <v>off hired</v>
      </c>
      <c r="R412" s="44">
        <v>44749</v>
      </c>
      <c r="S412" s="44">
        <v>44823</v>
      </c>
      <c r="T412" s="45">
        <f t="shared" si="101"/>
        <v>1</v>
      </c>
      <c r="U412" s="46">
        <f t="shared" si="108"/>
        <v>10.714285714285714</v>
      </c>
      <c r="V412" s="47">
        <v>7.5</v>
      </c>
      <c r="W412" s="47">
        <v>0.7</v>
      </c>
      <c r="X412" s="48">
        <f t="shared" si="102"/>
        <v>412.5</v>
      </c>
      <c r="Y412" s="48">
        <f t="shared" si="103"/>
        <v>38.5</v>
      </c>
      <c r="Z412" s="48">
        <f t="shared" si="89"/>
        <v>288.75</v>
      </c>
      <c r="AA412" s="48">
        <f t="shared" si="104"/>
        <v>123.75</v>
      </c>
      <c r="AB412" s="48">
        <f t="shared" si="105"/>
        <v>412.49999999999994</v>
      </c>
      <c r="AC412" s="48">
        <f t="shared" si="106"/>
        <v>825</v>
      </c>
      <c r="AD412" s="93">
        <f t="shared" si="100"/>
        <v>825</v>
      </c>
    </row>
    <row r="413" spans="1:30" s="68" customFormat="1" ht="30" customHeight="1" x14ac:dyDescent="0.35">
      <c r="A413" s="51"/>
      <c r="B413" s="39" t="s">
        <v>132</v>
      </c>
      <c r="C413" s="52">
        <v>472</v>
      </c>
      <c r="D413" s="53">
        <v>12628</v>
      </c>
      <c r="E413" s="53">
        <v>8126</v>
      </c>
      <c r="F413" s="53" t="s">
        <v>49</v>
      </c>
      <c r="G413" s="51" t="s">
        <v>299</v>
      </c>
      <c r="H413" s="51" t="s">
        <v>230</v>
      </c>
      <c r="I413" s="53">
        <v>4.3</v>
      </c>
      <c r="J413" s="53">
        <v>1.3</v>
      </c>
      <c r="K413" s="53">
        <v>3</v>
      </c>
      <c r="L413" s="41">
        <v>1</v>
      </c>
      <c r="M413" s="41">
        <f t="shared" si="107"/>
        <v>2</v>
      </c>
      <c r="N413" s="53"/>
      <c r="O413" s="41">
        <f>IF(P413="m3",I413*J413*M413,IF(P413="m2-LxH",I413*M413,IF(P413="m2-LxW",I413*J413*N413,IF(P413="rm",M413,IF(P413="lm",I413,IF(P413="unit",#REF!,))))))</f>
        <v>8.6</v>
      </c>
      <c r="P413" s="52" t="s">
        <v>27</v>
      </c>
      <c r="Q413" s="43" t="str">
        <f t="shared" si="88"/>
        <v>off hired</v>
      </c>
      <c r="R413" s="54">
        <v>44749</v>
      </c>
      <c r="S413" s="54">
        <v>44853</v>
      </c>
      <c r="T413" s="45">
        <f t="shared" si="101"/>
        <v>1</v>
      </c>
      <c r="U413" s="46">
        <f t="shared" si="108"/>
        <v>15</v>
      </c>
      <c r="V413" s="50">
        <v>14</v>
      </c>
      <c r="W413" s="50">
        <v>0.84</v>
      </c>
      <c r="X413" s="48">
        <f t="shared" si="102"/>
        <v>120.39999999999999</v>
      </c>
      <c r="Y413" s="48">
        <f t="shared" si="103"/>
        <v>7.2239999999999993</v>
      </c>
      <c r="Z413" s="48">
        <f t="shared" si="89"/>
        <v>84.28</v>
      </c>
      <c r="AA413" s="48">
        <f t="shared" si="104"/>
        <v>36.119999999999997</v>
      </c>
      <c r="AB413" s="48">
        <f t="shared" si="105"/>
        <v>108.36</v>
      </c>
      <c r="AC413" s="48">
        <f t="shared" si="106"/>
        <v>228.76</v>
      </c>
      <c r="AD413" s="93">
        <f t="shared" si="100"/>
        <v>228.76</v>
      </c>
    </row>
    <row r="414" spans="1:30" s="68" customFormat="1" ht="30" customHeight="1" x14ac:dyDescent="0.35">
      <c r="A414" s="39"/>
      <c r="B414" s="39" t="s">
        <v>132</v>
      </c>
      <c r="C414" s="40">
        <v>473</v>
      </c>
      <c r="D414" s="41">
        <v>12629</v>
      </c>
      <c r="E414" s="41">
        <v>8222</v>
      </c>
      <c r="F414" s="41" t="s">
        <v>49</v>
      </c>
      <c r="G414" s="39" t="s">
        <v>265</v>
      </c>
      <c r="H414" s="39" t="s">
        <v>302</v>
      </c>
      <c r="I414" s="41">
        <v>1.8</v>
      </c>
      <c r="J414" s="41">
        <v>1.3</v>
      </c>
      <c r="K414" s="41">
        <v>3</v>
      </c>
      <c r="L414" s="41">
        <v>1</v>
      </c>
      <c r="M414" s="41">
        <f t="shared" si="107"/>
        <v>2</v>
      </c>
      <c r="N414" s="41"/>
      <c r="O414" s="41">
        <f>IF(P414="m3",I414*J414*M414,IF(P414="m2-LxH",I414*M414,IF(P414="m2-LxW",I414*J414*N414,IF(P414="rm",M414,IF(P414="lm",I414,IF(P414="unit",#REF!,))))))</f>
        <v>2</v>
      </c>
      <c r="P414" s="42" t="s">
        <v>30</v>
      </c>
      <c r="Q414" s="43" t="str">
        <f t="shared" si="88"/>
        <v>off hired</v>
      </c>
      <c r="R414" s="44">
        <v>44749</v>
      </c>
      <c r="S414" s="44">
        <v>44875</v>
      </c>
      <c r="T414" s="45">
        <f t="shared" si="101"/>
        <v>1</v>
      </c>
      <c r="U414" s="46">
        <f t="shared" si="108"/>
        <v>18.142857142857142</v>
      </c>
      <c r="V414" s="47">
        <v>135</v>
      </c>
      <c r="W414" s="47">
        <v>12.25</v>
      </c>
      <c r="X414" s="48">
        <f t="shared" si="102"/>
        <v>270</v>
      </c>
      <c r="Y414" s="48">
        <f t="shared" si="103"/>
        <v>24.5</v>
      </c>
      <c r="Z414" s="48">
        <f t="shared" si="89"/>
        <v>189</v>
      </c>
      <c r="AA414" s="48">
        <f t="shared" si="104"/>
        <v>81</v>
      </c>
      <c r="AB414" s="48">
        <f t="shared" si="105"/>
        <v>444.5</v>
      </c>
      <c r="AC414" s="48">
        <f t="shared" si="106"/>
        <v>714.5</v>
      </c>
      <c r="AD414" s="93">
        <f t="shared" si="100"/>
        <v>714.5</v>
      </c>
    </row>
    <row r="415" spans="1:30" s="68" customFormat="1" ht="30" customHeight="1" x14ac:dyDescent="0.35">
      <c r="A415" s="51"/>
      <c r="B415" s="39" t="s">
        <v>132</v>
      </c>
      <c r="C415" s="52"/>
      <c r="D415" s="53">
        <v>12630</v>
      </c>
      <c r="E415" s="53">
        <v>8135</v>
      </c>
      <c r="F415" s="53" t="s">
        <v>49</v>
      </c>
      <c r="G415" s="51" t="s">
        <v>299</v>
      </c>
      <c r="H415" s="51" t="s">
        <v>230</v>
      </c>
      <c r="I415" s="53">
        <v>5</v>
      </c>
      <c r="J415" s="53">
        <v>1.3</v>
      </c>
      <c r="K415" s="53">
        <v>3</v>
      </c>
      <c r="L415" s="41">
        <v>1</v>
      </c>
      <c r="M415" s="41">
        <f t="shared" si="107"/>
        <v>2</v>
      </c>
      <c r="N415" s="53"/>
      <c r="O415" s="41">
        <f>IF(P415="m3",I415*J415*M415,IF(P415="m2-LxH",I415*M415,IF(P415="m2-LxW",I415*J415*N415,IF(P415="rm",M415,IF(P415="lm",I415,IF(P415="unit",#REF!,))))))</f>
        <v>10</v>
      </c>
      <c r="P415" s="52" t="s">
        <v>27</v>
      </c>
      <c r="Q415" s="43" t="str">
        <f t="shared" si="88"/>
        <v>off hired</v>
      </c>
      <c r="R415" s="54">
        <v>44749</v>
      </c>
      <c r="S415" s="54">
        <v>44855</v>
      </c>
      <c r="T415" s="45">
        <f t="shared" si="101"/>
        <v>1</v>
      </c>
      <c r="U415" s="46">
        <f t="shared" si="108"/>
        <v>15.285714285714286</v>
      </c>
      <c r="V415" s="50">
        <v>14</v>
      </c>
      <c r="W415" s="50">
        <v>0.84</v>
      </c>
      <c r="X415" s="48">
        <f t="shared" si="102"/>
        <v>140</v>
      </c>
      <c r="Y415" s="48">
        <f t="shared" si="103"/>
        <v>8.4</v>
      </c>
      <c r="Z415" s="48">
        <f t="shared" si="89"/>
        <v>98</v>
      </c>
      <c r="AA415" s="48">
        <f t="shared" si="104"/>
        <v>42</v>
      </c>
      <c r="AB415" s="48">
        <f t="shared" si="105"/>
        <v>128.4</v>
      </c>
      <c r="AC415" s="48">
        <f t="shared" si="106"/>
        <v>268.39999999999998</v>
      </c>
      <c r="AD415" s="93">
        <f t="shared" si="100"/>
        <v>268.39999999999998</v>
      </c>
    </row>
    <row r="416" spans="1:30" s="68" customFormat="1" ht="30" customHeight="1" x14ac:dyDescent="0.35">
      <c r="A416" s="51"/>
      <c r="B416" s="39" t="s">
        <v>132</v>
      </c>
      <c r="C416" s="52">
        <v>475</v>
      </c>
      <c r="D416" s="53">
        <v>12631</v>
      </c>
      <c r="E416" s="53">
        <v>8135</v>
      </c>
      <c r="F416" s="53" t="s">
        <v>49</v>
      </c>
      <c r="G416" s="51" t="s">
        <v>299</v>
      </c>
      <c r="H416" s="51" t="s">
        <v>230</v>
      </c>
      <c r="I416" s="53">
        <v>4.3</v>
      </c>
      <c r="J416" s="53">
        <v>1.3</v>
      </c>
      <c r="K416" s="53">
        <v>3</v>
      </c>
      <c r="L416" s="41">
        <v>1</v>
      </c>
      <c r="M416" s="41">
        <f t="shared" si="107"/>
        <v>2</v>
      </c>
      <c r="N416" s="53"/>
      <c r="O416" s="41">
        <f>IF(P416="m3",I416*J416*M416,IF(P416="m2-LxH",I416*M416,IF(P416="m2-LxW",I416*J416*N416,IF(P416="rm",M416,IF(P416="lm",I416,IF(P416="unit",#REF!,))))))</f>
        <v>8.6</v>
      </c>
      <c r="P416" s="52" t="s">
        <v>27</v>
      </c>
      <c r="Q416" s="43" t="str">
        <f t="shared" si="88"/>
        <v>off hired</v>
      </c>
      <c r="R416" s="54">
        <v>44749</v>
      </c>
      <c r="S416" s="54">
        <v>44855</v>
      </c>
      <c r="T416" s="45">
        <f t="shared" si="101"/>
        <v>1</v>
      </c>
      <c r="U416" s="46">
        <f t="shared" si="108"/>
        <v>15.285714285714286</v>
      </c>
      <c r="V416" s="50">
        <v>14</v>
      </c>
      <c r="W416" s="50">
        <v>0.84</v>
      </c>
      <c r="X416" s="48">
        <f t="shared" si="102"/>
        <v>120.39999999999999</v>
      </c>
      <c r="Y416" s="48">
        <f t="shared" si="103"/>
        <v>7.2239999999999993</v>
      </c>
      <c r="Z416" s="48">
        <f t="shared" si="89"/>
        <v>84.28</v>
      </c>
      <c r="AA416" s="48">
        <f t="shared" si="104"/>
        <v>36.119999999999997</v>
      </c>
      <c r="AB416" s="48">
        <f t="shared" si="105"/>
        <v>110.42399999999999</v>
      </c>
      <c r="AC416" s="48">
        <f t="shared" si="106"/>
        <v>230.82400000000001</v>
      </c>
      <c r="AD416" s="93">
        <f t="shared" si="100"/>
        <v>230.82400000000001</v>
      </c>
    </row>
    <row r="417" spans="1:30" s="68" customFormat="1" ht="30" customHeight="1" x14ac:dyDescent="0.35">
      <c r="A417" s="39"/>
      <c r="B417" s="39" t="s">
        <v>79</v>
      </c>
      <c r="C417" s="40">
        <v>497</v>
      </c>
      <c r="D417" s="49">
        <v>12632</v>
      </c>
      <c r="E417" s="49">
        <v>6715</v>
      </c>
      <c r="F417" s="41" t="s">
        <v>49</v>
      </c>
      <c r="G417" s="39" t="s">
        <v>261</v>
      </c>
      <c r="H417" s="39" t="s">
        <v>28</v>
      </c>
      <c r="I417" s="41">
        <v>7.5</v>
      </c>
      <c r="J417" s="41">
        <v>7.5</v>
      </c>
      <c r="K417" s="41">
        <f>5</f>
        <v>5</v>
      </c>
      <c r="L417" s="41">
        <v>1</v>
      </c>
      <c r="M417" s="41">
        <f t="shared" si="107"/>
        <v>4</v>
      </c>
      <c r="N417" s="41"/>
      <c r="O417" s="41">
        <f>IF(P417="m3",I417*J417*M417,IF(P417="m2-LxH",I417*M417,IF(P417="m2-LxW",I417*J417*N417,IF(P417="rm",M417,IF(P417="lm",I417,IF(P417="unit",#REF!,))))))</f>
        <v>225</v>
      </c>
      <c r="P417" s="42" t="s">
        <v>29</v>
      </c>
      <c r="Q417" s="43" t="str">
        <f t="shared" si="88"/>
        <v>off hired</v>
      </c>
      <c r="R417" s="44">
        <v>44748</v>
      </c>
      <c r="S417" s="44">
        <v>44829</v>
      </c>
      <c r="T417" s="45">
        <f t="shared" si="101"/>
        <v>1</v>
      </c>
      <c r="U417" s="46">
        <f t="shared" si="108"/>
        <v>11.714285714285714</v>
      </c>
      <c r="V417" s="47">
        <v>7.5</v>
      </c>
      <c r="W417" s="47">
        <v>0.7</v>
      </c>
      <c r="X417" s="48">
        <f t="shared" si="102"/>
        <v>1687.5</v>
      </c>
      <c r="Y417" s="48">
        <f t="shared" si="103"/>
        <v>157.5</v>
      </c>
      <c r="Z417" s="48">
        <f t="shared" si="89"/>
        <v>1181.25</v>
      </c>
      <c r="AA417" s="48">
        <f t="shared" si="104"/>
        <v>506.25</v>
      </c>
      <c r="AB417" s="48">
        <f t="shared" si="105"/>
        <v>1844.9999999999995</v>
      </c>
      <c r="AC417" s="48">
        <f t="shared" si="106"/>
        <v>3532.4999999999995</v>
      </c>
      <c r="AD417" s="93">
        <f t="shared" si="100"/>
        <v>3532.4999999999995</v>
      </c>
    </row>
    <row r="418" spans="1:30" s="68" customFormat="1" ht="30" customHeight="1" x14ac:dyDescent="0.35">
      <c r="A418" s="39"/>
      <c r="B418" s="39" t="s">
        <v>79</v>
      </c>
      <c r="C418" s="40">
        <v>497</v>
      </c>
      <c r="D418" s="49">
        <v>12632</v>
      </c>
      <c r="E418" s="49">
        <v>6715</v>
      </c>
      <c r="F418" s="41" t="s">
        <v>49</v>
      </c>
      <c r="G418" s="39" t="s">
        <v>261</v>
      </c>
      <c r="H418" s="39" t="s">
        <v>28</v>
      </c>
      <c r="I418" s="41">
        <v>32.5</v>
      </c>
      <c r="J418" s="41">
        <v>4.5</v>
      </c>
      <c r="K418" s="41">
        <f>5.5</f>
        <v>5.5</v>
      </c>
      <c r="L418" s="41">
        <v>1</v>
      </c>
      <c r="M418" s="41">
        <f t="shared" si="107"/>
        <v>4.5</v>
      </c>
      <c r="N418" s="41"/>
      <c r="O418" s="41">
        <f>IF(P418="m3",I418*J418*M418,IF(P418="m2-LxH",I418*M418,IF(P418="m2-LxW",I418*J418*N418,IF(P418="rm",M418,IF(P418="lm",I418,IF(P418="unit",#REF!,))))))</f>
        <v>658.125</v>
      </c>
      <c r="P418" s="42" t="s">
        <v>29</v>
      </c>
      <c r="Q418" s="43" t="str">
        <f t="shared" si="88"/>
        <v>off hired</v>
      </c>
      <c r="R418" s="44">
        <v>44748</v>
      </c>
      <c r="S418" s="44">
        <v>44829</v>
      </c>
      <c r="T418" s="45">
        <f t="shared" si="101"/>
        <v>1</v>
      </c>
      <c r="U418" s="46">
        <f t="shared" si="108"/>
        <v>11.714285714285714</v>
      </c>
      <c r="V418" s="47">
        <v>7.5</v>
      </c>
      <c r="W418" s="47">
        <v>0.7</v>
      </c>
      <c r="X418" s="48">
        <f t="shared" si="102"/>
        <v>4935.9375</v>
      </c>
      <c r="Y418" s="48">
        <f t="shared" si="103"/>
        <v>460.68749999999994</v>
      </c>
      <c r="Z418" s="48">
        <f t="shared" si="89"/>
        <v>3455.1562499999995</v>
      </c>
      <c r="AA418" s="48">
        <f t="shared" si="104"/>
        <v>1480.78125</v>
      </c>
      <c r="AB418" s="48">
        <f t="shared" si="105"/>
        <v>5396.6249999999991</v>
      </c>
      <c r="AC418" s="48">
        <f t="shared" si="106"/>
        <v>10332.5625</v>
      </c>
      <c r="AD418" s="93">
        <f t="shared" si="100"/>
        <v>10332.5625</v>
      </c>
    </row>
    <row r="419" spans="1:30" s="68" customFormat="1" ht="30" customHeight="1" x14ac:dyDescent="0.35">
      <c r="A419" s="39"/>
      <c r="B419" s="39" t="s">
        <v>79</v>
      </c>
      <c r="C419" s="40">
        <v>497</v>
      </c>
      <c r="D419" s="49">
        <v>12632</v>
      </c>
      <c r="E419" s="49">
        <v>6715</v>
      </c>
      <c r="F419" s="41" t="s">
        <v>49</v>
      </c>
      <c r="G419" s="39" t="s">
        <v>261</v>
      </c>
      <c r="H419" s="39" t="s">
        <v>28</v>
      </c>
      <c r="I419" s="41">
        <v>35</v>
      </c>
      <c r="J419" s="41">
        <v>4.5</v>
      </c>
      <c r="K419" s="41">
        <f>7</f>
        <v>7</v>
      </c>
      <c r="L419" s="41">
        <v>1</v>
      </c>
      <c r="M419" s="41">
        <f t="shared" si="107"/>
        <v>6</v>
      </c>
      <c r="N419" s="41"/>
      <c r="O419" s="41">
        <f>IF(P419="m3",I419*J419*M419,IF(P419="m2-LxH",I419*M419,IF(P419="m2-LxW",I419*J419*N419,IF(P419="rm",M419,IF(P419="lm",I419,IF(P419="unit",#REF!,))))))</f>
        <v>945</v>
      </c>
      <c r="P419" s="42" t="s">
        <v>29</v>
      </c>
      <c r="Q419" s="43" t="str">
        <f t="shared" si="88"/>
        <v>off hired</v>
      </c>
      <c r="R419" s="44">
        <v>44748</v>
      </c>
      <c r="S419" s="44">
        <v>44829</v>
      </c>
      <c r="T419" s="45">
        <f t="shared" si="101"/>
        <v>1</v>
      </c>
      <c r="U419" s="46">
        <f t="shared" si="108"/>
        <v>11.714285714285714</v>
      </c>
      <c r="V419" s="47">
        <v>7.5</v>
      </c>
      <c r="W419" s="47">
        <v>0.7</v>
      </c>
      <c r="X419" s="48">
        <f t="shared" si="102"/>
        <v>7087.5</v>
      </c>
      <c r="Y419" s="48">
        <f t="shared" si="103"/>
        <v>661.5</v>
      </c>
      <c r="Z419" s="48">
        <f t="shared" si="89"/>
        <v>4961.25</v>
      </c>
      <c r="AA419" s="48">
        <f t="shared" si="104"/>
        <v>2126.25</v>
      </c>
      <c r="AB419" s="48">
        <f t="shared" si="105"/>
        <v>7748.9999999999991</v>
      </c>
      <c r="AC419" s="48">
        <f t="shared" si="106"/>
        <v>14836.5</v>
      </c>
      <c r="AD419" s="93">
        <f t="shared" si="100"/>
        <v>14836.5</v>
      </c>
    </row>
    <row r="420" spans="1:30" s="68" customFormat="1" ht="30" customHeight="1" x14ac:dyDescent="0.35">
      <c r="A420" s="39"/>
      <c r="B420" s="39" t="s">
        <v>100</v>
      </c>
      <c r="C420" s="40">
        <v>480</v>
      </c>
      <c r="D420" s="41">
        <v>12633</v>
      </c>
      <c r="E420" s="41">
        <v>7890</v>
      </c>
      <c r="F420" s="41" t="s">
        <v>50</v>
      </c>
      <c r="G420" s="39" t="s">
        <v>266</v>
      </c>
      <c r="H420" s="39" t="s">
        <v>300</v>
      </c>
      <c r="I420" s="41">
        <v>10</v>
      </c>
      <c r="J420" s="41">
        <v>1.3</v>
      </c>
      <c r="K420" s="41"/>
      <c r="L420" s="41"/>
      <c r="M420" s="41"/>
      <c r="N420" s="41">
        <v>1</v>
      </c>
      <c r="O420" s="41">
        <f>IF(P420="m3",I420*J420*M420,IF(P420="m2-LxH",I420*M420,IF(P420="m2-LxW",I420*J420*N420,IF(P420="rm",M420,IF(P420="lm",I420,IF(P420="unit",#REF!,))))))</f>
        <v>13</v>
      </c>
      <c r="P420" s="42" t="s">
        <v>32</v>
      </c>
      <c r="Q420" s="43" t="str">
        <f t="shared" si="88"/>
        <v>off hired</v>
      </c>
      <c r="R420" s="44">
        <v>44746</v>
      </c>
      <c r="S420" s="44">
        <v>44819</v>
      </c>
      <c r="T420" s="45">
        <f t="shared" si="101"/>
        <v>1</v>
      </c>
      <c r="U420" s="46">
        <f t="shared" si="108"/>
        <v>10.571428571428571</v>
      </c>
      <c r="V420" s="47">
        <v>7.5</v>
      </c>
      <c r="W420" s="47">
        <v>1.05</v>
      </c>
      <c r="X420" s="48">
        <f t="shared" si="102"/>
        <v>97.5</v>
      </c>
      <c r="Y420" s="48">
        <f t="shared" si="103"/>
        <v>13.65</v>
      </c>
      <c r="Z420" s="48">
        <f t="shared" si="89"/>
        <v>68.25</v>
      </c>
      <c r="AA420" s="48">
        <f t="shared" si="104"/>
        <v>29.25</v>
      </c>
      <c r="AB420" s="48">
        <f t="shared" si="105"/>
        <v>144.29999999999998</v>
      </c>
      <c r="AC420" s="48">
        <f t="shared" si="106"/>
        <v>241.79999999999998</v>
      </c>
      <c r="AD420" s="93">
        <f t="shared" si="100"/>
        <v>241.79999999999998</v>
      </c>
    </row>
    <row r="421" spans="1:30" s="68" customFormat="1" ht="30" customHeight="1" x14ac:dyDescent="0.35">
      <c r="A421" s="39"/>
      <c r="B421" s="39" t="s">
        <v>100</v>
      </c>
      <c r="C421" s="40">
        <v>480</v>
      </c>
      <c r="D421" s="41">
        <v>12633</v>
      </c>
      <c r="E421" s="41">
        <v>7890</v>
      </c>
      <c r="F421" s="41" t="s">
        <v>50</v>
      </c>
      <c r="G421" s="39" t="s">
        <v>266</v>
      </c>
      <c r="H421" s="39" t="s">
        <v>300</v>
      </c>
      <c r="I421" s="41">
        <v>10</v>
      </c>
      <c r="J421" s="41">
        <v>1.3</v>
      </c>
      <c r="K421" s="41"/>
      <c r="L421" s="41"/>
      <c r="M421" s="41"/>
      <c r="N421" s="41">
        <v>1</v>
      </c>
      <c r="O421" s="41">
        <f>IF(P421="m3",I421*J421*M421,IF(P421="m2-LxH",I421*M421,IF(P421="m2-LxW",I421*J421*N421,IF(P421="rm",M421,IF(P421="lm",I421,IF(P421="unit",#REF!,))))))</f>
        <v>13</v>
      </c>
      <c r="P421" s="42" t="s">
        <v>32</v>
      </c>
      <c r="Q421" s="43" t="str">
        <f t="shared" si="88"/>
        <v>off hired</v>
      </c>
      <c r="R421" s="44">
        <v>44746</v>
      </c>
      <c r="S421" s="44">
        <v>44819</v>
      </c>
      <c r="T421" s="45">
        <f t="shared" si="101"/>
        <v>1</v>
      </c>
      <c r="U421" s="46">
        <f t="shared" si="108"/>
        <v>10.571428571428571</v>
      </c>
      <c r="V421" s="47">
        <v>7.5</v>
      </c>
      <c r="W421" s="47">
        <v>1.05</v>
      </c>
      <c r="X421" s="48">
        <f t="shared" si="102"/>
        <v>97.5</v>
      </c>
      <c r="Y421" s="48">
        <f t="shared" si="103"/>
        <v>13.65</v>
      </c>
      <c r="Z421" s="48">
        <f t="shared" si="89"/>
        <v>68.25</v>
      </c>
      <c r="AA421" s="48">
        <f t="shared" si="104"/>
        <v>29.25</v>
      </c>
      <c r="AB421" s="48">
        <f t="shared" si="105"/>
        <v>144.29999999999998</v>
      </c>
      <c r="AC421" s="48">
        <f t="shared" si="106"/>
        <v>241.79999999999998</v>
      </c>
      <c r="AD421" s="93">
        <f t="shared" si="100"/>
        <v>241.79999999999998</v>
      </c>
    </row>
    <row r="422" spans="1:30" s="68" customFormat="1" ht="30" customHeight="1" x14ac:dyDescent="0.35">
      <c r="A422" s="39"/>
      <c r="B422" s="39" t="s">
        <v>100</v>
      </c>
      <c r="C422" s="40">
        <v>480</v>
      </c>
      <c r="D422" s="41">
        <v>12633</v>
      </c>
      <c r="E422" s="41">
        <v>7890</v>
      </c>
      <c r="F422" s="41" t="s">
        <v>50</v>
      </c>
      <c r="G422" s="39" t="s">
        <v>266</v>
      </c>
      <c r="H422" s="39" t="s">
        <v>300</v>
      </c>
      <c r="I422" s="41">
        <v>10</v>
      </c>
      <c r="J422" s="41">
        <v>1.3</v>
      </c>
      <c r="K422" s="41"/>
      <c r="L422" s="41"/>
      <c r="M422" s="41"/>
      <c r="N422" s="41">
        <v>1</v>
      </c>
      <c r="O422" s="41">
        <f>IF(P422="m3",I422*J422*M422,IF(P422="m2-LxH",I422*M422,IF(P422="m2-LxW",I422*J422*N422,IF(P422="rm",M422,IF(P422="lm",I422,IF(P422="unit",#REF!,))))))</f>
        <v>13</v>
      </c>
      <c r="P422" s="42" t="s">
        <v>32</v>
      </c>
      <c r="Q422" s="43" t="str">
        <f t="shared" si="88"/>
        <v>off hired</v>
      </c>
      <c r="R422" s="44">
        <v>44746</v>
      </c>
      <c r="S422" s="44">
        <v>44819</v>
      </c>
      <c r="T422" s="45">
        <f t="shared" si="101"/>
        <v>1</v>
      </c>
      <c r="U422" s="46">
        <f t="shared" si="108"/>
        <v>10.571428571428571</v>
      </c>
      <c r="V422" s="47">
        <v>7.5</v>
      </c>
      <c r="W422" s="47">
        <v>1.05</v>
      </c>
      <c r="X422" s="48">
        <f t="shared" si="102"/>
        <v>97.5</v>
      </c>
      <c r="Y422" s="48">
        <f t="shared" si="103"/>
        <v>13.65</v>
      </c>
      <c r="Z422" s="48">
        <f t="shared" si="89"/>
        <v>68.25</v>
      </c>
      <c r="AA422" s="48">
        <f t="shared" si="104"/>
        <v>29.25</v>
      </c>
      <c r="AB422" s="48">
        <f t="shared" si="105"/>
        <v>144.29999999999998</v>
      </c>
      <c r="AC422" s="48">
        <f t="shared" si="106"/>
        <v>241.79999999999998</v>
      </c>
      <c r="AD422" s="93">
        <f t="shared" si="100"/>
        <v>241.79999999999998</v>
      </c>
    </row>
    <row r="423" spans="1:30" s="68" customFormat="1" ht="30" customHeight="1" x14ac:dyDescent="0.35">
      <c r="A423" s="39"/>
      <c r="B423" s="39" t="s">
        <v>100</v>
      </c>
      <c r="C423" s="40">
        <v>480</v>
      </c>
      <c r="D423" s="41">
        <v>12633</v>
      </c>
      <c r="E423" s="41">
        <v>7890</v>
      </c>
      <c r="F423" s="41" t="s">
        <v>50</v>
      </c>
      <c r="G423" s="39" t="s">
        <v>266</v>
      </c>
      <c r="H423" s="39" t="s">
        <v>300</v>
      </c>
      <c r="I423" s="41">
        <v>10</v>
      </c>
      <c r="J423" s="41">
        <v>1.3</v>
      </c>
      <c r="K423" s="41"/>
      <c r="L423" s="41"/>
      <c r="M423" s="41"/>
      <c r="N423" s="41">
        <v>1</v>
      </c>
      <c r="O423" s="41">
        <f>IF(P423="m3",I423*J423*M423,IF(P423="m2-LxH",I423*M423,IF(P423="m2-LxW",I423*J423*N423,IF(P423="rm",M423,IF(P423="lm",I423,IF(P423="unit",#REF!,))))))</f>
        <v>13</v>
      </c>
      <c r="P423" s="42" t="s">
        <v>32</v>
      </c>
      <c r="Q423" s="43" t="str">
        <f t="shared" si="88"/>
        <v>off hired</v>
      </c>
      <c r="R423" s="44">
        <v>44746</v>
      </c>
      <c r="S423" s="44">
        <v>44819</v>
      </c>
      <c r="T423" s="45">
        <f t="shared" si="101"/>
        <v>1</v>
      </c>
      <c r="U423" s="46">
        <f t="shared" si="108"/>
        <v>10.571428571428571</v>
      </c>
      <c r="V423" s="47">
        <v>7.5</v>
      </c>
      <c r="W423" s="47">
        <v>1.05</v>
      </c>
      <c r="X423" s="48">
        <f t="shared" si="102"/>
        <v>97.5</v>
      </c>
      <c r="Y423" s="48">
        <f t="shared" si="103"/>
        <v>13.65</v>
      </c>
      <c r="Z423" s="48">
        <f t="shared" si="89"/>
        <v>68.25</v>
      </c>
      <c r="AA423" s="48">
        <f t="shared" si="104"/>
        <v>29.25</v>
      </c>
      <c r="AB423" s="48">
        <f t="shared" si="105"/>
        <v>144.29999999999998</v>
      </c>
      <c r="AC423" s="48">
        <f t="shared" si="106"/>
        <v>241.79999999999998</v>
      </c>
      <c r="AD423" s="93">
        <f t="shared" si="100"/>
        <v>241.79999999999998</v>
      </c>
    </row>
    <row r="424" spans="1:30" s="68" customFormat="1" ht="30" customHeight="1" x14ac:dyDescent="0.35">
      <c r="A424" s="39"/>
      <c r="B424" s="39" t="s">
        <v>100</v>
      </c>
      <c r="C424" s="40">
        <v>480</v>
      </c>
      <c r="D424" s="41">
        <v>12633</v>
      </c>
      <c r="E424" s="41">
        <v>7890</v>
      </c>
      <c r="F424" s="41" t="s">
        <v>50</v>
      </c>
      <c r="G424" s="39" t="s">
        <v>266</v>
      </c>
      <c r="H424" s="39" t="s">
        <v>300</v>
      </c>
      <c r="I424" s="41">
        <v>10</v>
      </c>
      <c r="J424" s="41">
        <v>1.3</v>
      </c>
      <c r="K424" s="41"/>
      <c r="L424" s="41"/>
      <c r="M424" s="41"/>
      <c r="N424" s="41">
        <v>1</v>
      </c>
      <c r="O424" s="41">
        <f>IF(P424="m3",I424*J424*M424,IF(P424="m2-LxH",I424*M424,IF(P424="m2-LxW",I424*J424*N424,IF(P424="rm",M424,IF(P424="lm",I424,IF(P424="unit",#REF!,))))))</f>
        <v>13</v>
      </c>
      <c r="P424" s="42" t="s">
        <v>32</v>
      </c>
      <c r="Q424" s="43" t="str">
        <f t="shared" si="88"/>
        <v>off hired</v>
      </c>
      <c r="R424" s="44">
        <v>44746</v>
      </c>
      <c r="S424" s="44">
        <v>44819</v>
      </c>
      <c r="T424" s="45">
        <f t="shared" si="101"/>
        <v>1</v>
      </c>
      <c r="U424" s="46">
        <f t="shared" ref="U424:U429" si="109">IF(Q424="on hire",$C$1-R424+1,IF(Q424="off hired",S424-R424+1,0))/7</f>
        <v>10.571428571428571</v>
      </c>
      <c r="V424" s="47">
        <v>7.5</v>
      </c>
      <c r="W424" s="47">
        <v>1.05</v>
      </c>
      <c r="X424" s="48">
        <f t="shared" si="102"/>
        <v>97.5</v>
      </c>
      <c r="Y424" s="48">
        <f t="shared" si="103"/>
        <v>13.65</v>
      </c>
      <c r="Z424" s="48">
        <f t="shared" si="89"/>
        <v>68.25</v>
      </c>
      <c r="AA424" s="48">
        <f t="shared" si="104"/>
        <v>29.25</v>
      </c>
      <c r="AB424" s="48">
        <f t="shared" si="105"/>
        <v>144.29999999999998</v>
      </c>
      <c r="AC424" s="48">
        <f t="shared" si="106"/>
        <v>241.79999999999998</v>
      </c>
      <c r="AD424" s="93">
        <f t="shared" si="100"/>
        <v>241.79999999999998</v>
      </c>
    </row>
    <row r="425" spans="1:30" s="68" customFormat="1" ht="30" customHeight="1" x14ac:dyDescent="0.35">
      <c r="A425" s="39"/>
      <c r="B425" s="39" t="s">
        <v>100</v>
      </c>
      <c r="C425" s="40">
        <v>480</v>
      </c>
      <c r="D425" s="41">
        <v>12633</v>
      </c>
      <c r="E425" s="41">
        <v>7890</v>
      </c>
      <c r="F425" s="41" t="s">
        <v>50</v>
      </c>
      <c r="G425" s="39" t="s">
        <v>266</v>
      </c>
      <c r="H425" s="39" t="s">
        <v>300</v>
      </c>
      <c r="I425" s="41">
        <v>10</v>
      </c>
      <c r="J425" s="41">
        <v>1.3</v>
      </c>
      <c r="K425" s="41"/>
      <c r="L425" s="41"/>
      <c r="M425" s="41"/>
      <c r="N425" s="41">
        <v>1</v>
      </c>
      <c r="O425" s="41">
        <f>IF(P425="m3",I425*J425*M425,IF(P425="m2-LxH",I425*M425,IF(P425="m2-LxW",I425*J425*N425,IF(P425="rm",M425,IF(P425="lm",I425,IF(P425="unit",#REF!,))))))</f>
        <v>13</v>
      </c>
      <c r="P425" s="42" t="s">
        <v>32</v>
      </c>
      <c r="Q425" s="43" t="str">
        <f t="shared" si="88"/>
        <v>off hired</v>
      </c>
      <c r="R425" s="44">
        <v>44746</v>
      </c>
      <c r="S425" s="44">
        <v>44819</v>
      </c>
      <c r="T425" s="45">
        <f t="shared" si="101"/>
        <v>1</v>
      </c>
      <c r="U425" s="46">
        <f t="shared" si="109"/>
        <v>10.571428571428571</v>
      </c>
      <c r="V425" s="47">
        <v>7.5</v>
      </c>
      <c r="W425" s="47">
        <v>1.05</v>
      </c>
      <c r="X425" s="48">
        <f t="shared" si="102"/>
        <v>97.5</v>
      </c>
      <c r="Y425" s="48">
        <f t="shared" si="103"/>
        <v>13.65</v>
      </c>
      <c r="Z425" s="48">
        <f t="shared" si="89"/>
        <v>68.25</v>
      </c>
      <c r="AA425" s="48">
        <f t="shared" si="104"/>
        <v>29.25</v>
      </c>
      <c r="AB425" s="48">
        <f t="shared" si="105"/>
        <v>144.29999999999998</v>
      </c>
      <c r="AC425" s="48">
        <f t="shared" si="106"/>
        <v>241.79999999999998</v>
      </c>
      <c r="AD425" s="93">
        <f t="shared" si="100"/>
        <v>241.79999999999998</v>
      </c>
    </row>
    <row r="426" spans="1:30" s="68" customFormat="1" ht="30" customHeight="1" x14ac:dyDescent="0.35">
      <c r="A426" s="39"/>
      <c r="B426" s="39" t="s">
        <v>100</v>
      </c>
      <c r="C426" s="40">
        <v>480</v>
      </c>
      <c r="D426" s="41">
        <v>12633</v>
      </c>
      <c r="E426" s="41">
        <v>7890</v>
      </c>
      <c r="F426" s="41" t="s">
        <v>50</v>
      </c>
      <c r="G426" s="39" t="s">
        <v>266</v>
      </c>
      <c r="H426" s="39" t="s">
        <v>300</v>
      </c>
      <c r="I426" s="41">
        <v>10</v>
      </c>
      <c r="J426" s="41">
        <v>1.3</v>
      </c>
      <c r="K426" s="41"/>
      <c r="L426" s="41"/>
      <c r="M426" s="41"/>
      <c r="N426" s="41">
        <v>1</v>
      </c>
      <c r="O426" s="41">
        <f>IF(P426="m3",I426*J426*M426,IF(P426="m2-LxH",I426*M426,IF(P426="m2-LxW",I426*J426*N426,IF(P426="rm",M426,IF(P426="lm",I426,IF(P426="unit",#REF!,))))))</f>
        <v>13</v>
      </c>
      <c r="P426" s="42" t="s">
        <v>32</v>
      </c>
      <c r="Q426" s="43" t="str">
        <f t="shared" si="88"/>
        <v>off hired</v>
      </c>
      <c r="R426" s="44">
        <v>44746</v>
      </c>
      <c r="S426" s="44">
        <v>44819</v>
      </c>
      <c r="T426" s="45">
        <f t="shared" si="101"/>
        <v>1</v>
      </c>
      <c r="U426" s="46">
        <f t="shared" si="109"/>
        <v>10.571428571428571</v>
      </c>
      <c r="V426" s="47">
        <v>7.5</v>
      </c>
      <c r="W426" s="47">
        <v>1.05</v>
      </c>
      <c r="X426" s="48">
        <f t="shared" si="102"/>
        <v>97.5</v>
      </c>
      <c r="Y426" s="48">
        <f t="shared" si="103"/>
        <v>13.65</v>
      </c>
      <c r="Z426" s="48">
        <f t="shared" si="89"/>
        <v>68.25</v>
      </c>
      <c r="AA426" s="48">
        <f t="shared" si="104"/>
        <v>29.25</v>
      </c>
      <c r="AB426" s="48">
        <f t="shared" si="105"/>
        <v>144.29999999999998</v>
      </c>
      <c r="AC426" s="48">
        <f t="shared" si="106"/>
        <v>241.79999999999998</v>
      </c>
      <c r="AD426" s="93">
        <f t="shared" si="100"/>
        <v>241.79999999999998</v>
      </c>
    </row>
    <row r="427" spans="1:30" s="68" customFormat="1" ht="30" customHeight="1" x14ac:dyDescent="0.35">
      <c r="A427" s="51"/>
      <c r="B427" s="39" t="s">
        <v>79</v>
      </c>
      <c r="C427" s="52">
        <v>482</v>
      </c>
      <c r="D427" s="55">
        <v>12634</v>
      </c>
      <c r="E427" s="55">
        <v>7720</v>
      </c>
      <c r="F427" s="53" t="s">
        <v>50</v>
      </c>
      <c r="G427" s="51" t="s">
        <v>358</v>
      </c>
      <c r="H427" s="51" t="s">
        <v>230</v>
      </c>
      <c r="I427" s="53">
        <v>27</v>
      </c>
      <c r="J427" s="53">
        <v>1.3</v>
      </c>
      <c r="K427" s="53">
        <v>3.5</v>
      </c>
      <c r="L427" s="41">
        <v>1</v>
      </c>
      <c r="M427" s="41">
        <f t="shared" ref="M427:M432" si="110">K427-L427</f>
        <v>2.5</v>
      </c>
      <c r="N427" s="53"/>
      <c r="O427" s="41">
        <f>IF(P427="m3",I427*J427*M427,IF(P427="m2-LxH",I427*M427,IF(P427="m2-LxW",I427*J427*N427,IF(P427="rm",M427,IF(P427="lm",I427,IF(P427="unit",#REF!,))))))</f>
        <v>67.5</v>
      </c>
      <c r="P427" s="52" t="s">
        <v>27</v>
      </c>
      <c r="Q427" s="43" t="str">
        <f t="shared" ref="Q427:Q490" si="111">IF(S427&lt;&gt;0,"off hired",IF(R427&lt;&gt;0,"on hire","-"))</f>
        <v>off hired</v>
      </c>
      <c r="R427" s="54">
        <v>44749</v>
      </c>
      <c r="S427" s="54">
        <v>44759</v>
      </c>
      <c r="T427" s="45">
        <f t="shared" si="101"/>
        <v>1</v>
      </c>
      <c r="U427" s="46">
        <f t="shared" si="109"/>
        <v>1.5714285714285714</v>
      </c>
      <c r="V427" s="50">
        <v>14</v>
      </c>
      <c r="W427" s="50">
        <v>0.84</v>
      </c>
      <c r="X427" s="48">
        <f t="shared" si="102"/>
        <v>945</v>
      </c>
      <c r="Y427" s="48">
        <f t="shared" si="103"/>
        <v>56.699999999999996</v>
      </c>
      <c r="Z427" s="48">
        <f t="shared" si="89"/>
        <v>661.5</v>
      </c>
      <c r="AA427" s="48">
        <f t="shared" si="104"/>
        <v>283.5</v>
      </c>
      <c r="AB427" s="48">
        <f t="shared" si="105"/>
        <v>89.1</v>
      </c>
      <c r="AC427" s="48">
        <f t="shared" si="106"/>
        <v>1034.0999999999999</v>
      </c>
      <c r="AD427" s="93">
        <f t="shared" si="100"/>
        <v>1034.0999999999999</v>
      </c>
    </row>
    <row r="428" spans="1:30" s="68" customFormat="1" ht="30" customHeight="1" x14ac:dyDescent="0.35">
      <c r="A428" s="51"/>
      <c r="B428" s="39" t="s">
        <v>486</v>
      </c>
      <c r="C428" s="52">
        <v>484</v>
      </c>
      <c r="D428" s="53">
        <v>12635</v>
      </c>
      <c r="E428" s="53">
        <v>7856</v>
      </c>
      <c r="F428" s="53" t="s">
        <v>50</v>
      </c>
      <c r="G428" s="51" t="s">
        <v>367</v>
      </c>
      <c r="H428" s="51" t="s">
        <v>230</v>
      </c>
      <c r="I428" s="53">
        <v>143</v>
      </c>
      <c r="J428" s="53">
        <v>1.3</v>
      </c>
      <c r="K428" s="53">
        <v>3.5</v>
      </c>
      <c r="L428" s="41"/>
      <c r="M428" s="41">
        <f t="shared" si="110"/>
        <v>3.5</v>
      </c>
      <c r="N428" s="53"/>
      <c r="O428" s="41">
        <f>IF(P428="m3",I428*J428*M428,IF(P428="m2-LxH",I428*M428,IF(P428="m2-LxW",I428*J428*N428,IF(P428="rm",M428,IF(P428="lm",I428,IF(P428="unit",#REF!,))))))</f>
        <v>500.5</v>
      </c>
      <c r="P428" s="52" t="s">
        <v>27</v>
      </c>
      <c r="Q428" s="43" t="str">
        <f t="shared" si="111"/>
        <v>off hired</v>
      </c>
      <c r="R428" s="54">
        <v>44747</v>
      </c>
      <c r="S428" s="54">
        <v>44799</v>
      </c>
      <c r="T428" s="45">
        <f t="shared" si="101"/>
        <v>1</v>
      </c>
      <c r="U428" s="46">
        <f t="shared" si="109"/>
        <v>7.5714285714285712</v>
      </c>
      <c r="V428" s="50">
        <v>14</v>
      </c>
      <c r="W428" s="50">
        <v>0.84</v>
      </c>
      <c r="X428" s="48">
        <f t="shared" si="102"/>
        <v>7007</v>
      </c>
      <c r="Y428" s="48">
        <f t="shared" si="103"/>
        <v>420.41999999999996</v>
      </c>
      <c r="Z428" s="48">
        <f t="shared" si="89"/>
        <v>4904.8999999999996</v>
      </c>
      <c r="AA428" s="48">
        <f t="shared" si="104"/>
        <v>2102.1</v>
      </c>
      <c r="AB428" s="48">
        <f t="shared" si="105"/>
        <v>3183.18</v>
      </c>
      <c r="AC428" s="48">
        <f t="shared" si="106"/>
        <v>10190.18</v>
      </c>
      <c r="AD428" s="93">
        <f t="shared" si="100"/>
        <v>10190.18</v>
      </c>
    </row>
    <row r="429" spans="1:30" s="68" customFormat="1" ht="30" customHeight="1" x14ac:dyDescent="0.35">
      <c r="A429" s="51"/>
      <c r="B429" s="39" t="s">
        <v>47</v>
      </c>
      <c r="C429" s="52">
        <v>485</v>
      </c>
      <c r="D429" s="55">
        <v>12636</v>
      </c>
      <c r="E429" s="55">
        <v>7809</v>
      </c>
      <c r="F429" s="53" t="s">
        <v>50</v>
      </c>
      <c r="G429" s="51" t="s">
        <v>250</v>
      </c>
      <c r="H429" s="51" t="s">
        <v>230</v>
      </c>
      <c r="I429" s="53">
        <v>56</v>
      </c>
      <c r="J429" s="53">
        <v>1.3</v>
      </c>
      <c r="K429" s="53">
        <v>4.5</v>
      </c>
      <c r="L429" s="41">
        <v>1</v>
      </c>
      <c r="M429" s="41">
        <f t="shared" si="110"/>
        <v>3.5</v>
      </c>
      <c r="N429" s="53"/>
      <c r="O429" s="41">
        <f>IF(P429="m3",I429*J429*M429,IF(P429="m2-LxH",I429*M429,IF(P429="m2-LxW",I429*J429*N429,IF(P429="rm",M429,IF(P429="lm",I429,IF(P429="unit",#REF!,))))))</f>
        <v>196</v>
      </c>
      <c r="P429" s="52" t="s">
        <v>27</v>
      </c>
      <c r="Q429" s="43" t="str">
        <f t="shared" si="111"/>
        <v>off hired</v>
      </c>
      <c r="R429" s="54">
        <v>44749</v>
      </c>
      <c r="S429" s="54">
        <v>44768</v>
      </c>
      <c r="T429" s="45">
        <f t="shared" si="101"/>
        <v>1</v>
      </c>
      <c r="U429" s="46">
        <f t="shared" si="109"/>
        <v>2.8571428571428572</v>
      </c>
      <c r="V429" s="50">
        <v>14</v>
      </c>
      <c r="W429" s="50">
        <v>0.84</v>
      </c>
      <c r="X429" s="48">
        <f t="shared" si="102"/>
        <v>2744</v>
      </c>
      <c r="Y429" s="48">
        <f t="shared" si="103"/>
        <v>164.64</v>
      </c>
      <c r="Z429" s="48">
        <f t="shared" si="89"/>
        <v>1920.7999999999997</v>
      </c>
      <c r="AA429" s="48">
        <f t="shared" si="104"/>
        <v>823.19999999999993</v>
      </c>
      <c r="AB429" s="48">
        <f t="shared" si="105"/>
        <v>470.4</v>
      </c>
      <c r="AC429" s="48">
        <f t="shared" si="106"/>
        <v>3214.3999999999996</v>
      </c>
      <c r="AD429" s="93">
        <f t="shared" si="100"/>
        <v>3214.3999999999996</v>
      </c>
    </row>
    <row r="430" spans="1:30" s="68" customFormat="1" ht="30" customHeight="1" x14ac:dyDescent="0.35">
      <c r="A430" s="51"/>
      <c r="B430" s="39" t="s">
        <v>74</v>
      </c>
      <c r="C430" s="52">
        <v>476</v>
      </c>
      <c r="D430" s="53">
        <v>12637</v>
      </c>
      <c r="E430" s="53">
        <v>8127</v>
      </c>
      <c r="F430" s="53" t="s">
        <v>49</v>
      </c>
      <c r="G430" s="58" t="s">
        <v>263</v>
      </c>
      <c r="H430" s="51" t="s">
        <v>230</v>
      </c>
      <c r="I430" s="53">
        <v>12</v>
      </c>
      <c r="J430" s="53">
        <v>1.3</v>
      </c>
      <c r="K430" s="53">
        <v>3.5</v>
      </c>
      <c r="L430" s="41">
        <v>1</v>
      </c>
      <c r="M430" s="41">
        <f t="shared" si="110"/>
        <v>2.5</v>
      </c>
      <c r="N430" s="53"/>
      <c r="O430" s="41">
        <f>IF(P430="m3",I430*J430*M430,IF(P430="m2-LxH",I430*M430,IF(P430="m2-LxW",I430*J430*N430,IF(P430="rm",M430,IF(P430="lm",I430,IF(P430="unit",#REF!,))))))</f>
        <v>30</v>
      </c>
      <c r="P430" s="52" t="s">
        <v>27</v>
      </c>
      <c r="Q430" s="43" t="str">
        <f t="shared" si="111"/>
        <v>off hired</v>
      </c>
      <c r="R430" s="54">
        <v>44749</v>
      </c>
      <c r="S430" s="54">
        <v>44853</v>
      </c>
      <c r="T430" s="45">
        <f t="shared" si="101"/>
        <v>1</v>
      </c>
      <c r="U430" s="56">
        <v>0</v>
      </c>
      <c r="V430" s="50">
        <v>14</v>
      </c>
      <c r="W430" s="50"/>
      <c r="X430" s="48">
        <f t="shared" si="102"/>
        <v>420</v>
      </c>
      <c r="Y430" s="48">
        <f t="shared" si="103"/>
        <v>0</v>
      </c>
      <c r="Z430" s="48">
        <f t="shared" si="89"/>
        <v>294</v>
      </c>
      <c r="AA430" s="48">
        <f t="shared" si="104"/>
        <v>126</v>
      </c>
      <c r="AB430" s="48">
        <f t="shared" si="105"/>
        <v>0</v>
      </c>
      <c r="AC430" s="48">
        <f t="shared" si="106"/>
        <v>420</v>
      </c>
      <c r="AD430" s="93">
        <f t="shared" si="100"/>
        <v>420</v>
      </c>
    </row>
    <row r="431" spans="1:30" s="68" customFormat="1" ht="30" customHeight="1" x14ac:dyDescent="0.35">
      <c r="A431" s="39"/>
      <c r="B431" s="39" t="s">
        <v>47</v>
      </c>
      <c r="C431" s="40"/>
      <c r="D431" s="49">
        <v>12638</v>
      </c>
      <c r="E431" s="49">
        <v>8116</v>
      </c>
      <c r="F431" s="41" t="s">
        <v>49</v>
      </c>
      <c r="G431" s="39" t="s">
        <v>240</v>
      </c>
      <c r="H431" s="39" t="s">
        <v>302</v>
      </c>
      <c r="I431" s="41">
        <v>6</v>
      </c>
      <c r="J431" s="41">
        <v>2.5</v>
      </c>
      <c r="K431" s="41">
        <v>7</v>
      </c>
      <c r="L431" s="41">
        <v>1</v>
      </c>
      <c r="M431" s="41">
        <f t="shared" si="110"/>
        <v>6</v>
      </c>
      <c r="N431" s="41"/>
      <c r="O431" s="41">
        <f>IF(P431="m3",I431*J431*M431,IF(P431="m2-LxH",I431*M431,IF(P431="m2-LxW",I431*J431*N431,IF(P431="rm",M431,IF(P431="lm",I431,IF(P431="unit",#REF!,))))))</f>
        <v>6</v>
      </c>
      <c r="P431" s="42" t="s">
        <v>30</v>
      </c>
      <c r="Q431" s="43" t="str">
        <f t="shared" si="111"/>
        <v>off hired</v>
      </c>
      <c r="R431" s="44">
        <v>44748</v>
      </c>
      <c r="S431" s="44">
        <v>44852</v>
      </c>
      <c r="T431" s="45">
        <f t="shared" si="101"/>
        <v>1</v>
      </c>
      <c r="U431" s="46">
        <f t="shared" ref="U431:U451" si="112">IF(Q431="on hire",$C$1-R431+1,IF(Q431="off hired",S431-R431+1,0))/7</f>
        <v>15</v>
      </c>
      <c r="V431" s="47">
        <v>135</v>
      </c>
      <c r="W431" s="47">
        <v>12.25</v>
      </c>
      <c r="X431" s="48">
        <f t="shared" si="102"/>
        <v>810</v>
      </c>
      <c r="Y431" s="48">
        <f t="shared" si="103"/>
        <v>73.5</v>
      </c>
      <c r="Z431" s="48">
        <f t="shared" si="89"/>
        <v>566.99999999999989</v>
      </c>
      <c r="AA431" s="48">
        <f t="shared" si="104"/>
        <v>242.99999999999997</v>
      </c>
      <c r="AB431" s="48">
        <f t="shared" si="105"/>
        <v>1102.5</v>
      </c>
      <c r="AC431" s="48">
        <f t="shared" si="106"/>
        <v>1912.5</v>
      </c>
      <c r="AD431" s="93">
        <f t="shared" si="100"/>
        <v>1912.5</v>
      </c>
    </row>
    <row r="432" spans="1:30" s="68" customFormat="1" ht="30" customHeight="1" x14ac:dyDescent="0.35">
      <c r="A432" s="39"/>
      <c r="B432" s="39" t="s">
        <v>82</v>
      </c>
      <c r="C432" s="40">
        <v>487</v>
      </c>
      <c r="D432" s="41">
        <v>12639</v>
      </c>
      <c r="E432" s="41">
        <v>6724</v>
      </c>
      <c r="F432" s="41" t="s">
        <v>50</v>
      </c>
      <c r="G432" s="39" t="s">
        <v>348</v>
      </c>
      <c r="H432" s="39" t="s">
        <v>302</v>
      </c>
      <c r="I432" s="41">
        <v>1.8</v>
      </c>
      <c r="J432" s="41">
        <v>1.3</v>
      </c>
      <c r="K432" s="41">
        <v>4</v>
      </c>
      <c r="L432" s="41">
        <v>1</v>
      </c>
      <c r="M432" s="41">
        <f t="shared" si="110"/>
        <v>3</v>
      </c>
      <c r="N432" s="41"/>
      <c r="O432" s="41">
        <f>IF(P432="m3",I432*J432*M432,IF(P432="m2-LxH",I432*M432,IF(P432="m2-LxW",I432*J432*N432,IF(P432="rm",M432,IF(P432="lm",I432,IF(P432="unit",#REF!,))))))</f>
        <v>3</v>
      </c>
      <c r="P432" s="42" t="s">
        <v>30</v>
      </c>
      <c r="Q432" s="43" t="str">
        <f t="shared" si="111"/>
        <v>off hired</v>
      </c>
      <c r="R432" s="44">
        <v>44748</v>
      </c>
      <c r="S432" s="44">
        <v>44830</v>
      </c>
      <c r="T432" s="45">
        <f t="shared" si="101"/>
        <v>1</v>
      </c>
      <c r="U432" s="46">
        <f t="shared" si="112"/>
        <v>11.857142857142858</v>
      </c>
      <c r="V432" s="47">
        <v>135</v>
      </c>
      <c r="W432" s="47">
        <v>12.25</v>
      </c>
      <c r="X432" s="48">
        <f t="shared" si="102"/>
        <v>405</v>
      </c>
      <c r="Y432" s="48">
        <f t="shared" si="103"/>
        <v>36.75</v>
      </c>
      <c r="Z432" s="48">
        <f t="shared" si="89"/>
        <v>283.49999999999994</v>
      </c>
      <c r="AA432" s="48">
        <f t="shared" si="104"/>
        <v>121.49999999999999</v>
      </c>
      <c r="AB432" s="48">
        <f t="shared" si="105"/>
        <v>435.75</v>
      </c>
      <c r="AC432" s="48">
        <f t="shared" si="106"/>
        <v>840.75</v>
      </c>
      <c r="AD432" s="93">
        <f t="shared" si="100"/>
        <v>840.75</v>
      </c>
    </row>
    <row r="433" spans="1:30" s="68" customFormat="1" ht="30" customHeight="1" x14ac:dyDescent="0.35">
      <c r="A433" s="39"/>
      <c r="B433" s="39" t="s">
        <v>97</v>
      </c>
      <c r="C433" s="40">
        <v>81</v>
      </c>
      <c r="D433" s="41">
        <v>12640</v>
      </c>
      <c r="E433" s="41">
        <v>8241</v>
      </c>
      <c r="F433" s="41" t="s">
        <v>49</v>
      </c>
      <c r="G433" s="39" t="s">
        <v>267</v>
      </c>
      <c r="H433" s="39" t="s">
        <v>353</v>
      </c>
      <c r="I433" s="41">
        <v>40</v>
      </c>
      <c r="J433" s="41">
        <v>0.6</v>
      </c>
      <c r="K433" s="41"/>
      <c r="L433" s="41"/>
      <c r="M433" s="41"/>
      <c r="N433" s="41">
        <v>1</v>
      </c>
      <c r="O433" s="41">
        <f>IF(P433="m3",I433*J433*M433,IF(P433="m2-LxH",I433*M433,IF(P433="m2-LxW",I433*J433*N433,IF(P433="rm",M433,IF(P433="lm",I433,IF(P433="unit",#REF!,))))))</f>
        <v>24</v>
      </c>
      <c r="P433" s="42" t="s">
        <v>32</v>
      </c>
      <c r="Q433" s="43" t="str">
        <f t="shared" si="111"/>
        <v>off hired</v>
      </c>
      <c r="R433" s="44">
        <v>44748</v>
      </c>
      <c r="S433" s="44">
        <v>44880</v>
      </c>
      <c r="T433" s="45">
        <f t="shared" si="101"/>
        <v>1</v>
      </c>
      <c r="U433" s="46">
        <f t="shared" si="112"/>
        <v>19</v>
      </c>
      <c r="V433" s="47">
        <v>36.5</v>
      </c>
      <c r="W433" s="47">
        <v>3.15</v>
      </c>
      <c r="X433" s="48">
        <f t="shared" si="102"/>
        <v>876</v>
      </c>
      <c r="Y433" s="48">
        <f t="shared" si="103"/>
        <v>75.599999999999994</v>
      </c>
      <c r="Z433" s="48">
        <f t="shared" si="89"/>
        <v>613.19999999999993</v>
      </c>
      <c r="AA433" s="48">
        <f t="shared" si="104"/>
        <v>262.79999999999995</v>
      </c>
      <c r="AB433" s="48">
        <f t="shared" si="105"/>
        <v>1436.3999999999999</v>
      </c>
      <c r="AC433" s="48">
        <f t="shared" si="106"/>
        <v>2312.3999999999996</v>
      </c>
      <c r="AD433" s="93">
        <f t="shared" si="100"/>
        <v>2312.3999999999996</v>
      </c>
    </row>
    <row r="434" spans="1:30" s="68" customFormat="1" ht="30" customHeight="1" x14ac:dyDescent="0.35">
      <c r="A434" s="39"/>
      <c r="B434" s="39" t="s">
        <v>97</v>
      </c>
      <c r="C434" s="40">
        <v>81</v>
      </c>
      <c r="D434" s="41">
        <v>12640</v>
      </c>
      <c r="E434" s="41">
        <v>8241</v>
      </c>
      <c r="F434" s="41" t="s">
        <v>49</v>
      </c>
      <c r="G434" s="39" t="s">
        <v>267</v>
      </c>
      <c r="H434" s="39" t="s">
        <v>353</v>
      </c>
      <c r="I434" s="41">
        <v>40</v>
      </c>
      <c r="J434" s="41">
        <v>0.6</v>
      </c>
      <c r="K434" s="41"/>
      <c r="L434" s="41"/>
      <c r="M434" s="41"/>
      <c r="N434" s="41">
        <v>1</v>
      </c>
      <c r="O434" s="41">
        <f>IF(P434="m3",I434*J434*M434,IF(P434="m2-LxH",I434*M434,IF(P434="m2-LxW",I434*J434*N434,IF(P434="rm",M434,IF(P434="lm",I434,IF(P434="unit",#REF!,))))))</f>
        <v>24</v>
      </c>
      <c r="P434" s="42" t="s">
        <v>32</v>
      </c>
      <c r="Q434" s="43" t="str">
        <f t="shared" si="111"/>
        <v>off hired</v>
      </c>
      <c r="R434" s="44">
        <v>44748</v>
      </c>
      <c r="S434" s="44">
        <v>44880</v>
      </c>
      <c r="T434" s="45">
        <f t="shared" si="101"/>
        <v>1</v>
      </c>
      <c r="U434" s="46">
        <f t="shared" si="112"/>
        <v>19</v>
      </c>
      <c r="V434" s="47">
        <v>36.5</v>
      </c>
      <c r="W434" s="47">
        <v>3.15</v>
      </c>
      <c r="X434" s="48">
        <f t="shared" si="102"/>
        <v>876</v>
      </c>
      <c r="Y434" s="48">
        <f t="shared" si="103"/>
        <v>75.599999999999994</v>
      </c>
      <c r="Z434" s="48">
        <f t="shared" si="89"/>
        <v>613.19999999999993</v>
      </c>
      <c r="AA434" s="48">
        <f t="shared" si="104"/>
        <v>262.79999999999995</v>
      </c>
      <c r="AB434" s="48">
        <f t="shared" si="105"/>
        <v>1436.3999999999999</v>
      </c>
      <c r="AC434" s="48">
        <f t="shared" si="106"/>
        <v>2312.3999999999996</v>
      </c>
      <c r="AD434" s="93">
        <f t="shared" si="100"/>
        <v>2312.3999999999996</v>
      </c>
    </row>
    <row r="435" spans="1:30" s="68" customFormat="1" ht="30" customHeight="1" x14ac:dyDescent="0.35">
      <c r="A435" s="39"/>
      <c r="B435" s="39" t="s">
        <v>97</v>
      </c>
      <c r="C435" s="40">
        <v>81</v>
      </c>
      <c r="D435" s="41">
        <v>12640</v>
      </c>
      <c r="E435" s="41">
        <v>8241</v>
      </c>
      <c r="F435" s="41" t="s">
        <v>49</v>
      </c>
      <c r="G435" s="39" t="s">
        <v>267</v>
      </c>
      <c r="H435" s="39" t="s">
        <v>353</v>
      </c>
      <c r="I435" s="41">
        <v>40</v>
      </c>
      <c r="J435" s="41">
        <v>0.6</v>
      </c>
      <c r="K435" s="41"/>
      <c r="L435" s="41"/>
      <c r="M435" s="41"/>
      <c r="N435" s="41">
        <v>1</v>
      </c>
      <c r="O435" s="41">
        <f>IF(P435="m3",I435*J435*M435,IF(P435="m2-LxH",I435*M435,IF(P435="m2-LxW",I435*J435*N435,IF(P435="rm",M435,IF(P435="lm",I435,IF(P435="unit",#REF!,))))))</f>
        <v>24</v>
      </c>
      <c r="P435" s="42" t="s">
        <v>32</v>
      </c>
      <c r="Q435" s="43" t="str">
        <f t="shared" si="111"/>
        <v>off hired</v>
      </c>
      <c r="R435" s="44">
        <v>44748</v>
      </c>
      <c r="S435" s="44">
        <v>44880</v>
      </c>
      <c r="T435" s="45">
        <f t="shared" si="101"/>
        <v>1</v>
      </c>
      <c r="U435" s="46">
        <f t="shared" si="112"/>
        <v>19</v>
      </c>
      <c r="V435" s="47">
        <v>36.5</v>
      </c>
      <c r="W435" s="47">
        <v>3.15</v>
      </c>
      <c r="X435" s="48">
        <f t="shared" si="102"/>
        <v>876</v>
      </c>
      <c r="Y435" s="48">
        <f t="shared" si="103"/>
        <v>75.599999999999994</v>
      </c>
      <c r="Z435" s="48">
        <f t="shared" si="89"/>
        <v>613.19999999999993</v>
      </c>
      <c r="AA435" s="48">
        <f t="shared" si="104"/>
        <v>262.79999999999995</v>
      </c>
      <c r="AB435" s="48">
        <f t="shared" si="105"/>
        <v>1436.3999999999999</v>
      </c>
      <c r="AC435" s="48">
        <f t="shared" si="106"/>
        <v>2312.3999999999996</v>
      </c>
      <c r="AD435" s="93">
        <f t="shared" si="100"/>
        <v>2312.3999999999996</v>
      </c>
    </row>
    <row r="436" spans="1:30" s="68" customFormat="1" ht="30" customHeight="1" x14ac:dyDescent="0.35">
      <c r="A436" s="39"/>
      <c r="B436" s="39" t="s">
        <v>97</v>
      </c>
      <c r="C436" s="40">
        <v>81</v>
      </c>
      <c r="D436" s="41">
        <v>12640</v>
      </c>
      <c r="E436" s="41">
        <v>8241</v>
      </c>
      <c r="F436" s="41" t="s">
        <v>49</v>
      </c>
      <c r="G436" s="39" t="s">
        <v>267</v>
      </c>
      <c r="H436" s="39" t="s">
        <v>353</v>
      </c>
      <c r="I436" s="41">
        <v>40</v>
      </c>
      <c r="J436" s="41">
        <v>0.6</v>
      </c>
      <c r="K436" s="41"/>
      <c r="L436" s="41"/>
      <c r="M436" s="41"/>
      <c r="N436" s="41">
        <v>1</v>
      </c>
      <c r="O436" s="41">
        <f>IF(P436="m3",I436*J436*M436,IF(P436="m2-LxH",I436*M436,IF(P436="m2-LxW",I436*J436*N436,IF(P436="rm",M436,IF(P436="lm",I436,IF(P436="unit",#REF!,))))))</f>
        <v>24</v>
      </c>
      <c r="P436" s="42" t="s">
        <v>32</v>
      </c>
      <c r="Q436" s="43" t="str">
        <f t="shared" si="111"/>
        <v>off hired</v>
      </c>
      <c r="R436" s="44">
        <v>44748</v>
      </c>
      <c r="S436" s="44">
        <v>44880</v>
      </c>
      <c r="T436" s="45">
        <f t="shared" si="101"/>
        <v>1</v>
      </c>
      <c r="U436" s="46">
        <f t="shared" si="112"/>
        <v>19</v>
      </c>
      <c r="V436" s="47">
        <v>36.5</v>
      </c>
      <c r="W436" s="47">
        <v>3.15</v>
      </c>
      <c r="X436" s="48">
        <f t="shared" si="102"/>
        <v>876</v>
      </c>
      <c r="Y436" s="48">
        <f t="shared" si="103"/>
        <v>75.599999999999994</v>
      </c>
      <c r="Z436" s="48">
        <f t="shared" si="89"/>
        <v>613.19999999999993</v>
      </c>
      <c r="AA436" s="48">
        <f t="shared" si="104"/>
        <v>262.79999999999995</v>
      </c>
      <c r="AB436" s="48">
        <f t="shared" si="105"/>
        <v>1436.3999999999999</v>
      </c>
      <c r="AC436" s="48">
        <f t="shared" si="106"/>
        <v>2312.3999999999996</v>
      </c>
      <c r="AD436" s="93">
        <f t="shared" si="100"/>
        <v>2312.3999999999996</v>
      </c>
    </row>
    <row r="437" spans="1:30" s="68" customFormat="1" ht="30" customHeight="1" x14ac:dyDescent="0.35">
      <c r="A437" s="39"/>
      <c r="B437" s="39" t="s">
        <v>132</v>
      </c>
      <c r="C437" s="40">
        <v>489</v>
      </c>
      <c r="D437" s="41">
        <v>12641</v>
      </c>
      <c r="E437" s="41">
        <v>8126</v>
      </c>
      <c r="F437" s="41" t="s">
        <v>50</v>
      </c>
      <c r="G437" s="39" t="s">
        <v>231</v>
      </c>
      <c r="H437" s="39" t="s">
        <v>302</v>
      </c>
      <c r="I437" s="41">
        <v>1.8</v>
      </c>
      <c r="J437" s="41">
        <v>1.3</v>
      </c>
      <c r="K437" s="41">
        <v>3</v>
      </c>
      <c r="L437" s="41">
        <v>1</v>
      </c>
      <c r="M437" s="41">
        <f t="shared" ref="M437:M447" si="113">K437-L437</f>
        <v>2</v>
      </c>
      <c r="N437" s="41"/>
      <c r="O437" s="41">
        <f>IF(P437="m3",I437*J437*M437,IF(P437="m2-LxH",I437*M437,IF(P437="m2-LxW",I437*J437*N437,IF(P437="rm",M437,IF(P437="lm",I437,IF(P437="unit",#REF!,))))))</f>
        <v>2</v>
      </c>
      <c r="P437" s="42" t="s">
        <v>30</v>
      </c>
      <c r="Q437" s="43" t="str">
        <f t="shared" si="111"/>
        <v>off hired</v>
      </c>
      <c r="R437" s="44">
        <v>44749</v>
      </c>
      <c r="S437" s="44">
        <v>44853</v>
      </c>
      <c r="T437" s="45">
        <f t="shared" si="101"/>
        <v>1</v>
      </c>
      <c r="U437" s="46">
        <f t="shared" si="112"/>
        <v>15</v>
      </c>
      <c r="V437" s="47">
        <v>135</v>
      </c>
      <c r="W437" s="47">
        <v>12.25</v>
      </c>
      <c r="X437" s="48">
        <f t="shared" si="102"/>
        <v>270</v>
      </c>
      <c r="Y437" s="48">
        <f t="shared" si="103"/>
        <v>24.5</v>
      </c>
      <c r="Z437" s="48">
        <f t="shared" si="89"/>
        <v>189</v>
      </c>
      <c r="AA437" s="48">
        <f t="shared" si="104"/>
        <v>81</v>
      </c>
      <c r="AB437" s="48">
        <f t="shared" si="105"/>
        <v>367.5</v>
      </c>
      <c r="AC437" s="48">
        <f t="shared" si="106"/>
        <v>637.5</v>
      </c>
      <c r="AD437" s="93">
        <f t="shared" si="100"/>
        <v>637.5</v>
      </c>
    </row>
    <row r="438" spans="1:30" s="68" customFormat="1" ht="30" customHeight="1" x14ac:dyDescent="0.35">
      <c r="A438" s="39"/>
      <c r="B438" s="39" t="s">
        <v>132</v>
      </c>
      <c r="C438" s="40">
        <v>489</v>
      </c>
      <c r="D438" s="41">
        <v>12641</v>
      </c>
      <c r="E438" s="41">
        <v>8126</v>
      </c>
      <c r="F438" s="41" t="s">
        <v>50</v>
      </c>
      <c r="G438" s="39" t="s">
        <v>231</v>
      </c>
      <c r="H438" s="39" t="s">
        <v>302</v>
      </c>
      <c r="I438" s="41">
        <v>1.8</v>
      </c>
      <c r="J438" s="41">
        <v>1.3</v>
      </c>
      <c r="K438" s="41">
        <v>3</v>
      </c>
      <c r="L438" s="41">
        <v>1</v>
      </c>
      <c r="M438" s="41">
        <f t="shared" si="113"/>
        <v>2</v>
      </c>
      <c r="N438" s="41"/>
      <c r="O438" s="41">
        <f>IF(P438="m3",I438*J438*M438,IF(P438="m2-LxH",I438*M438,IF(P438="m2-LxW",I438*J438*N438,IF(P438="rm",M438,IF(P438="lm",I438,IF(P438="unit",#REF!,))))))</f>
        <v>2</v>
      </c>
      <c r="P438" s="42" t="s">
        <v>30</v>
      </c>
      <c r="Q438" s="43" t="str">
        <f t="shared" si="111"/>
        <v>off hired</v>
      </c>
      <c r="R438" s="44">
        <v>44749</v>
      </c>
      <c r="S438" s="44">
        <v>44853</v>
      </c>
      <c r="T438" s="45">
        <f t="shared" si="101"/>
        <v>1</v>
      </c>
      <c r="U438" s="46">
        <f t="shared" si="112"/>
        <v>15</v>
      </c>
      <c r="V438" s="47">
        <v>135</v>
      </c>
      <c r="W438" s="47">
        <v>12.25</v>
      </c>
      <c r="X438" s="48">
        <f t="shared" si="102"/>
        <v>270</v>
      </c>
      <c r="Y438" s="48">
        <f t="shared" si="103"/>
        <v>24.5</v>
      </c>
      <c r="Z438" s="48">
        <f t="shared" si="89"/>
        <v>189</v>
      </c>
      <c r="AA438" s="48">
        <f t="shared" si="104"/>
        <v>81</v>
      </c>
      <c r="AB438" s="48">
        <f t="shared" si="105"/>
        <v>367.5</v>
      </c>
      <c r="AC438" s="48">
        <f t="shared" si="106"/>
        <v>637.5</v>
      </c>
      <c r="AD438" s="93">
        <f t="shared" si="100"/>
        <v>637.5</v>
      </c>
    </row>
    <row r="439" spans="1:30" s="68" customFormat="1" ht="30" customHeight="1" x14ac:dyDescent="0.35">
      <c r="A439" s="39"/>
      <c r="B439" s="39" t="s">
        <v>106</v>
      </c>
      <c r="C439" s="40">
        <v>478</v>
      </c>
      <c r="D439" s="41">
        <v>12642</v>
      </c>
      <c r="E439" s="41">
        <v>7716</v>
      </c>
      <c r="F439" s="41" t="s">
        <v>49</v>
      </c>
      <c r="G439" s="39" t="s">
        <v>365</v>
      </c>
      <c r="H439" s="39" t="s">
        <v>28</v>
      </c>
      <c r="I439" s="41">
        <v>13</v>
      </c>
      <c r="J439" s="41">
        <v>2.5</v>
      </c>
      <c r="K439" s="41">
        <f>6</f>
        <v>6</v>
      </c>
      <c r="L439" s="41">
        <v>1</v>
      </c>
      <c r="M439" s="41">
        <f t="shared" si="113"/>
        <v>5</v>
      </c>
      <c r="N439" s="41"/>
      <c r="O439" s="41">
        <f>IF(P439="m3",I439*J439*M439,IF(P439="m2-LxH",I439*M439,IF(P439="m2-LxW",I439*J439*N439,IF(P439="rm",M439,IF(P439="lm",I439,IF(P439="unit",#REF!,))))))</f>
        <v>162.5</v>
      </c>
      <c r="P439" s="42" t="s">
        <v>29</v>
      </c>
      <c r="Q439" s="43" t="str">
        <f t="shared" si="111"/>
        <v>off hired</v>
      </c>
      <c r="R439" s="44">
        <v>44749</v>
      </c>
      <c r="S439" s="44">
        <v>44757</v>
      </c>
      <c r="T439" s="45">
        <f t="shared" si="101"/>
        <v>1</v>
      </c>
      <c r="U439" s="46">
        <f t="shared" si="112"/>
        <v>1.2857142857142858</v>
      </c>
      <c r="V439" s="47">
        <v>7.5</v>
      </c>
      <c r="W439" s="47">
        <v>0.7</v>
      </c>
      <c r="X439" s="48">
        <f t="shared" si="102"/>
        <v>1218.75</v>
      </c>
      <c r="Y439" s="48">
        <f t="shared" si="103"/>
        <v>113.74999999999999</v>
      </c>
      <c r="Z439" s="48">
        <f t="shared" si="89"/>
        <v>853.12499999999989</v>
      </c>
      <c r="AA439" s="48">
        <f t="shared" si="104"/>
        <v>365.625</v>
      </c>
      <c r="AB439" s="48">
        <f t="shared" si="105"/>
        <v>146.25</v>
      </c>
      <c r="AC439" s="48">
        <f t="shared" si="106"/>
        <v>1365</v>
      </c>
      <c r="AD439" s="93">
        <f t="shared" si="100"/>
        <v>1365</v>
      </c>
    </row>
    <row r="440" spans="1:30" s="68" customFormat="1" ht="30" customHeight="1" x14ac:dyDescent="0.35">
      <c r="A440" s="51"/>
      <c r="B440" s="39" t="s">
        <v>97</v>
      </c>
      <c r="C440" s="52">
        <v>483</v>
      </c>
      <c r="D440" s="53">
        <v>12643</v>
      </c>
      <c r="E440" s="53">
        <v>8051</v>
      </c>
      <c r="F440" s="53" t="s">
        <v>50</v>
      </c>
      <c r="G440" s="51" t="s">
        <v>368</v>
      </c>
      <c r="H440" s="51" t="s">
        <v>230</v>
      </c>
      <c r="I440" s="53">
        <v>4</v>
      </c>
      <c r="J440" s="53">
        <v>1.3</v>
      </c>
      <c r="K440" s="53">
        <v>3</v>
      </c>
      <c r="L440" s="41">
        <v>1</v>
      </c>
      <c r="M440" s="41">
        <f t="shared" si="113"/>
        <v>2</v>
      </c>
      <c r="N440" s="53"/>
      <c r="O440" s="41">
        <f>IF(P440="m3",I440*J440*M440,IF(P440="m2-LxH",I440*M440,IF(P440="m2-LxW",I440*J440*N440,IF(P440="rm",M440,IF(P440="lm",I440,IF(P440="unit",#REF!,))))))</f>
        <v>8</v>
      </c>
      <c r="P440" s="52" t="s">
        <v>27</v>
      </c>
      <c r="Q440" s="43" t="str">
        <f t="shared" si="111"/>
        <v>off hired</v>
      </c>
      <c r="R440" s="54">
        <v>44748</v>
      </c>
      <c r="S440" s="54">
        <v>44835</v>
      </c>
      <c r="T440" s="45">
        <f t="shared" si="101"/>
        <v>1</v>
      </c>
      <c r="U440" s="46">
        <f t="shared" si="112"/>
        <v>12.571428571428571</v>
      </c>
      <c r="V440" s="50">
        <v>14</v>
      </c>
      <c r="W440" s="50">
        <v>0.84</v>
      </c>
      <c r="X440" s="48">
        <f t="shared" si="102"/>
        <v>112</v>
      </c>
      <c r="Y440" s="48">
        <f t="shared" si="103"/>
        <v>6.72</v>
      </c>
      <c r="Z440" s="48">
        <f t="shared" si="89"/>
        <v>78.399999999999991</v>
      </c>
      <c r="AA440" s="48">
        <f t="shared" si="104"/>
        <v>33.6</v>
      </c>
      <c r="AB440" s="48">
        <f t="shared" si="105"/>
        <v>84.47999999999999</v>
      </c>
      <c r="AC440" s="48">
        <f t="shared" si="106"/>
        <v>196.48</v>
      </c>
      <c r="AD440" s="93">
        <f t="shared" si="100"/>
        <v>196.48</v>
      </c>
    </row>
    <row r="441" spans="1:30" s="68" customFormat="1" ht="30" customHeight="1" x14ac:dyDescent="0.35">
      <c r="A441" s="51"/>
      <c r="B441" s="39" t="s">
        <v>164</v>
      </c>
      <c r="C441" s="52">
        <v>492</v>
      </c>
      <c r="D441" s="53">
        <v>12644</v>
      </c>
      <c r="E441" s="41">
        <v>6736</v>
      </c>
      <c r="F441" s="53" t="s">
        <v>50</v>
      </c>
      <c r="G441" s="51" t="s">
        <v>369</v>
      </c>
      <c r="H441" s="51" t="s">
        <v>230</v>
      </c>
      <c r="I441" s="53">
        <v>3</v>
      </c>
      <c r="J441" s="53">
        <v>1.3</v>
      </c>
      <c r="K441" s="53">
        <v>5</v>
      </c>
      <c r="L441" s="41">
        <v>1</v>
      </c>
      <c r="M441" s="41">
        <f t="shared" si="113"/>
        <v>4</v>
      </c>
      <c r="N441" s="53"/>
      <c r="O441" s="41">
        <f>IF(P441="m3",I441*J441*M441,IF(P441="m2-LxH",I441*M441,IF(P441="m2-LxW",I441*J441*N441,IF(P441="rm",M441,IF(P441="lm",I441,IF(P441="unit",#REF!,))))))</f>
        <v>12</v>
      </c>
      <c r="P441" s="52" t="s">
        <v>27</v>
      </c>
      <c r="Q441" s="43" t="str">
        <f t="shared" si="111"/>
        <v>off hired</v>
      </c>
      <c r="R441" s="54">
        <v>44749</v>
      </c>
      <c r="S441" s="54">
        <v>44833</v>
      </c>
      <c r="T441" s="45">
        <f t="shared" si="101"/>
        <v>1</v>
      </c>
      <c r="U441" s="46">
        <f t="shared" si="112"/>
        <v>12.142857142857142</v>
      </c>
      <c r="V441" s="50">
        <v>14</v>
      </c>
      <c r="W441" s="50">
        <v>0.84</v>
      </c>
      <c r="X441" s="48">
        <f t="shared" si="102"/>
        <v>168</v>
      </c>
      <c r="Y441" s="48">
        <f t="shared" si="103"/>
        <v>10.08</v>
      </c>
      <c r="Z441" s="48">
        <f t="shared" si="89"/>
        <v>117.59999999999998</v>
      </c>
      <c r="AA441" s="48">
        <f t="shared" si="104"/>
        <v>50.399999999999991</v>
      </c>
      <c r="AB441" s="48">
        <f t="shared" si="105"/>
        <v>122.4</v>
      </c>
      <c r="AC441" s="48">
        <f t="shared" si="106"/>
        <v>290.39999999999998</v>
      </c>
      <c r="AD441" s="93">
        <f t="shared" si="100"/>
        <v>290.39999999999998</v>
      </c>
    </row>
    <row r="442" spans="1:30" s="68" customFormat="1" ht="30" customHeight="1" x14ac:dyDescent="0.35">
      <c r="A442" s="39"/>
      <c r="B442" s="39" t="s">
        <v>151</v>
      </c>
      <c r="C442" s="40">
        <v>493</v>
      </c>
      <c r="D442" s="41">
        <v>12645</v>
      </c>
      <c r="E442" s="53">
        <v>6717</v>
      </c>
      <c r="F442" s="41" t="s">
        <v>49</v>
      </c>
      <c r="G442" s="39" t="s">
        <v>366</v>
      </c>
      <c r="H442" s="39" t="s">
        <v>28</v>
      </c>
      <c r="I442" s="41">
        <v>4</v>
      </c>
      <c r="J442" s="41">
        <v>2.5</v>
      </c>
      <c r="K442" s="41">
        <f>6</f>
        <v>6</v>
      </c>
      <c r="L442" s="41">
        <v>1</v>
      </c>
      <c r="M442" s="41">
        <f t="shared" si="113"/>
        <v>5</v>
      </c>
      <c r="N442" s="41"/>
      <c r="O442" s="41">
        <f>IF(P442="m3",I442*J442*M442,IF(P442="m2-LxH",I442*M442,IF(P442="m2-LxW",I442*J442*N442,IF(P442="rm",M442,IF(P442="lm",I442,IF(P442="unit",#REF!,))))))</f>
        <v>50</v>
      </c>
      <c r="P442" s="42" t="s">
        <v>29</v>
      </c>
      <c r="Q442" s="43" t="str">
        <f t="shared" si="111"/>
        <v>off hired</v>
      </c>
      <c r="R442" s="44">
        <v>44753</v>
      </c>
      <c r="S442" s="44">
        <v>44828</v>
      </c>
      <c r="T442" s="45">
        <f t="shared" si="101"/>
        <v>1</v>
      </c>
      <c r="U442" s="46">
        <f t="shared" si="112"/>
        <v>10.857142857142858</v>
      </c>
      <c r="V442" s="47">
        <v>7.5</v>
      </c>
      <c r="W442" s="47">
        <v>0.7</v>
      </c>
      <c r="X442" s="48">
        <f t="shared" si="102"/>
        <v>375</v>
      </c>
      <c r="Y442" s="48">
        <f t="shared" si="103"/>
        <v>35</v>
      </c>
      <c r="Z442" s="48">
        <f t="shared" ref="Z442:Z505" si="114">0.7*O442*V442</f>
        <v>262.5</v>
      </c>
      <c r="AA442" s="48">
        <f t="shared" si="104"/>
        <v>112.5</v>
      </c>
      <c r="AB442" s="48">
        <f t="shared" si="105"/>
        <v>380</v>
      </c>
      <c r="AC442" s="48">
        <f t="shared" si="106"/>
        <v>755</v>
      </c>
      <c r="AD442" s="93">
        <f t="shared" si="100"/>
        <v>755</v>
      </c>
    </row>
    <row r="443" spans="1:30" s="68" customFormat="1" ht="30" customHeight="1" x14ac:dyDescent="0.35">
      <c r="A443" s="39"/>
      <c r="B443" s="39" t="s">
        <v>151</v>
      </c>
      <c r="C443" s="40">
        <v>493</v>
      </c>
      <c r="D443" s="41">
        <v>12645</v>
      </c>
      <c r="E443" s="53">
        <v>6717</v>
      </c>
      <c r="F443" s="41" t="s">
        <v>49</v>
      </c>
      <c r="G443" s="39" t="s">
        <v>366</v>
      </c>
      <c r="H443" s="39" t="s">
        <v>28</v>
      </c>
      <c r="I443" s="41">
        <v>4</v>
      </c>
      <c r="J443" s="41">
        <v>2.5</v>
      </c>
      <c r="K443" s="41">
        <f>6</f>
        <v>6</v>
      </c>
      <c r="L443" s="41">
        <v>1</v>
      </c>
      <c r="M443" s="41">
        <f t="shared" si="113"/>
        <v>5</v>
      </c>
      <c r="N443" s="41"/>
      <c r="O443" s="41">
        <f>IF(P443="m3",I443*J443*M443,IF(P443="m2-LxH",I443*M443,IF(P443="m2-LxW",I443*J443*N443,IF(P443="rm",M443,IF(P443="lm",I443,IF(P443="unit",#REF!,))))))</f>
        <v>50</v>
      </c>
      <c r="P443" s="42" t="s">
        <v>29</v>
      </c>
      <c r="Q443" s="43" t="str">
        <f t="shared" si="111"/>
        <v>off hired</v>
      </c>
      <c r="R443" s="44">
        <v>44753</v>
      </c>
      <c r="S443" s="44">
        <v>44828</v>
      </c>
      <c r="T443" s="45">
        <f t="shared" si="101"/>
        <v>1</v>
      </c>
      <c r="U443" s="46">
        <f t="shared" si="112"/>
        <v>10.857142857142858</v>
      </c>
      <c r="V443" s="47">
        <v>7.5</v>
      </c>
      <c r="W443" s="47">
        <v>0.7</v>
      </c>
      <c r="X443" s="48">
        <f t="shared" si="102"/>
        <v>375</v>
      </c>
      <c r="Y443" s="48">
        <f t="shared" si="103"/>
        <v>35</v>
      </c>
      <c r="Z443" s="48">
        <f t="shared" si="114"/>
        <v>262.5</v>
      </c>
      <c r="AA443" s="48">
        <f t="shared" si="104"/>
        <v>112.5</v>
      </c>
      <c r="AB443" s="48">
        <f t="shared" si="105"/>
        <v>380</v>
      </c>
      <c r="AC443" s="48">
        <f t="shared" si="106"/>
        <v>755</v>
      </c>
      <c r="AD443" s="93">
        <f t="shared" si="100"/>
        <v>755</v>
      </c>
    </row>
    <row r="444" spans="1:30" s="68" customFormat="1" ht="30" customHeight="1" x14ac:dyDescent="0.35">
      <c r="A444" s="51"/>
      <c r="B444" s="39" t="s">
        <v>79</v>
      </c>
      <c r="C444" s="52">
        <v>494</v>
      </c>
      <c r="D444" s="55">
        <v>12646</v>
      </c>
      <c r="E444" s="55">
        <v>7900</v>
      </c>
      <c r="F444" s="53" t="s">
        <v>49</v>
      </c>
      <c r="G444" s="51" t="s">
        <v>370</v>
      </c>
      <c r="H444" s="51" t="s">
        <v>230</v>
      </c>
      <c r="I444" s="53">
        <v>6.5</v>
      </c>
      <c r="J444" s="53">
        <v>1.3</v>
      </c>
      <c r="K444" s="53">
        <v>5</v>
      </c>
      <c r="L444" s="41">
        <v>1</v>
      </c>
      <c r="M444" s="41">
        <f t="shared" si="113"/>
        <v>4</v>
      </c>
      <c r="N444" s="53"/>
      <c r="O444" s="41">
        <f>IF(P444="m3",I444*J444*M444,IF(P444="m2-LxH",I444*M444,IF(P444="m2-LxW",I444*J444*N444,IF(P444="rm",M444,IF(P444="lm",I444,IF(P444="unit",#REF!,))))))</f>
        <v>26</v>
      </c>
      <c r="P444" s="52" t="s">
        <v>27</v>
      </c>
      <c r="Q444" s="43" t="str">
        <f t="shared" si="111"/>
        <v>off hired</v>
      </c>
      <c r="R444" s="54">
        <v>44749</v>
      </c>
      <c r="S444" s="54">
        <v>44824</v>
      </c>
      <c r="T444" s="45">
        <f t="shared" si="101"/>
        <v>1</v>
      </c>
      <c r="U444" s="46">
        <f t="shared" si="112"/>
        <v>10.857142857142858</v>
      </c>
      <c r="V444" s="50">
        <v>14</v>
      </c>
      <c r="W444" s="50">
        <v>0.84</v>
      </c>
      <c r="X444" s="48">
        <f t="shared" si="102"/>
        <v>364</v>
      </c>
      <c r="Y444" s="48">
        <f t="shared" si="103"/>
        <v>21.84</v>
      </c>
      <c r="Z444" s="48">
        <f t="shared" si="114"/>
        <v>254.79999999999998</v>
      </c>
      <c r="AA444" s="48">
        <f t="shared" si="104"/>
        <v>109.2</v>
      </c>
      <c r="AB444" s="48">
        <f t="shared" si="105"/>
        <v>237.11999999999998</v>
      </c>
      <c r="AC444" s="48">
        <f t="shared" si="106"/>
        <v>601.12</v>
      </c>
      <c r="AD444" s="93">
        <f t="shared" si="100"/>
        <v>601.12</v>
      </c>
    </row>
    <row r="445" spans="1:30" s="68" customFormat="1" ht="30" customHeight="1" x14ac:dyDescent="0.35">
      <c r="A445" s="39"/>
      <c r="B445" s="39" t="s">
        <v>102</v>
      </c>
      <c r="C445" s="40">
        <v>554</v>
      </c>
      <c r="D445" s="41">
        <v>12647</v>
      </c>
      <c r="E445" s="41">
        <v>8230</v>
      </c>
      <c r="F445" s="41" t="s">
        <v>49</v>
      </c>
      <c r="G445" s="39" t="s">
        <v>371</v>
      </c>
      <c r="H445" s="39" t="s">
        <v>230</v>
      </c>
      <c r="I445" s="41">
        <v>20</v>
      </c>
      <c r="J445" s="41">
        <v>1</v>
      </c>
      <c r="K445" s="41">
        <v>3</v>
      </c>
      <c r="L445" s="41">
        <v>1</v>
      </c>
      <c r="M445" s="41">
        <f t="shared" si="113"/>
        <v>2</v>
      </c>
      <c r="N445" s="41"/>
      <c r="O445" s="41">
        <f>IF(P445="m3",I445*J445*M445,IF(P445="m2-LxH",I445*M445,IF(P445="m2-LxW",I445*J445*N445,IF(P445="rm",M445,IF(P445="lm",I445,IF(P445="unit",#REF!,))))))</f>
        <v>40</v>
      </c>
      <c r="P445" s="42" t="s">
        <v>27</v>
      </c>
      <c r="Q445" s="43" t="str">
        <f t="shared" si="111"/>
        <v>off hired</v>
      </c>
      <c r="R445" s="44">
        <v>44747</v>
      </c>
      <c r="S445" s="44">
        <v>44879</v>
      </c>
      <c r="T445" s="45">
        <f t="shared" si="101"/>
        <v>1</v>
      </c>
      <c r="U445" s="46">
        <f t="shared" si="112"/>
        <v>19</v>
      </c>
      <c r="V445" s="47">
        <v>14</v>
      </c>
      <c r="W445" s="47">
        <v>0.84</v>
      </c>
      <c r="X445" s="48">
        <f t="shared" si="102"/>
        <v>560</v>
      </c>
      <c r="Y445" s="48">
        <f t="shared" si="103"/>
        <v>33.6</v>
      </c>
      <c r="Z445" s="48">
        <f t="shared" si="114"/>
        <v>392</v>
      </c>
      <c r="AA445" s="48">
        <f t="shared" si="104"/>
        <v>168</v>
      </c>
      <c r="AB445" s="48">
        <f t="shared" si="105"/>
        <v>638.4</v>
      </c>
      <c r="AC445" s="48">
        <f t="shared" si="106"/>
        <v>1198.4000000000001</v>
      </c>
      <c r="AD445" s="93">
        <f t="shared" si="100"/>
        <v>1198.4000000000001</v>
      </c>
    </row>
    <row r="446" spans="1:30" s="68" customFormat="1" ht="30" customHeight="1" x14ac:dyDescent="0.35">
      <c r="A446" s="39"/>
      <c r="B446" s="39" t="s">
        <v>102</v>
      </c>
      <c r="C446" s="40">
        <v>554</v>
      </c>
      <c r="D446" s="41">
        <v>12647</v>
      </c>
      <c r="E446" s="41">
        <v>8230</v>
      </c>
      <c r="F446" s="41" t="s">
        <v>49</v>
      </c>
      <c r="G446" s="39" t="s">
        <v>371</v>
      </c>
      <c r="H446" s="39" t="s">
        <v>230</v>
      </c>
      <c r="I446" s="41">
        <v>20</v>
      </c>
      <c r="J446" s="41">
        <v>1</v>
      </c>
      <c r="K446" s="41">
        <v>3</v>
      </c>
      <c r="L446" s="41">
        <v>1</v>
      </c>
      <c r="M446" s="41">
        <f t="shared" si="113"/>
        <v>2</v>
      </c>
      <c r="N446" s="41"/>
      <c r="O446" s="41">
        <f>IF(P446="m3",I446*J446*M446,IF(P446="m2-LxH",I446*M446,IF(P446="m2-LxW",I446*J446*N446,IF(P446="rm",M446,IF(P446="lm",I446,IF(P446="unit",#REF!,))))))</f>
        <v>40</v>
      </c>
      <c r="P446" s="42" t="s">
        <v>27</v>
      </c>
      <c r="Q446" s="43" t="str">
        <f t="shared" si="111"/>
        <v>off hired</v>
      </c>
      <c r="R446" s="44">
        <v>44747</v>
      </c>
      <c r="S446" s="44">
        <v>44879</v>
      </c>
      <c r="T446" s="45">
        <f t="shared" si="101"/>
        <v>1</v>
      </c>
      <c r="U446" s="46">
        <f t="shared" si="112"/>
        <v>19</v>
      </c>
      <c r="V446" s="47">
        <v>14</v>
      </c>
      <c r="W446" s="47">
        <v>0.84</v>
      </c>
      <c r="X446" s="48">
        <f t="shared" si="102"/>
        <v>560</v>
      </c>
      <c r="Y446" s="48">
        <f t="shared" si="103"/>
        <v>33.6</v>
      </c>
      <c r="Z446" s="48">
        <f t="shared" si="114"/>
        <v>392</v>
      </c>
      <c r="AA446" s="48">
        <f t="shared" si="104"/>
        <v>168</v>
      </c>
      <c r="AB446" s="48">
        <f t="shared" si="105"/>
        <v>638.4</v>
      </c>
      <c r="AC446" s="48">
        <f t="shared" si="106"/>
        <v>1198.4000000000001</v>
      </c>
      <c r="AD446" s="93">
        <f t="shared" si="100"/>
        <v>1198.4000000000001</v>
      </c>
    </row>
    <row r="447" spans="1:30" s="68" customFormat="1" ht="30" customHeight="1" x14ac:dyDescent="0.35">
      <c r="A447" s="39"/>
      <c r="B447" s="39" t="s">
        <v>102</v>
      </c>
      <c r="C447" s="40">
        <v>554</v>
      </c>
      <c r="D447" s="41">
        <v>12647</v>
      </c>
      <c r="E447" s="41">
        <v>8230</v>
      </c>
      <c r="F447" s="41" t="s">
        <v>49</v>
      </c>
      <c r="G447" s="39" t="s">
        <v>371</v>
      </c>
      <c r="H447" s="39" t="s">
        <v>33</v>
      </c>
      <c r="I447" s="41">
        <v>20</v>
      </c>
      <c r="J447" s="41">
        <v>2.5</v>
      </c>
      <c r="K447" s="41">
        <f>6</f>
        <v>6</v>
      </c>
      <c r="L447" s="41">
        <v>1</v>
      </c>
      <c r="M447" s="41">
        <f t="shared" si="113"/>
        <v>5</v>
      </c>
      <c r="N447" s="41"/>
      <c r="O447" s="41">
        <f>IF(P447="m3",I447*J447*M447,IF(P447="m2-LxH",I447*M447,IF(P447="m2-LxW",I447*J447*N447,IF(P447="rm",M447,IF(P447="lm",I447,IF(P447="unit",#REF!,))))))</f>
        <v>250</v>
      </c>
      <c r="P447" s="42" t="s">
        <v>29</v>
      </c>
      <c r="Q447" s="43" t="str">
        <f t="shared" si="111"/>
        <v>off hired</v>
      </c>
      <c r="R447" s="44">
        <v>44747</v>
      </c>
      <c r="S447" s="44">
        <v>44879</v>
      </c>
      <c r="T447" s="45">
        <f t="shared" si="101"/>
        <v>1</v>
      </c>
      <c r="U447" s="46">
        <f t="shared" si="112"/>
        <v>19</v>
      </c>
      <c r="V447" s="47">
        <v>5.25</v>
      </c>
      <c r="W447" s="47">
        <v>0.35</v>
      </c>
      <c r="X447" s="48">
        <f t="shared" si="102"/>
        <v>1312.5</v>
      </c>
      <c r="Y447" s="48">
        <f t="shared" si="103"/>
        <v>87.5</v>
      </c>
      <c r="Z447" s="48">
        <f t="shared" si="114"/>
        <v>918.75</v>
      </c>
      <c r="AA447" s="48">
        <f t="shared" si="104"/>
        <v>393.75</v>
      </c>
      <c r="AB447" s="48">
        <f t="shared" si="105"/>
        <v>1662.5</v>
      </c>
      <c r="AC447" s="48">
        <f t="shared" si="106"/>
        <v>2975</v>
      </c>
      <c r="AD447" s="93">
        <f t="shared" si="100"/>
        <v>2975</v>
      </c>
    </row>
    <row r="448" spans="1:30" s="68" customFormat="1" ht="30" customHeight="1" x14ac:dyDescent="0.35">
      <c r="A448" s="39"/>
      <c r="B448" s="39" t="s">
        <v>102</v>
      </c>
      <c r="C448" s="40">
        <v>554</v>
      </c>
      <c r="D448" s="41">
        <v>12647</v>
      </c>
      <c r="E448" s="41">
        <v>8230</v>
      </c>
      <c r="F448" s="41" t="s">
        <v>49</v>
      </c>
      <c r="G448" s="39" t="s">
        <v>371</v>
      </c>
      <c r="H448" s="39" t="s">
        <v>372</v>
      </c>
      <c r="I448" s="41">
        <v>16</v>
      </c>
      <c r="J448" s="41">
        <v>3</v>
      </c>
      <c r="K448" s="41"/>
      <c r="L448" s="41"/>
      <c r="M448" s="41"/>
      <c r="N448" s="41">
        <v>1</v>
      </c>
      <c r="O448" s="41">
        <f>IF(P448="m3",I448*J448*M448,IF(P448="m2-LxH",I448*M448,IF(P448="m2-LxW",I448*J448*N448,IF(P448="rm",M448,IF(P448="lm",I448,IF(P448="unit",#REF!,))))))</f>
        <v>48</v>
      </c>
      <c r="P448" s="42" t="s">
        <v>32</v>
      </c>
      <c r="Q448" s="43" t="str">
        <f t="shared" si="111"/>
        <v>off hired</v>
      </c>
      <c r="R448" s="44">
        <v>44747</v>
      </c>
      <c r="S448" s="44">
        <v>44879</v>
      </c>
      <c r="T448" s="45">
        <f t="shared" si="101"/>
        <v>1</v>
      </c>
      <c r="U448" s="46">
        <f t="shared" si="112"/>
        <v>19</v>
      </c>
      <c r="V448" s="47">
        <v>81</v>
      </c>
      <c r="W448" s="47">
        <v>1.82</v>
      </c>
      <c r="X448" s="48">
        <f t="shared" si="102"/>
        <v>3888</v>
      </c>
      <c r="Y448" s="48">
        <f t="shared" si="103"/>
        <v>87.36</v>
      </c>
      <c r="Z448" s="48">
        <f t="shared" si="114"/>
        <v>2721.5999999999995</v>
      </c>
      <c r="AA448" s="48">
        <f t="shared" si="104"/>
        <v>1166.3999999999999</v>
      </c>
      <c r="AB448" s="48">
        <f t="shared" si="105"/>
        <v>1659.8400000000001</v>
      </c>
      <c r="AC448" s="48">
        <f t="shared" si="106"/>
        <v>5547.8399999999992</v>
      </c>
      <c r="AD448" s="93">
        <f t="shared" si="100"/>
        <v>5547.8399999999992</v>
      </c>
    </row>
    <row r="449" spans="1:30" s="68" customFormat="1" ht="30" customHeight="1" x14ac:dyDescent="0.35">
      <c r="A449" s="39"/>
      <c r="B449" s="39" t="s">
        <v>61</v>
      </c>
      <c r="C449" s="40">
        <v>490</v>
      </c>
      <c r="D449" s="41">
        <v>12648</v>
      </c>
      <c r="E449" s="41">
        <v>7713</v>
      </c>
      <c r="F449" s="41" t="s">
        <v>50</v>
      </c>
      <c r="G449" s="39" t="s">
        <v>273</v>
      </c>
      <c r="H449" s="39" t="s">
        <v>302</v>
      </c>
      <c r="I449" s="41">
        <v>1.3</v>
      </c>
      <c r="J449" s="41">
        <v>1</v>
      </c>
      <c r="K449" s="41">
        <v>3</v>
      </c>
      <c r="L449" s="41">
        <v>1</v>
      </c>
      <c r="M449" s="41">
        <f>K449-L449</f>
        <v>2</v>
      </c>
      <c r="N449" s="41"/>
      <c r="O449" s="41">
        <f>IF(P449="m3",I449*J449*M449,IF(P449="m2-LxH",I449*M449,IF(P449="m2-LxW",I449*J449*N449,IF(P449="rm",M449,IF(P449="lm",I449,IF(P449="unit",#REF!,))))))</f>
        <v>2</v>
      </c>
      <c r="P449" s="42" t="s">
        <v>30</v>
      </c>
      <c r="Q449" s="43" t="str">
        <f t="shared" si="111"/>
        <v>off hired</v>
      </c>
      <c r="R449" s="44">
        <v>44749</v>
      </c>
      <c r="S449" s="44">
        <v>44756</v>
      </c>
      <c r="T449" s="45">
        <f t="shared" si="101"/>
        <v>1</v>
      </c>
      <c r="U449" s="46">
        <f t="shared" si="112"/>
        <v>1.1428571428571428</v>
      </c>
      <c r="V449" s="47">
        <v>135</v>
      </c>
      <c r="W449" s="47">
        <v>12.25</v>
      </c>
      <c r="X449" s="48">
        <f t="shared" si="102"/>
        <v>270</v>
      </c>
      <c r="Y449" s="48">
        <f t="shared" si="103"/>
        <v>24.5</v>
      </c>
      <c r="Z449" s="48">
        <f t="shared" si="114"/>
        <v>189</v>
      </c>
      <c r="AA449" s="48">
        <f t="shared" si="104"/>
        <v>81</v>
      </c>
      <c r="AB449" s="48">
        <f t="shared" si="105"/>
        <v>28</v>
      </c>
      <c r="AC449" s="48">
        <f t="shared" si="106"/>
        <v>298</v>
      </c>
      <c r="AD449" s="93">
        <f t="shared" si="100"/>
        <v>298</v>
      </c>
    </row>
    <row r="450" spans="1:30" s="68" customFormat="1" ht="30" customHeight="1" x14ac:dyDescent="0.35">
      <c r="A450" s="39"/>
      <c r="B450" s="39" t="s">
        <v>97</v>
      </c>
      <c r="C450" s="40">
        <v>495</v>
      </c>
      <c r="D450" s="41">
        <v>12649</v>
      </c>
      <c r="E450" s="41"/>
      <c r="F450" s="41" t="s">
        <v>50</v>
      </c>
      <c r="G450" s="39" t="s">
        <v>268</v>
      </c>
      <c r="H450" s="39" t="s">
        <v>28</v>
      </c>
      <c r="I450" s="41">
        <v>13</v>
      </c>
      <c r="J450" s="41">
        <v>6</v>
      </c>
      <c r="K450" s="41">
        <f>7.5</f>
        <v>7.5</v>
      </c>
      <c r="L450" s="41">
        <v>1</v>
      </c>
      <c r="M450" s="41">
        <f>K450-L450</f>
        <v>6.5</v>
      </c>
      <c r="N450" s="41"/>
      <c r="O450" s="41">
        <f>IF(P450="m3",I450*J450*M450,IF(P450="m2-LxH",I450*M450,IF(P450="m2-LxW",I450*J450*N450,IF(P450="rm",M450,IF(P450="lm",I450,IF(P450="unit",#REF!,))))))</f>
        <v>507</v>
      </c>
      <c r="P450" s="42" t="s">
        <v>29</v>
      </c>
      <c r="Q450" s="43" t="str">
        <f t="shared" si="111"/>
        <v>on hire</v>
      </c>
      <c r="R450" s="44">
        <v>44749</v>
      </c>
      <c r="S450" s="44"/>
      <c r="T450" s="45">
        <f t="shared" si="101"/>
        <v>0</v>
      </c>
      <c r="U450" s="46">
        <f t="shared" ca="1" si="112"/>
        <v>41.714285714285715</v>
      </c>
      <c r="V450" s="47">
        <v>7.5</v>
      </c>
      <c r="W450" s="47">
        <v>0.7</v>
      </c>
      <c r="X450" s="48">
        <f t="shared" si="102"/>
        <v>3802.5</v>
      </c>
      <c r="Y450" s="48">
        <f t="shared" si="103"/>
        <v>354.9</v>
      </c>
      <c r="Z450" s="48">
        <f t="shared" si="114"/>
        <v>2661.75</v>
      </c>
      <c r="AA450" s="48">
        <f t="shared" si="104"/>
        <v>0</v>
      </c>
      <c r="AB450" s="48">
        <f t="shared" ca="1" si="105"/>
        <v>14804.4</v>
      </c>
      <c r="AC450" s="48">
        <f t="shared" ca="1" si="106"/>
        <v>17466.150000000001</v>
      </c>
      <c r="AD450" s="93">
        <f t="shared" ca="1" si="100"/>
        <v>17466.150000000001</v>
      </c>
    </row>
    <row r="451" spans="1:30" s="68" customFormat="1" ht="30" customHeight="1" x14ac:dyDescent="0.35">
      <c r="A451" s="51"/>
      <c r="B451" s="39" t="s">
        <v>74</v>
      </c>
      <c r="C451" s="52" t="s">
        <v>373</v>
      </c>
      <c r="D451" s="53">
        <v>12650</v>
      </c>
      <c r="E451" s="53">
        <v>6705</v>
      </c>
      <c r="F451" s="53" t="s">
        <v>49</v>
      </c>
      <c r="G451" s="51" t="s">
        <v>374</v>
      </c>
      <c r="H451" s="51" t="s">
        <v>230</v>
      </c>
      <c r="I451" s="53">
        <v>15</v>
      </c>
      <c r="J451" s="53">
        <v>1.3</v>
      </c>
      <c r="K451" s="53">
        <v>5</v>
      </c>
      <c r="L451" s="41">
        <v>1</v>
      </c>
      <c r="M451" s="41">
        <f>K451-L451</f>
        <v>4</v>
      </c>
      <c r="N451" s="53"/>
      <c r="O451" s="41">
        <f>IF(P451="m3",I451*J451*M451,IF(P451="m2-LxH",I451*M451,IF(P451="m2-LxW",I451*J451*N451,IF(P451="rm",M451,IF(P451="lm",I451,IF(P451="unit",#REF!,))))))</f>
        <v>60</v>
      </c>
      <c r="P451" s="52" t="s">
        <v>27</v>
      </c>
      <c r="Q451" s="43" t="str">
        <f t="shared" si="111"/>
        <v>off hired</v>
      </c>
      <c r="R451" s="54">
        <v>44749</v>
      </c>
      <c r="S451" s="54">
        <v>44825</v>
      </c>
      <c r="T451" s="45">
        <f t="shared" si="101"/>
        <v>1</v>
      </c>
      <c r="U451" s="46">
        <f t="shared" si="112"/>
        <v>11</v>
      </c>
      <c r="V451" s="50">
        <v>14</v>
      </c>
      <c r="W451" s="50">
        <v>0.84</v>
      </c>
      <c r="X451" s="48">
        <f t="shared" si="102"/>
        <v>840</v>
      </c>
      <c r="Y451" s="48">
        <f t="shared" si="103"/>
        <v>50.4</v>
      </c>
      <c r="Z451" s="48">
        <f t="shared" si="114"/>
        <v>588</v>
      </c>
      <c r="AA451" s="48">
        <f t="shared" si="104"/>
        <v>252</v>
      </c>
      <c r="AB451" s="48">
        <f t="shared" si="105"/>
        <v>554.4</v>
      </c>
      <c r="AC451" s="48">
        <f t="shared" si="106"/>
        <v>1394.4</v>
      </c>
      <c r="AD451" s="93">
        <f t="shared" si="100"/>
        <v>1394.4</v>
      </c>
    </row>
    <row r="452" spans="1:30" s="68" customFormat="1" ht="30" customHeight="1" x14ac:dyDescent="0.35">
      <c r="A452" s="39"/>
      <c r="B452" s="39" t="s">
        <v>97</v>
      </c>
      <c r="C452" s="40">
        <v>496</v>
      </c>
      <c r="D452" s="41">
        <v>12701</v>
      </c>
      <c r="E452" s="41">
        <v>6722</v>
      </c>
      <c r="F452" s="41" t="s">
        <v>49</v>
      </c>
      <c r="G452" s="39" t="s">
        <v>267</v>
      </c>
      <c r="H452" s="39" t="s">
        <v>354</v>
      </c>
      <c r="I452" s="41">
        <v>2.5</v>
      </c>
      <c r="J452" s="41">
        <v>1.8</v>
      </c>
      <c r="K452" s="41">
        <v>6</v>
      </c>
      <c r="L452" s="41">
        <v>1</v>
      </c>
      <c r="M452" s="41">
        <v>5</v>
      </c>
      <c r="N452" s="41"/>
      <c r="O452" s="41">
        <f>IF(P452="m3",I452*J452*M452,IF(P452="m2-LxH",I452*M452,IF(P452="m2-LxW",I452*J452*N452,IF(P452="rm",M452,IF(P452="lm",I452,IF(P452="unit",#REF!,))))))</f>
        <v>5</v>
      </c>
      <c r="P452" s="42" t="s">
        <v>30</v>
      </c>
      <c r="Q452" s="43" t="str">
        <f t="shared" si="111"/>
        <v>off hired</v>
      </c>
      <c r="R452" s="44">
        <v>44754</v>
      </c>
      <c r="S452" s="44">
        <v>44827</v>
      </c>
      <c r="T452" s="45">
        <f t="shared" si="101"/>
        <v>1</v>
      </c>
      <c r="U452" s="46">
        <f>IF(Q452="on hire",$B$1-R452+1,IF(Q452="off hired",S452-R452+1,0))/7</f>
        <v>10.571428571428571</v>
      </c>
      <c r="V452" s="47">
        <v>100</v>
      </c>
      <c r="W452" s="47">
        <v>10.15</v>
      </c>
      <c r="X452" s="48">
        <f t="shared" si="102"/>
        <v>500</v>
      </c>
      <c r="Y452" s="48">
        <f t="shared" si="103"/>
        <v>50.75</v>
      </c>
      <c r="Z452" s="48">
        <f t="shared" si="114"/>
        <v>350</v>
      </c>
      <c r="AA452" s="48">
        <f t="shared" si="104"/>
        <v>150</v>
      </c>
      <c r="AB452" s="48">
        <f t="shared" si="105"/>
        <v>536.5</v>
      </c>
      <c r="AC452" s="48">
        <f t="shared" si="106"/>
        <v>1036.5</v>
      </c>
      <c r="AD452" s="93">
        <f t="shared" ref="AD452:AD515" si="115">_xlfn.IFNA(AC452,0)</f>
        <v>1036.5</v>
      </c>
    </row>
    <row r="453" spans="1:30" s="68" customFormat="1" ht="30" customHeight="1" x14ac:dyDescent="0.35">
      <c r="A453" s="39"/>
      <c r="B453" s="39" t="s">
        <v>97</v>
      </c>
      <c r="C453" s="40">
        <v>496</v>
      </c>
      <c r="D453" s="41">
        <v>12701</v>
      </c>
      <c r="E453" s="41">
        <v>8342</v>
      </c>
      <c r="F453" s="41" t="s">
        <v>49</v>
      </c>
      <c r="G453" s="39" t="s">
        <v>267</v>
      </c>
      <c r="H453" s="39" t="s">
        <v>354</v>
      </c>
      <c r="I453" s="41">
        <v>2.5</v>
      </c>
      <c r="J453" s="41">
        <v>1.8</v>
      </c>
      <c r="K453" s="41">
        <v>6</v>
      </c>
      <c r="L453" s="41">
        <v>1</v>
      </c>
      <c r="M453" s="41">
        <f t="shared" ref="M453:M460" si="116">K453-L453</f>
        <v>5</v>
      </c>
      <c r="N453" s="41"/>
      <c r="O453" s="41">
        <f>IF(P453="m3",I453*J453*M453,IF(P453="m2-LxH",I453*M453,IF(P453="m2-LxW",I453*J453*N453,IF(P453="rm",M453,IF(P453="lm",I453,IF(P453="unit",#REF!,))))))</f>
        <v>5</v>
      </c>
      <c r="P453" s="42" t="s">
        <v>30</v>
      </c>
      <c r="Q453" s="43" t="str">
        <f t="shared" si="111"/>
        <v>off hired</v>
      </c>
      <c r="R453" s="44">
        <v>44754</v>
      </c>
      <c r="S453" s="44">
        <v>44914</v>
      </c>
      <c r="T453" s="45">
        <f t="shared" si="101"/>
        <v>1</v>
      </c>
      <c r="U453" s="46">
        <f t="shared" ref="U453:U484" si="117">IF(Q453="on hire",$C$1-R453+1,IF(Q453="off hired",S453-R453+1,0))/7</f>
        <v>23</v>
      </c>
      <c r="V453" s="47">
        <v>100</v>
      </c>
      <c r="W453" s="47">
        <v>10.15</v>
      </c>
      <c r="X453" s="48">
        <f t="shared" si="102"/>
        <v>500</v>
      </c>
      <c r="Y453" s="48">
        <f t="shared" si="103"/>
        <v>50.75</v>
      </c>
      <c r="Z453" s="48">
        <f t="shared" si="114"/>
        <v>350</v>
      </c>
      <c r="AA453" s="48">
        <f t="shared" si="104"/>
        <v>150</v>
      </c>
      <c r="AB453" s="48">
        <f t="shared" si="105"/>
        <v>1167.25</v>
      </c>
      <c r="AC453" s="48">
        <f t="shared" si="106"/>
        <v>1667.25</v>
      </c>
      <c r="AD453" s="93">
        <f t="shared" si="115"/>
        <v>1667.25</v>
      </c>
    </row>
    <row r="454" spans="1:30" s="68" customFormat="1" ht="30" customHeight="1" x14ac:dyDescent="0.35">
      <c r="A454" s="39"/>
      <c r="B454" s="39" t="s">
        <v>47</v>
      </c>
      <c r="C454" s="40">
        <v>498</v>
      </c>
      <c r="D454" s="49">
        <v>12702</v>
      </c>
      <c r="E454" s="49">
        <v>7731</v>
      </c>
      <c r="F454" s="41" t="s">
        <v>49</v>
      </c>
      <c r="G454" s="39" t="s">
        <v>240</v>
      </c>
      <c r="H454" s="39" t="s">
        <v>302</v>
      </c>
      <c r="I454" s="41">
        <v>2.5</v>
      </c>
      <c r="J454" s="41">
        <v>1.3</v>
      </c>
      <c r="K454" s="41">
        <v>6</v>
      </c>
      <c r="L454" s="41">
        <v>1</v>
      </c>
      <c r="M454" s="41">
        <f t="shared" si="116"/>
        <v>5</v>
      </c>
      <c r="N454" s="41"/>
      <c r="O454" s="41">
        <f>IF(P454="m3",I454*J454*M454,IF(P454="m2-LxH",I454*M454,IF(P454="m2-LxW",I454*J454*N454,IF(P454="rm",M454,IF(P454="lm",I454,IF(P454="unit",#REF!,))))))</f>
        <v>5</v>
      </c>
      <c r="P454" s="42" t="s">
        <v>30</v>
      </c>
      <c r="Q454" s="43" t="str">
        <f t="shared" si="111"/>
        <v>off hired</v>
      </c>
      <c r="R454" s="44">
        <v>44754</v>
      </c>
      <c r="S454" s="44">
        <v>44762</v>
      </c>
      <c r="T454" s="45">
        <f t="shared" ref="T454:T517" si="118">IF(S454&lt;&gt;0,1,0)</f>
        <v>1</v>
      </c>
      <c r="U454" s="46">
        <f t="shared" si="117"/>
        <v>1.2857142857142858</v>
      </c>
      <c r="V454" s="47">
        <v>135</v>
      </c>
      <c r="W454" s="47">
        <v>12.25</v>
      </c>
      <c r="X454" s="48">
        <f t="shared" ref="X454:X517" si="119">V454*O454</f>
        <v>675</v>
      </c>
      <c r="Y454" s="48">
        <f t="shared" ref="Y454:Y517" si="120">W454*O454</f>
        <v>61.25</v>
      </c>
      <c r="Z454" s="48">
        <f t="shared" si="114"/>
        <v>472.5</v>
      </c>
      <c r="AA454" s="48">
        <f t="shared" ref="AA454:AA517" si="121">IF(Q454="off hired",0.3*O454*V454*T454,0)</f>
        <v>202.5</v>
      </c>
      <c r="AB454" s="48">
        <f t="shared" ref="AB454:AB517" si="122">U454*O454*W454</f>
        <v>78.75</v>
      </c>
      <c r="AC454" s="48">
        <f t="shared" ref="AC454:AC517" si="123">Z454+AA454+AB454</f>
        <v>753.75</v>
      </c>
      <c r="AD454" s="93">
        <f t="shared" si="115"/>
        <v>753.75</v>
      </c>
    </row>
    <row r="455" spans="1:30" s="68" customFormat="1" ht="30" customHeight="1" x14ac:dyDescent="0.35">
      <c r="A455" s="39"/>
      <c r="B455" s="39" t="s">
        <v>57</v>
      </c>
      <c r="C455" s="40">
        <v>499</v>
      </c>
      <c r="D455" s="41">
        <v>12703</v>
      </c>
      <c r="E455" s="41">
        <v>8239</v>
      </c>
      <c r="F455" s="41" t="s">
        <v>49</v>
      </c>
      <c r="G455" s="39" t="s">
        <v>262</v>
      </c>
      <c r="H455" s="39" t="s">
        <v>302</v>
      </c>
      <c r="I455" s="41">
        <v>1.3</v>
      </c>
      <c r="J455" s="41">
        <v>1.3</v>
      </c>
      <c r="K455" s="41">
        <v>3</v>
      </c>
      <c r="L455" s="41">
        <v>1</v>
      </c>
      <c r="M455" s="41">
        <f t="shared" si="116"/>
        <v>2</v>
      </c>
      <c r="N455" s="41"/>
      <c r="O455" s="41">
        <f>IF(P455="m3",I455*J455*M455,IF(P455="m2-LxH",I455*M455,IF(P455="m2-LxW",I455*J455*N455,IF(P455="rm",M455,IF(P455="lm",I455,IF(P455="unit",#REF!,))))))</f>
        <v>2</v>
      </c>
      <c r="P455" s="42" t="s">
        <v>30</v>
      </c>
      <c r="Q455" s="43" t="str">
        <f t="shared" si="111"/>
        <v>off hired</v>
      </c>
      <c r="R455" s="44">
        <v>44755</v>
      </c>
      <c r="S455" s="44">
        <v>44880</v>
      </c>
      <c r="T455" s="45">
        <f t="shared" si="118"/>
        <v>1</v>
      </c>
      <c r="U455" s="46">
        <f t="shared" si="117"/>
        <v>18</v>
      </c>
      <c r="V455" s="47">
        <v>135</v>
      </c>
      <c r="W455" s="47">
        <v>12.25</v>
      </c>
      <c r="X455" s="48">
        <f t="shared" si="119"/>
        <v>270</v>
      </c>
      <c r="Y455" s="48">
        <f t="shared" si="120"/>
        <v>24.5</v>
      </c>
      <c r="Z455" s="48">
        <f t="shared" si="114"/>
        <v>189</v>
      </c>
      <c r="AA455" s="48">
        <f t="shared" si="121"/>
        <v>81</v>
      </c>
      <c r="AB455" s="48">
        <f t="shared" si="122"/>
        <v>441</v>
      </c>
      <c r="AC455" s="48">
        <f t="shared" si="123"/>
        <v>711</v>
      </c>
      <c r="AD455" s="93">
        <f t="shared" si="115"/>
        <v>711</v>
      </c>
    </row>
    <row r="456" spans="1:30" s="68" customFormat="1" ht="30" customHeight="1" x14ac:dyDescent="0.35">
      <c r="A456" s="51"/>
      <c r="B456" s="39" t="s">
        <v>69</v>
      </c>
      <c r="C456" s="52">
        <v>500</v>
      </c>
      <c r="D456" s="53">
        <v>12704</v>
      </c>
      <c r="E456" s="53">
        <v>6701</v>
      </c>
      <c r="F456" s="53" t="s">
        <v>49</v>
      </c>
      <c r="G456" s="51" t="s">
        <v>375</v>
      </c>
      <c r="H456" s="51" t="s">
        <v>230</v>
      </c>
      <c r="I456" s="53">
        <v>12</v>
      </c>
      <c r="J456" s="53">
        <v>1.8</v>
      </c>
      <c r="K456" s="53">
        <v>6</v>
      </c>
      <c r="L456" s="41">
        <v>1</v>
      </c>
      <c r="M456" s="41">
        <f t="shared" si="116"/>
        <v>5</v>
      </c>
      <c r="N456" s="53"/>
      <c r="O456" s="41">
        <f>IF(P456="m3",I456*J456*M456,IF(P456="m2-LxH",I456*M456,IF(P456="m2-LxW",I456*J456*N456,IF(P456="rm",M456,IF(P456="lm",I456,IF(P456="unit",#REF!,))))))</f>
        <v>60</v>
      </c>
      <c r="P456" s="42" t="s">
        <v>27</v>
      </c>
      <c r="Q456" s="43" t="str">
        <f t="shared" si="111"/>
        <v>off hired</v>
      </c>
      <c r="R456" s="54">
        <v>44755</v>
      </c>
      <c r="S456" s="54">
        <v>44823</v>
      </c>
      <c r="T456" s="45">
        <f t="shared" si="118"/>
        <v>1</v>
      </c>
      <c r="U456" s="46">
        <f t="shared" si="117"/>
        <v>9.8571428571428577</v>
      </c>
      <c r="V456" s="50">
        <v>18</v>
      </c>
      <c r="W456" s="50">
        <v>1.05</v>
      </c>
      <c r="X456" s="48">
        <f t="shared" si="119"/>
        <v>1080</v>
      </c>
      <c r="Y456" s="48">
        <f t="shared" si="120"/>
        <v>63</v>
      </c>
      <c r="Z456" s="48">
        <f t="shared" si="114"/>
        <v>756</v>
      </c>
      <c r="AA456" s="48">
        <f t="shared" si="121"/>
        <v>324</v>
      </c>
      <c r="AB456" s="48">
        <f t="shared" si="122"/>
        <v>621</v>
      </c>
      <c r="AC456" s="48">
        <f t="shared" si="123"/>
        <v>1701</v>
      </c>
      <c r="AD456" s="93">
        <f t="shared" si="115"/>
        <v>1701</v>
      </c>
    </row>
    <row r="457" spans="1:30" s="68" customFormat="1" ht="30" customHeight="1" x14ac:dyDescent="0.35">
      <c r="A457" s="39"/>
      <c r="B457" s="39" t="s">
        <v>59</v>
      </c>
      <c r="C457" s="40">
        <v>501</v>
      </c>
      <c r="D457" s="41">
        <v>12705</v>
      </c>
      <c r="E457" s="41">
        <v>7733</v>
      </c>
      <c r="F457" s="41" t="s">
        <v>49</v>
      </c>
      <c r="G457" s="39" t="s">
        <v>376</v>
      </c>
      <c r="H457" s="39" t="s">
        <v>28</v>
      </c>
      <c r="I457" s="41">
        <v>4</v>
      </c>
      <c r="J457" s="41">
        <v>2.5</v>
      </c>
      <c r="K457" s="41">
        <f>6</f>
        <v>6</v>
      </c>
      <c r="L457" s="41">
        <v>1</v>
      </c>
      <c r="M457" s="41">
        <f t="shared" si="116"/>
        <v>5</v>
      </c>
      <c r="N457" s="41"/>
      <c r="O457" s="41">
        <f>IF(P457="m3",I457*J457*M457,IF(P457="m2-LxH",I457*M457,IF(P457="m2-LxW",I457*J457*N457,IF(P457="rm",M457,IF(P457="lm",I457,IF(P457="unit",#REF!,))))))</f>
        <v>50</v>
      </c>
      <c r="P457" s="42" t="s">
        <v>29</v>
      </c>
      <c r="Q457" s="43" t="str">
        <f t="shared" si="111"/>
        <v>off hired</v>
      </c>
      <c r="R457" s="44">
        <v>44754</v>
      </c>
      <c r="S457" s="44">
        <v>44763</v>
      </c>
      <c r="T457" s="45">
        <f t="shared" si="118"/>
        <v>1</v>
      </c>
      <c r="U457" s="46">
        <f t="shared" si="117"/>
        <v>1.4285714285714286</v>
      </c>
      <c r="V457" s="47">
        <v>7.5</v>
      </c>
      <c r="W457" s="47">
        <v>0.7</v>
      </c>
      <c r="X457" s="48">
        <f t="shared" si="119"/>
        <v>375</v>
      </c>
      <c r="Y457" s="48">
        <f t="shared" si="120"/>
        <v>35</v>
      </c>
      <c r="Z457" s="48">
        <f t="shared" si="114"/>
        <v>262.5</v>
      </c>
      <c r="AA457" s="48">
        <f t="shared" si="121"/>
        <v>112.5</v>
      </c>
      <c r="AB457" s="48">
        <f t="shared" si="122"/>
        <v>50</v>
      </c>
      <c r="AC457" s="48">
        <f t="shared" si="123"/>
        <v>425</v>
      </c>
      <c r="AD457" s="93">
        <f t="shared" si="115"/>
        <v>425</v>
      </c>
    </row>
    <row r="458" spans="1:30" s="68" customFormat="1" ht="30" customHeight="1" x14ac:dyDescent="0.35">
      <c r="A458" s="39"/>
      <c r="B458" s="39" t="s">
        <v>59</v>
      </c>
      <c r="C458" s="40">
        <v>501</v>
      </c>
      <c r="D458" s="41">
        <v>12705</v>
      </c>
      <c r="E458" s="41">
        <v>7733</v>
      </c>
      <c r="F458" s="41" t="s">
        <v>49</v>
      </c>
      <c r="G458" s="39" t="s">
        <v>376</v>
      </c>
      <c r="H458" s="39" t="s">
        <v>28</v>
      </c>
      <c r="I458" s="41">
        <v>4</v>
      </c>
      <c r="J458" s="41">
        <v>2.5</v>
      </c>
      <c r="K458" s="41">
        <f>6</f>
        <v>6</v>
      </c>
      <c r="L458" s="41">
        <v>1</v>
      </c>
      <c r="M458" s="41">
        <f t="shared" si="116"/>
        <v>5</v>
      </c>
      <c r="N458" s="41"/>
      <c r="O458" s="41">
        <f>IF(P458="m3",I458*J458*M458,IF(P458="m2-LxH",I458*M458,IF(P458="m2-LxW",I458*J458*N458,IF(P458="rm",M458,IF(P458="lm",I458,IF(P458="unit",#REF!,))))))</f>
        <v>50</v>
      </c>
      <c r="P458" s="42" t="s">
        <v>29</v>
      </c>
      <c r="Q458" s="43" t="str">
        <f t="shared" si="111"/>
        <v>off hired</v>
      </c>
      <c r="R458" s="44">
        <v>44754</v>
      </c>
      <c r="S458" s="44">
        <v>44763</v>
      </c>
      <c r="T458" s="45">
        <f t="shared" si="118"/>
        <v>1</v>
      </c>
      <c r="U458" s="46">
        <f t="shared" si="117"/>
        <v>1.4285714285714286</v>
      </c>
      <c r="V458" s="47">
        <v>7.5</v>
      </c>
      <c r="W458" s="47">
        <v>0.7</v>
      </c>
      <c r="X458" s="48">
        <f t="shared" si="119"/>
        <v>375</v>
      </c>
      <c r="Y458" s="48">
        <f t="shared" si="120"/>
        <v>35</v>
      </c>
      <c r="Z458" s="48">
        <f t="shared" si="114"/>
        <v>262.5</v>
      </c>
      <c r="AA458" s="48">
        <f t="shared" si="121"/>
        <v>112.5</v>
      </c>
      <c r="AB458" s="48">
        <f t="shared" si="122"/>
        <v>50</v>
      </c>
      <c r="AC458" s="48">
        <f t="shared" si="123"/>
        <v>425</v>
      </c>
      <c r="AD458" s="93">
        <f t="shared" si="115"/>
        <v>425</v>
      </c>
    </row>
    <row r="459" spans="1:30" s="68" customFormat="1" ht="30" customHeight="1" x14ac:dyDescent="0.35">
      <c r="A459" s="39"/>
      <c r="B459" s="39" t="s">
        <v>59</v>
      </c>
      <c r="C459" s="40">
        <v>501</v>
      </c>
      <c r="D459" s="41">
        <v>12705</v>
      </c>
      <c r="E459" s="41">
        <v>7733</v>
      </c>
      <c r="F459" s="41" t="s">
        <v>49</v>
      </c>
      <c r="G459" s="39" t="s">
        <v>376</v>
      </c>
      <c r="H459" s="39" t="s">
        <v>28</v>
      </c>
      <c r="I459" s="41">
        <v>4</v>
      </c>
      <c r="J459" s="41">
        <v>2.5</v>
      </c>
      <c r="K459" s="41">
        <f>6</f>
        <v>6</v>
      </c>
      <c r="L459" s="41">
        <v>1</v>
      </c>
      <c r="M459" s="41">
        <f t="shared" si="116"/>
        <v>5</v>
      </c>
      <c r="N459" s="41"/>
      <c r="O459" s="41">
        <f>IF(P459="m3",I459*J459*M459,IF(P459="m2-LxH",I459*M459,IF(P459="m2-LxW",I459*J459*N459,IF(P459="rm",M459,IF(P459="lm",I459,IF(P459="unit",#REF!,))))))</f>
        <v>50</v>
      </c>
      <c r="P459" s="42" t="s">
        <v>29</v>
      </c>
      <c r="Q459" s="43" t="str">
        <f t="shared" si="111"/>
        <v>off hired</v>
      </c>
      <c r="R459" s="44">
        <v>44754</v>
      </c>
      <c r="S459" s="44">
        <v>44763</v>
      </c>
      <c r="T459" s="45">
        <f t="shared" si="118"/>
        <v>1</v>
      </c>
      <c r="U459" s="46">
        <f t="shared" si="117"/>
        <v>1.4285714285714286</v>
      </c>
      <c r="V459" s="47">
        <v>7.5</v>
      </c>
      <c r="W459" s="47">
        <v>0.7</v>
      </c>
      <c r="X459" s="48">
        <f t="shared" si="119"/>
        <v>375</v>
      </c>
      <c r="Y459" s="48">
        <f t="shared" si="120"/>
        <v>35</v>
      </c>
      <c r="Z459" s="48">
        <f t="shared" si="114"/>
        <v>262.5</v>
      </c>
      <c r="AA459" s="48">
        <f t="shared" si="121"/>
        <v>112.5</v>
      </c>
      <c r="AB459" s="48">
        <f t="shared" si="122"/>
        <v>50</v>
      </c>
      <c r="AC459" s="48">
        <f t="shared" si="123"/>
        <v>425</v>
      </c>
      <c r="AD459" s="93">
        <f t="shared" si="115"/>
        <v>425</v>
      </c>
    </row>
    <row r="460" spans="1:30" s="68" customFormat="1" ht="30" customHeight="1" x14ac:dyDescent="0.35">
      <c r="A460" s="39"/>
      <c r="B460" s="51" t="s">
        <v>55</v>
      </c>
      <c r="C460" s="40">
        <v>502</v>
      </c>
      <c r="D460" s="41">
        <v>12706</v>
      </c>
      <c r="E460" s="41">
        <v>7735</v>
      </c>
      <c r="F460" s="41" t="s">
        <v>49</v>
      </c>
      <c r="G460" s="39" t="s">
        <v>377</v>
      </c>
      <c r="H460" s="39" t="s">
        <v>28</v>
      </c>
      <c r="I460" s="41">
        <v>4</v>
      </c>
      <c r="J460" s="41">
        <v>2.5</v>
      </c>
      <c r="K460" s="41">
        <f>6</f>
        <v>6</v>
      </c>
      <c r="L460" s="41">
        <v>1</v>
      </c>
      <c r="M460" s="41">
        <f t="shared" si="116"/>
        <v>5</v>
      </c>
      <c r="N460" s="41"/>
      <c r="O460" s="41">
        <f>IF(P460="m3",I460*J460*M460,IF(P460="m2-LxH",I460*M460,IF(P460="m2-LxW",I460*J460*N460,IF(P460="rm",M460,IF(P460="lm",I460,IF(P460="unit",#REF!,))))))</f>
        <v>50</v>
      </c>
      <c r="P460" s="42" t="s">
        <v>29</v>
      </c>
      <c r="Q460" s="43" t="str">
        <f t="shared" si="111"/>
        <v>off hired</v>
      </c>
      <c r="R460" s="44">
        <v>44755</v>
      </c>
      <c r="S460" s="44">
        <v>44767</v>
      </c>
      <c r="T460" s="45">
        <f t="shared" si="118"/>
        <v>1</v>
      </c>
      <c r="U460" s="46">
        <f t="shared" si="117"/>
        <v>1.8571428571428572</v>
      </c>
      <c r="V460" s="47">
        <v>7.5</v>
      </c>
      <c r="W460" s="47"/>
      <c r="X460" s="48">
        <f t="shared" si="119"/>
        <v>375</v>
      </c>
      <c r="Y460" s="48">
        <f t="shared" si="120"/>
        <v>0</v>
      </c>
      <c r="Z460" s="48">
        <f t="shared" si="114"/>
        <v>262.5</v>
      </c>
      <c r="AA460" s="48">
        <f t="shared" si="121"/>
        <v>112.5</v>
      </c>
      <c r="AB460" s="48">
        <f t="shared" si="122"/>
        <v>0</v>
      </c>
      <c r="AC460" s="48">
        <f t="shared" si="123"/>
        <v>375</v>
      </c>
      <c r="AD460" s="93">
        <f t="shared" si="115"/>
        <v>375</v>
      </c>
    </row>
    <row r="461" spans="1:30" s="68" customFormat="1" ht="30" customHeight="1" x14ac:dyDescent="0.35">
      <c r="A461" s="39"/>
      <c r="B461" s="39" t="s">
        <v>97</v>
      </c>
      <c r="C461" s="40">
        <v>81</v>
      </c>
      <c r="D461" s="41">
        <v>12707</v>
      </c>
      <c r="E461" s="41">
        <v>7738</v>
      </c>
      <c r="F461" s="41" t="s">
        <v>49</v>
      </c>
      <c r="G461" s="39" t="s">
        <v>267</v>
      </c>
      <c r="H461" s="39" t="s">
        <v>300</v>
      </c>
      <c r="I461" s="41">
        <v>28</v>
      </c>
      <c r="J461" s="41">
        <v>1.3</v>
      </c>
      <c r="K461" s="41"/>
      <c r="L461" s="41"/>
      <c r="M461" s="41"/>
      <c r="N461" s="41">
        <v>1</v>
      </c>
      <c r="O461" s="41">
        <f>IF(P461="m3",I461*J461*M461,IF(P461="m2-LxH",I461*M461,IF(P461="m2-LxW",I461*J461*N461,IF(P461="rm",M461,IF(P461="lm",I461,IF(P461="unit",#REF!,))))))</f>
        <v>36.4</v>
      </c>
      <c r="P461" s="42" t="s">
        <v>32</v>
      </c>
      <c r="Q461" s="43" t="str">
        <f t="shared" si="111"/>
        <v>off hired</v>
      </c>
      <c r="R461" s="44">
        <v>44754</v>
      </c>
      <c r="S461" s="44">
        <v>44768</v>
      </c>
      <c r="T461" s="45">
        <f t="shared" si="118"/>
        <v>1</v>
      </c>
      <c r="U461" s="46">
        <f t="shared" si="117"/>
        <v>2.1428571428571428</v>
      </c>
      <c r="V461" s="47">
        <v>7.5</v>
      </c>
      <c r="W461" s="47">
        <v>1.05</v>
      </c>
      <c r="X461" s="48">
        <f t="shared" si="119"/>
        <v>273</v>
      </c>
      <c r="Y461" s="48">
        <f t="shared" si="120"/>
        <v>38.22</v>
      </c>
      <c r="Z461" s="48">
        <f t="shared" si="114"/>
        <v>191.09999999999997</v>
      </c>
      <c r="AA461" s="48">
        <f t="shared" si="121"/>
        <v>81.900000000000006</v>
      </c>
      <c r="AB461" s="48">
        <f t="shared" si="122"/>
        <v>81.900000000000006</v>
      </c>
      <c r="AC461" s="48">
        <f t="shared" si="123"/>
        <v>354.9</v>
      </c>
      <c r="AD461" s="93">
        <f t="shared" si="115"/>
        <v>354.9</v>
      </c>
    </row>
    <row r="462" spans="1:30" s="68" customFormat="1" ht="30" customHeight="1" x14ac:dyDescent="0.35">
      <c r="A462" s="39"/>
      <c r="B462" s="39" t="s">
        <v>97</v>
      </c>
      <c r="C462" s="40">
        <v>81</v>
      </c>
      <c r="D462" s="41">
        <v>12707</v>
      </c>
      <c r="E462" s="41">
        <v>7738</v>
      </c>
      <c r="F462" s="41" t="s">
        <v>49</v>
      </c>
      <c r="G462" s="39" t="s">
        <v>267</v>
      </c>
      <c r="H462" s="39" t="s">
        <v>353</v>
      </c>
      <c r="I462" s="41">
        <v>28</v>
      </c>
      <c r="J462" s="41">
        <v>0.6</v>
      </c>
      <c r="K462" s="41"/>
      <c r="L462" s="41"/>
      <c r="M462" s="41"/>
      <c r="N462" s="41">
        <v>1</v>
      </c>
      <c r="O462" s="41">
        <f>IF(P462="m3",I462*J462*M462,IF(P462="m2-LxH",I462*M462,IF(P462="m2-LxW",I462*J462*N462,IF(P462="rm",M462,IF(P462="lm",I462,IF(P462="unit",#REF!,))))))</f>
        <v>16.8</v>
      </c>
      <c r="P462" s="42" t="s">
        <v>32</v>
      </c>
      <c r="Q462" s="43" t="str">
        <f t="shared" si="111"/>
        <v>off hired</v>
      </c>
      <c r="R462" s="44">
        <v>44754</v>
      </c>
      <c r="S462" s="44">
        <v>44768</v>
      </c>
      <c r="T462" s="45">
        <f t="shared" si="118"/>
        <v>1</v>
      </c>
      <c r="U462" s="46">
        <f t="shared" si="117"/>
        <v>2.1428571428571428</v>
      </c>
      <c r="V462" s="47">
        <v>36.5</v>
      </c>
      <c r="W462" s="47">
        <v>3.15</v>
      </c>
      <c r="X462" s="48">
        <f t="shared" si="119"/>
        <v>613.20000000000005</v>
      </c>
      <c r="Y462" s="48">
        <f t="shared" si="120"/>
        <v>52.92</v>
      </c>
      <c r="Z462" s="48">
        <f t="shared" si="114"/>
        <v>429.24</v>
      </c>
      <c r="AA462" s="48">
        <f t="shared" si="121"/>
        <v>183.96</v>
      </c>
      <c r="AB462" s="48">
        <f t="shared" si="122"/>
        <v>113.39999999999999</v>
      </c>
      <c r="AC462" s="48">
        <f t="shared" si="123"/>
        <v>726.6</v>
      </c>
      <c r="AD462" s="93">
        <f t="shared" si="115"/>
        <v>726.6</v>
      </c>
    </row>
    <row r="463" spans="1:30" s="68" customFormat="1" ht="30" customHeight="1" x14ac:dyDescent="0.35">
      <c r="A463" s="39"/>
      <c r="B463" s="39" t="s">
        <v>47</v>
      </c>
      <c r="C463" s="40">
        <v>503</v>
      </c>
      <c r="D463" s="49">
        <v>12708</v>
      </c>
      <c r="E463" s="49">
        <v>7708</v>
      </c>
      <c r="F463" s="41" t="s">
        <v>50</v>
      </c>
      <c r="G463" s="39" t="s">
        <v>270</v>
      </c>
      <c r="H463" s="39" t="s">
        <v>302</v>
      </c>
      <c r="I463" s="41">
        <v>2.5</v>
      </c>
      <c r="J463" s="41">
        <v>2.5</v>
      </c>
      <c r="K463" s="41">
        <v>3</v>
      </c>
      <c r="L463" s="41">
        <v>1</v>
      </c>
      <c r="M463" s="41">
        <f t="shared" ref="M463:M490" si="124">K463-L463</f>
        <v>2</v>
      </c>
      <c r="N463" s="41"/>
      <c r="O463" s="41">
        <f>IF(P463="m3",I463*J463*M463,IF(P463="m2-LxH",I463*M463,IF(P463="m2-LxW",I463*J463*N463,IF(P463="rm",M463,IF(P463="lm",I463,IF(P463="unit",#REF!,))))))</f>
        <v>2</v>
      </c>
      <c r="P463" s="42" t="s">
        <v>30</v>
      </c>
      <c r="Q463" s="43" t="str">
        <f t="shared" si="111"/>
        <v>off hired</v>
      </c>
      <c r="R463" s="44">
        <v>44749</v>
      </c>
      <c r="S463" s="44">
        <v>44755</v>
      </c>
      <c r="T463" s="45">
        <f t="shared" si="118"/>
        <v>1</v>
      </c>
      <c r="U463" s="46">
        <f t="shared" si="117"/>
        <v>1</v>
      </c>
      <c r="V463" s="47">
        <v>135</v>
      </c>
      <c r="W463" s="47">
        <v>12.25</v>
      </c>
      <c r="X463" s="48">
        <f t="shared" si="119"/>
        <v>270</v>
      </c>
      <c r="Y463" s="48">
        <f t="shared" si="120"/>
        <v>24.5</v>
      </c>
      <c r="Z463" s="48">
        <f t="shared" si="114"/>
        <v>189</v>
      </c>
      <c r="AA463" s="48">
        <f t="shared" si="121"/>
        <v>81</v>
      </c>
      <c r="AB463" s="48">
        <f t="shared" si="122"/>
        <v>24.5</v>
      </c>
      <c r="AC463" s="48">
        <f t="shared" si="123"/>
        <v>294.5</v>
      </c>
      <c r="AD463" s="93">
        <f t="shared" si="115"/>
        <v>294.5</v>
      </c>
    </row>
    <row r="464" spans="1:30" s="68" customFormat="1" ht="30" customHeight="1" x14ac:dyDescent="0.35">
      <c r="A464" s="39"/>
      <c r="B464" s="39" t="s">
        <v>47</v>
      </c>
      <c r="C464" s="40">
        <v>503</v>
      </c>
      <c r="D464" s="49">
        <v>12708</v>
      </c>
      <c r="E464" s="49">
        <v>7708</v>
      </c>
      <c r="F464" s="41" t="s">
        <v>50</v>
      </c>
      <c r="G464" s="39" t="s">
        <v>270</v>
      </c>
      <c r="H464" s="39" t="s">
        <v>302</v>
      </c>
      <c r="I464" s="41">
        <v>2.5</v>
      </c>
      <c r="J464" s="41">
        <v>2.5</v>
      </c>
      <c r="K464" s="41">
        <v>3</v>
      </c>
      <c r="L464" s="41">
        <v>1</v>
      </c>
      <c r="M464" s="41">
        <f t="shared" si="124"/>
        <v>2</v>
      </c>
      <c r="N464" s="41"/>
      <c r="O464" s="41">
        <f>IF(P464="m3",I464*J464*M464,IF(P464="m2-LxH",I464*M464,IF(P464="m2-LxW",I464*J464*N464,IF(P464="rm",M464,IF(P464="lm",I464,IF(P464="unit",#REF!,))))))</f>
        <v>2</v>
      </c>
      <c r="P464" s="42" t="s">
        <v>30</v>
      </c>
      <c r="Q464" s="43" t="str">
        <f t="shared" si="111"/>
        <v>off hired</v>
      </c>
      <c r="R464" s="44">
        <v>44749</v>
      </c>
      <c r="S464" s="44">
        <v>44755</v>
      </c>
      <c r="T464" s="45">
        <f t="shared" si="118"/>
        <v>1</v>
      </c>
      <c r="U464" s="46">
        <f t="shared" si="117"/>
        <v>1</v>
      </c>
      <c r="V464" s="47">
        <v>135</v>
      </c>
      <c r="W464" s="47">
        <v>12.25</v>
      </c>
      <c r="X464" s="48">
        <f t="shared" si="119"/>
        <v>270</v>
      </c>
      <c r="Y464" s="48">
        <f t="shared" si="120"/>
        <v>24.5</v>
      </c>
      <c r="Z464" s="48">
        <f t="shared" si="114"/>
        <v>189</v>
      </c>
      <c r="AA464" s="48">
        <f t="shared" si="121"/>
        <v>81</v>
      </c>
      <c r="AB464" s="48">
        <f t="shared" si="122"/>
        <v>24.5</v>
      </c>
      <c r="AC464" s="48">
        <f t="shared" si="123"/>
        <v>294.5</v>
      </c>
      <c r="AD464" s="93">
        <f t="shared" si="115"/>
        <v>294.5</v>
      </c>
    </row>
    <row r="465" spans="1:30" s="68" customFormat="1" ht="30" customHeight="1" x14ac:dyDescent="0.35">
      <c r="A465" s="51"/>
      <c r="B465" s="51" t="s">
        <v>115</v>
      </c>
      <c r="C465" s="52">
        <v>504</v>
      </c>
      <c r="D465" s="53">
        <v>12709</v>
      </c>
      <c r="E465" s="53" t="s">
        <v>590</v>
      </c>
      <c r="F465" s="53" t="s">
        <v>50</v>
      </c>
      <c r="G465" s="51" t="s">
        <v>378</v>
      </c>
      <c r="H465" s="51" t="s">
        <v>230</v>
      </c>
      <c r="I465" s="53">
        <v>6</v>
      </c>
      <c r="J465" s="53">
        <v>1</v>
      </c>
      <c r="K465" s="53">
        <v>3</v>
      </c>
      <c r="L465" s="41">
        <v>1</v>
      </c>
      <c r="M465" s="41">
        <f t="shared" si="124"/>
        <v>2</v>
      </c>
      <c r="N465" s="53"/>
      <c r="O465" s="41">
        <f>IF(P465="m3",I465*J465*M465,IF(P465="m2-LxH",I465*M465,IF(P465="m2-LxW",I465*J465*N465,IF(P465="rm",M465,IF(P465="lm",I465,IF(P465="unit",#REF!,))))))</f>
        <v>12</v>
      </c>
      <c r="P465" s="52" t="s">
        <v>27</v>
      </c>
      <c r="Q465" s="43" t="str">
        <f t="shared" si="111"/>
        <v>off hired</v>
      </c>
      <c r="R465" s="54">
        <v>44753</v>
      </c>
      <c r="S465" s="54">
        <v>44755</v>
      </c>
      <c r="T465" s="45">
        <f t="shared" si="118"/>
        <v>1</v>
      </c>
      <c r="U465" s="46">
        <f t="shared" si="117"/>
        <v>0.42857142857142855</v>
      </c>
      <c r="V465" s="50">
        <v>14</v>
      </c>
      <c r="W465" s="50">
        <v>0.84</v>
      </c>
      <c r="X465" s="48">
        <f t="shared" si="119"/>
        <v>168</v>
      </c>
      <c r="Y465" s="48">
        <f t="shared" si="120"/>
        <v>10.08</v>
      </c>
      <c r="Z465" s="48">
        <f t="shared" si="114"/>
        <v>117.59999999999998</v>
      </c>
      <c r="AA465" s="48">
        <f t="shared" si="121"/>
        <v>50.399999999999991</v>
      </c>
      <c r="AB465" s="48">
        <f t="shared" si="122"/>
        <v>4.3199999999999994</v>
      </c>
      <c r="AC465" s="48">
        <f t="shared" si="123"/>
        <v>172.31999999999996</v>
      </c>
      <c r="AD465" s="93">
        <f t="shared" si="115"/>
        <v>172.31999999999996</v>
      </c>
    </row>
    <row r="466" spans="1:30" s="68" customFormat="1" ht="30" customHeight="1" x14ac:dyDescent="0.35">
      <c r="A466" s="51"/>
      <c r="B466" s="39" t="s">
        <v>71</v>
      </c>
      <c r="C466" s="52">
        <v>504</v>
      </c>
      <c r="D466" s="53">
        <v>12709</v>
      </c>
      <c r="E466" s="53" t="s">
        <v>590</v>
      </c>
      <c r="F466" s="53" t="s">
        <v>50</v>
      </c>
      <c r="G466" s="51" t="s">
        <v>379</v>
      </c>
      <c r="H466" s="51" t="s">
        <v>230</v>
      </c>
      <c r="I466" s="53">
        <v>6</v>
      </c>
      <c r="J466" s="53">
        <v>1</v>
      </c>
      <c r="K466" s="53">
        <v>3</v>
      </c>
      <c r="L466" s="41">
        <v>1</v>
      </c>
      <c r="M466" s="41">
        <f t="shared" si="124"/>
        <v>2</v>
      </c>
      <c r="N466" s="53"/>
      <c r="O466" s="41">
        <f>IF(P466="m3",I466*J466*M466,IF(P466="m2-LxH",I466*M466,IF(P466="m2-LxW",I466*J466*N466,IF(P466="rm",M466,IF(P466="lm",I466,IF(P466="unit",#REF!,))))))</f>
        <v>12</v>
      </c>
      <c r="P466" s="52" t="s">
        <v>27</v>
      </c>
      <c r="Q466" s="43" t="str">
        <f t="shared" si="111"/>
        <v>off hired</v>
      </c>
      <c r="R466" s="54">
        <v>44753</v>
      </c>
      <c r="S466" s="54">
        <v>44755</v>
      </c>
      <c r="T466" s="45">
        <f t="shared" si="118"/>
        <v>1</v>
      </c>
      <c r="U466" s="46">
        <f t="shared" si="117"/>
        <v>0.42857142857142855</v>
      </c>
      <c r="V466" s="50">
        <v>14</v>
      </c>
      <c r="W466" s="50">
        <v>0.84</v>
      </c>
      <c r="X466" s="48">
        <f t="shared" si="119"/>
        <v>168</v>
      </c>
      <c r="Y466" s="48">
        <f t="shared" si="120"/>
        <v>10.08</v>
      </c>
      <c r="Z466" s="48">
        <f t="shared" si="114"/>
        <v>117.59999999999998</v>
      </c>
      <c r="AA466" s="48">
        <f t="shared" si="121"/>
        <v>50.399999999999991</v>
      </c>
      <c r="AB466" s="48">
        <f t="shared" si="122"/>
        <v>4.3199999999999994</v>
      </c>
      <c r="AC466" s="48">
        <f t="shared" si="123"/>
        <v>172.31999999999996</v>
      </c>
      <c r="AD466" s="93">
        <f t="shared" si="115"/>
        <v>172.31999999999996</v>
      </c>
    </row>
    <row r="467" spans="1:30" s="68" customFormat="1" ht="30" customHeight="1" x14ac:dyDescent="0.35">
      <c r="A467" s="51"/>
      <c r="B467" s="39" t="s">
        <v>82</v>
      </c>
      <c r="C467" s="52">
        <v>505</v>
      </c>
      <c r="D467" s="53">
        <v>12710</v>
      </c>
      <c r="E467" s="53">
        <v>6729</v>
      </c>
      <c r="F467" s="53" t="s">
        <v>50</v>
      </c>
      <c r="G467" s="51" t="s">
        <v>309</v>
      </c>
      <c r="H467" s="51" t="s">
        <v>230</v>
      </c>
      <c r="I467" s="53">
        <v>4</v>
      </c>
      <c r="J467" s="53">
        <v>1.3</v>
      </c>
      <c r="K467" s="53">
        <v>4</v>
      </c>
      <c r="L467" s="41">
        <v>1</v>
      </c>
      <c r="M467" s="41">
        <f t="shared" si="124"/>
        <v>3</v>
      </c>
      <c r="N467" s="53"/>
      <c r="O467" s="41">
        <f>IF(P467="m3",I467*J467*M467,IF(P467="m2-LxH",I467*M467,IF(P467="m2-LxW",I467*J467*N467,IF(P467="rm",M467,IF(P467="lm",I467,IF(P467="unit",#REF!,))))))</f>
        <v>12</v>
      </c>
      <c r="P467" s="52" t="s">
        <v>27</v>
      </c>
      <c r="Q467" s="43" t="str">
        <f t="shared" si="111"/>
        <v>off hired</v>
      </c>
      <c r="R467" s="54">
        <v>44755</v>
      </c>
      <c r="S467" s="54">
        <v>44831</v>
      </c>
      <c r="T467" s="45">
        <f t="shared" si="118"/>
        <v>1</v>
      </c>
      <c r="U467" s="46">
        <f t="shared" si="117"/>
        <v>11</v>
      </c>
      <c r="V467" s="50">
        <v>14</v>
      </c>
      <c r="W467" s="50">
        <v>0.84</v>
      </c>
      <c r="X467" s="48">
        <f t="shared" si="119"/>
        <v>168</v>
      </c>
      <c r="Y467" s="48">
        <f t="shared" si="120"/>
        <v>10.08</v>
      </c>
      <c r="Z467" s="48">
        <f t="shared" si="114"/>
        <v>117.59999999999998</v>
      </c>
      <c r="AA467" s="48">
        <f t="shared" si="121"/>
        <v>50.399999999999991</v>
      </c>
      <c r="AB467" s="48">
        <f t="shared" si="122"/>
        <v>110.88</v>
      </c>
      <c r="AC467" s="48">
        <f t="shared" si="123"/>
        <v>278.88</v>
      </c>
      <c r="AD467" s="93">
        <f t="shared" si="115"/>
        <v>278.88</v>
      </c>
    </row>
    <row r="468" spans="1:30" s="68" customFormat="1" ht="30" customHeight="1" x14ac:dyDescent="0.35">
      <c r="A468" s="39"/>
      <c r="B468" s="39" t="s">
        <v>79</v>
      </c>
      <c r="C468" s="40">
        <v>506</v>
      </c>
      <c r="D468" s="49">
        <v>12711</v>
      </c>
      <c r="E468" s="49">
        <v>7890</v>
      </c>
      <c r="F468" s="41" t="s">
        <v>50</v>
      </c>
      <c r="G468" s="39" t="s">
        <v>380</v>
      </c>
      <c r="H468" s="39" t="s">
        <v>302</v>
      </c>
      <c r="I468" s="41">
        <v>2.5</v>
      </c>
      <c r="J468" s="41">
        <v>1.3</v>
      </c>
      <c r="K468" s="41">
        <v>3</v>
      </c>
      <c r="L468" s="41">
        <v>1</v>
      </c>
      <c r="M468" s="41">
        <f t="shared" si="124"/>
        <v>2</v>
      </c>
      <c r="N468" s="41"/>
      <c r="O468" s="41">
        <f>IF(P468="m3",I468*J468*M468,IF(P468="m2-LxH",I468*M468,IF(P468="m2-LxW",I468*J468*N468,IF(P468="rm",M468,IF(P468="lm",I468,IF(P468="unit",#REF!,))))))</f>
        <v>2</v>
      </c>
      <c r="P468" s="42" t="s">
        <v>30</v>
      </c>
      <c r="Q468" s="43" t="str">
        <f t="shared" si="111"/>
        <v>off hired</v>
      </c>
      <c r="R468" s="44">
        <v>44755</v>
      </c>
      <c r="S468" s="44">
        <v>44819</v>
      </c>
      <c r="T468" s="45">
        <f t="shared" si="118"/>
        <v>1</v>
      </c>
      <c r="U468" s="46">
        <f t="shared" si="117"/>
        <v>9.2857142857142865</v>
      </c>
      <c r="V468" s="47">
        <v>135</v>
      </c>
      <c r="W468" s="47">
        <v>12.25</v>
      </c>
      <c r="X468" s="48">
        <f t="shared" si="119"/>
        <v>270</v>
      </c>
      <c r="Y468" s="48">
        <f t="shared" si="120"/>
        <v>24.5</v>
      </c>
      <c r="Z468" s="48">
        <f t="shared" si="114"/>
        <v>189</v>
      </c>
      <c r="AA468" s="48">
        <f t="shared" si="121"/>
        <v>81</v>
      </c>
      <c r="AB468" s="48">
        <f t="shared" si="122"/>
        <v>227.50000000000003</v>
      </c>
      <c r="AC468" s="48">
        <f t="shared" si="123"/>
        <v>497.5</v>
      </c>
      <c r="AD468" s="93">
        <f t="shared" si="115"/>
        <v>497.5</v>
      </c>
    </row>
    <row r="469" spans="1:30" s="68" customFormat="1" ht="30" customHeight="1" x14ac:dyDescent="0.35">
      <c r="A469" s="39"/>
      <c r="B469" s="39" t="s">
        <v>97</v>
      </c>
      <c r="C469" s="40">
        <v>506</v>
      </c>
      <c r="D469" s="49">
        <v>12711</v>
      </c>
      <c r="E469" s="49">
        <v>7890</v>
      </c>
      <c r="F469" s="41" t="s">
        <v>50</v>
      </c>
      <c r="G469" s="39" t="s">
        <v>380</v>
      </c>
      <c r="H469" s="39" t="s">
        <v>302</v>
      </c>
      <c r="I469" s="41">
        <v>2.5</v>
      </c>
      <c r="J469" s="41">
        <v>1.3</v>
      </c>
      <c r="K469" s="41">
        <v>3</v>
      </c>
      <c r="L469" s="41">
        <v>1</v>
      </c>
      <c r="M469" s="41">
        <f t="shared" si="124"/>
        <v>2</v>
      </c>
      <c r="N469" s="41"/>
      <c r="O469" s="41">
        <f>IF(P469="m3",I469*J469*M469,IF(P469="m2-LxH",I469*M469,IF(P469="m2-LxW",I469*J469*N469,IF(P469="rm",M469,IF(P469="lm",I469,IF(P469="unit",#REF!,))))))</f>
        <v>2</v>
      </c>
      <c r="P469" s="42" t="s">
        <v>30</v>
      </c>
      <c r="Q469" s="43" t="str">
        <f t="shared" si="111"/>
        <v>off hired</v>
      </c>
      <c r="R469" s="44">
        <v>44755</v>
      </c>
      <c r="S469" s="44">
        <v>44819</v>
      </c>
      <c r="T469" s="45">
        <f t="shared" si="118"/>
        <v>1</v>
      </c>
      <c r="U469" s="46">
        <f t="shared" si="117"/>
        <v>9.2857142857142865</v>
      </c>
      <c r="V469" s="47">
        <v>135</v>
      </c>
      <c r="W469" s="47">
        <v>12.25</v>
      </c>
      <c r="X469" s="48">
        <f t="shared" si="119"/>
        <v>270</v>
      </c>
      <c r="Y469" s="48">
        <f t="shared" si="120"/>
        <v>24.5</v>
      </c>
      <c r="Z469" s="48">
        <f t="shared" si="114"/>
        <v>189</v>
      </c>
      <c r="AA469" s="48">
        <f t="shared" si="121"/>
        <v>81</v>
      </c>
      <c r="AB469" s="48">
        <f t="shared" si="122"/>
        <v>227.50000000000003</v>
      </c>
      <c r="AC469" s="48">
        <f t="shared" si="123"/>
        <v>497.5</v>
      </c>
      <c r="AD469" s="93">
        <f t="shared" si="115"/>
        <v>497.5</v>
      </c>
    </row>
    <row r="470" spans="1:30" s="68" customFormat="1" ht="30" customHeight="1" x14ac:dyDescent="0.35">
      <c r="A470" s="51"/>
      <c r="B470" s="39" t="s">
        <v>132</v>
      </c>
      <c r="C470" s="52">
        <v>507</v>
      </c>
      <c r="D470" s="53">
        <v>12712</v>
      </c>
      <c r="E470" s="53">
        <v>8081</v>
      </c>
      <c r="F470" s="53" t="s">
        <v>49</v>
      </c>
      <c r="G470" s="51" t="s">
        <v>265</v>
      </c>
      <c r="H470" s="51" t="s">
        <v>230</v>
      </c>
      <c r="I470" s="53">
        <v>10</v>
      </c>
      <c r="J470" s="53">
        <v>1.3</v>
      </c>
      <c r="K470" s="53">
        <v>3</v>
      </c>
      <c r="L470" s="41">
        <v>1</v>
      </c>
      <c r="M470" s="41">
        <f t="shared" si="124"/>
        <v>2</v>
      </c>
      <c r="N470" s="53"/>
      <c r="O470" s="41">
        <f>IF(P470="m3",I470*J470*M470,IF(P470="m2-LxH",I470*M470,IF(P470="m2-LxW",I470*J470*N470,IF(P470="rm",M470,IF(P470="lm",I470,IF(P470="unit",#REF!,))))))</f>
        <v>20</v>
      </c>
      <c r="P470" s="52" t="s">
        <v>27</v>
      </c>
      <c r="Q470" s="43" t="str">
        <f t="shared" si="111"/>
        <v>off hired</v>
      </c>
      <c r="R470" s="54">
        <v>44755</v>
      </c>
      <c r="S470" s="54">
        <v>44841</v>
      </c>
      <c r="T470" s="45">
        <f t="shared" si="118"/>
        <v>1</v>
      </c>
      <c r="U470" s="46">
        <f t="shared" si="117"/>
        <v>12.428571428571429</v>
      </c>
      <c r="V470" s="50">
        <v>14</v>
      </c>
      <c r="W470" s="50">
        <v>0.84</v>
      </c>
      <c r="X470" s="48">
        <f t="shared" si="119"/>
        <v>280</v>
      </c>
      <c r="Y470" s="48">
        <f t="shared" si="120"/>
        <v>16.8</v>
      </c>
      <c r="Z470" s="48">
        <f t="shared" si="114"/>
        <v>196</v>
      </c>
      <c r="AA470" s="48">
        <f t="shared" si="121"/>
        <v>84</v>
      </c>
      <c r="AB470" s="48">
        <f t="shared" si="122"/>
        <v>208.8</v>
      </c>
      <c r="AC470" s="48">
        <f t="shared" si="123"/>
        <v>488.8</v>
      </c>
      <c r="AD470" s="93">
        <f t="shared" si="115"/>
        <v>488.8</v>
      </c>
    </row>
    <row r="471" spans="1:30" s="68" customFormat="1" ht="30" customHeight="1" x14ac:dyDescent="0.35">
      <c r="A471" s="39"/>
      <c r="B471" s="39" t="s">
        <v>219</v>
      </c>
      <c r="C471" s="40"/>
      <c r="D471" s="41">
        <v>12713</v>
      </c>
      <c r="E471" s="41">
        <v>6729</v>
      </c>
      <c r="F471" s="41" t="s">
        <v>50</v>
      </c>
      <c r="G471" s="39" t="s">
        <v>381</v>
      </c>
      <c r="H471" s="39" t="s">
        <v>34</v>
      </c>
      <c r="I471" s="41">
        <v>7</v>
      </c>
      <c r="J471" s="41"/>
      <c r="K471" s="41">
        <v>4</v>
      </c>
      <c r="L471" s="41">
        <v>1</v>
      </c>
      <c r="M471" s="41">
        <f t="shared" si="124"/>
        <v>3</v>
      </c>
      <c r="N471" s="41"/>
      <c r="O471" s="41">
        <f>IF(P471="m3",I471*J471*M471,IF(P471="m2-LxH",I471*M471,IF(P471="m2-LxW",I471*J471*N471,IF(P471="rm",M471,IF(P471="lm",I471,IF(P471="unit",#REF!,))))))</f>
        <v>21</v>
      </c>
      <c r="P471" s="42" t="s">
        <v>27</v>
      </c>
      <c r="Q471" s="43" t="str">
        <f t="shared" si="111"/>
        <v>off hired</v>
      </c>
      <c r="R471" s="44">
        <v>44749</v>
      </c>
      <c r="S471" s="44">
        <v>44831</v>
      </c>
      <c r="T471" s="45">
        <f t="shared" si="118"/>
        <v>1</v>
      </c>
      <c r="U471" s="46">
        <f t="shared" si="117"/>
        <v>11.857142857142858</v>
      </c>
      <c r="V471" s="47">
        <v>4.5</v>
      </c>
      <c r="W471" s="47"/>
      <c r="X471" s="48">
        <f t="shared" si="119"/>
        <v>94.5</v>
      </c>
      <c r="Y471" s="48">
        <f t="shared" si="120"/>
        <v>0</v>
      </c>
      <c r="Z471" s="48">
        <f t="shared" si="114"/>
        <v>66.149999999999991</v>
      </c>
      <c r="AA471" s="48">
        <f t="shared" si="121"/>
        <v>28.349999999999998</v>
      </c>
      <c r="AB471" s="48">
        <f t="shared" si="122"/>
        <v>0</v>
      </c>
      <c r="AC471" s="48">
        <f t="shared" si="123"/>
        <v>94.499999999999986</v>
      </c>
      <c r="AD471" s="93">
        <f t="shared" si="115"/>
        <v>94.499999999999986</v>
      </c>
    </row>
    <row r="472" spans="1:30" s="68" customFormat="1" ht="30" customHeight="1" x14ac:dyDescent="0.35">
      <c r="A472" s="39"/>
      <c r="B472" s="39" t="s">
        <v>55</v>
      </c>
      <c r="C472" s="40"/>
      <c r="D472" s="41">
        <v>12713</v>
      </c>
      <c r="E472" s="41">
        <v>6729</v>
      </c>
      <c r="F472" s="41" t="s">
        <v>50</v>
      </c>
      <c r="G472" s="39" t="s">
        <v>381</v>
      </c>
      <c r="H472" s="39" t="s">
        <v>34</v>
      </c>
      <c r="I472" s="41">
        <v>7</v>
      </c>
      <c r="J472" s="41"/>
      <c r="K472" s="41">
        <v>4</v>
      </c>
      <c r="L472" s="41">
        <v>1</v>
      </c>
      <c r="M472" s="41">
        <f t="shared" si="124"/>
        <v>3</v>
      </c>
      <c r="N472" s="41"/>
      <c r="O472" s="41">
        <f>IF(P472="m3",I472*J472*M472,IF(P472="m2-LxH",I472*M472,IF(P472="m2-LxW",I472*J472*N472,IF(P472="rm",M472,IF(P472="lm",I472,IF(P472="unit",#REF!,))))))</f>
        <v>21</v>
      </c>
      <c r="P472" s="42" t="s">
        <v>27</v>
      </c>
      <c r="Q472" s="43" t="str">
        <f t="shared" si="111"/>
        <v>off hired</v>
      </c>
      <c r="R472" s="44">
        <v>44749</v>
      </c>
      <c r="S472" s="44">
        <v>44831</v>
      </c>
      <c r="T472" s="45">
        <f t="shared" si="118"/>
        <v>1</v>
      </c>
      <c r="U472" s="46">
        <f t="shared" si="117"/>
        <v>11.857142857142858</v>
      </c>
      <c r="V472" s="47">
        <v>4.5</v>
      </c>
      <c r="W472" s="47"/>
      <c r="X472" s="48">
        <f t="shared" si="119"/>
        <v>94.5</v>
      </c>
      <c r="Y472" s="48">
        <f t="shared" si="120"/>
        <v>0</v>
      </c>
      <c r="Z472" s="48">
        <f t="shared" si="114"/>
        <v>66.149999999999991</v>
      </c>
      <c r="AA472" s="48">
        <f t="shared" si="121"/>
        <v>28.349999999999998</v>
      </c>
      <c r="AB472" s="48">
        <f t="shared" si="122"/>
        <v>0</v>
      </c>
      <c r="AC472" s="48">
        <f t="shared" si="123"/>
        <v>94.499999999999986</v>
      </c>
      <c r="AD472" s="93">
        <f t="shared" si="115"/>
        <v>94.499999999999986</v>
      </c>
    </row>
    <row r="473" spans="1:30" s="68" customFormat="1" ht="30" customHeight="1" x14ac:dyDescent="0.35">
      <c r="A473" s="39"/>
      <c r="B473" s="39" t="s">
        <v>164</v>
      </c>
      <c r="C473" s="40"/>
      <c r="D473" s="41">
        <v>12713</v>
      </c>
      <c r="E473" s="41">
        <v>6729</v>
      </c>
      <c r="F473" s="41" t="s">
        <v>50</v>
      </c>
      <c r="G473" s="39" t="s">
        <v>381</v>
      </c>
      <c r="H473" s="39" t="s">
        <v>34</v>
      </c>
      <c r="I473" s="41">
        <v>7</v>
      </c>
      <c r="J473" s="41"/>
      <c r="K473" s="41">
        <v>4</v>
      </c>
      <c r="L473" s="41">
        <v>1</v>
      </c>
      <c r="M473" s="41">
        <f t="shared" si="124"/>
        <v>3</v>
      </c>
      <c r="N473" s="41"/>
      <c r="O473" s="41">
        <f>IF(P473="m3",I473*J473*M473,IF(P473="m2-LxH",I473*M473,IF(P473="m2-LxW",I473*J473*N473,IF(P473="rm",M473,IF(P473="lm",I473,IF(P473="unit",#REF!,))))))</f>
        <v>21</v>
      </c>
      <c r="P473" s="42" t="s">
        <v>27</v>
      </c>
      <c r="Q473" s="43" t="str">
        <f t="shared" si="111"/>
        <v>off hired</v>
      </c>
      <c r="R473" s="44">
        <v>44749</v>
      </c>
      <c r="S473" s="44">
        <v>44831</v>
      </c>
      <c r="T473" s="45">
        <f t="shared" si="118"/>
        <v>1</v>
      </c>
      <c r="U473" s="46">
        <f t="shared" si="117"/>
        <v>11.857142857142858</v>
      </c>
      <c r="V473" s="47">
        <v>4.5</v>
      </c>
      <c r="W473" s="47"/>
      <c r="X473" s="48">
        <f t="shared" si="119"/>
        <v>94.5</v>
      </c>
      <c r="Y473" s="48">
        <f t="shared" si="120"/>
        <v>0</v>
      </c>
      <c r="Z473" s="48">
        <f t="shared" si="114"/>
        <v>66.149999999999991</v>
      </c>
      <c r="AA473" s="48">
        <f t="shared" si="121"/>
        <v>28.349999999999998</v>
      </c>
      <c r="AB473" s="48">
        <f t="shared" si="122"/>
        <v>0</v>
      </c>
      <c r="AC473" s="48">
        <f t="shared" si="123"/>
        <v>94.499999999999986</v>
      </c>
      <c r="AD473" s="93">
        <f t="shared" si="115"/>
        <v>94.499999999999986</v>
      </c>
    </row>
    <row r="474" spans="1:30" s="68" customFormat="1" ht="30" customHeight="1" x14ac:dyDescent="0.35">
      <c r="A474" s="39"/>
      <c r="B474" s="39" t="s">
        <v>164</v>
      </c>
      <c r="C474" s="40"/>
      <c r="D474" s="41">
        <v>12713</v>
      </c>
      <c r="E474" s="41">
        <v>6729</v>
      </c>
      <c r="F474" s="41" t="s">
        <v>50</v>
      </c>
      <c r="G474" s="39" t="s">
        <v>381</v>
      </c>
      <c r="H474" s="39" t="s">
        <v>34</v>
      </c>
      <c r="I474" s="41">
        <v>7</v>
      </c>
      <c r="J474" s="41"/>
      <c r="K474" s="41">
        <v>4</v>
      </c>
      <c r="L474" s="41">
        <v>1</v>
      </c>
      <c r="M474" s="41">
        <f t="shared" si="124"/>
        <v>3</v>
      </c>
      <c r="N474" s="41"/>
      <c r="O474" s="41">
        <f>IF(P474="m3",I474*J474*M474,IF(P474="m2-LxH",I474*M474,IF(P474="m2-LxW",I474*J474*N474,IF(P474="rm",M474,IF(P474="lm",I474,IF(P474="unit",#REF!,))))))</f>
        <v>21</v>
      </c>
      <c r="P474" s="42" t="s">
        <v>27</v>
      </c>
      <c r="Q474" s="43" t="str">
        <f t="shared" si="111"/>
        <v>off hired</v>
      </c>
      <c r="R474" s="44">
        <v>44749</v>
      </c>
      <c r="S474" s="44">
        <v>44831</v>
      </c>
      <c r="T474" s="45">
        <f t="shared" si="118"/>
        <v>1</v>
      </c>
      <c r="U474" s="46">
        <f t="shared" si="117"/>
        <v>11.857142857142858</v>
      </c>
      <c r="V474" s="47">
        <v>4.5</v>
      </c>
      <c r="W474" s="47"/>
      <c r="X474" s="48">
        <f t="shared" si="119"/>
        <v>94.5</v>
      </c>
      <c r="Y474" s="48">
        <f t="shared" si="120"/>
        <v>0</v>
      </c>
      <c r="Z474" s="48">
        <f t="shared" si="114"/>
        <v>66.149999999999991</v>
      </c>
      <c r="AA474" s="48">
        <f t="shared" si="121"/>
        <v>28.349999999999998</v>
      </c>
      <c r="AB474" s="48">
        <f t="shared" si="122"/>
        <v>0</v>
      </c>
      <c r="AC474" s="48">
        <f t="shared" si="123"/>
        <v>94.499999999999986</v>
      </c>
      <c r="AD474" s="93">
        <f t="shared" si="115"/>
        <v>94.499999999999986</v>
      </c>
    </row>
    <row r="475" spans="1:30" s="68" customFormat="1" ht="30" customHeight="1" x14ac:dyDescent="0.35">
      <c r="A475" s="39"/>
      <c r="B475" s="39" t="s">
        <v>102</v>
      </c>
      <c r="C475" s="40"/>
      <c r="D475" s="41">
        <v>12713</v>
      </c>
      <c r="E475" s="41">
        <v>6729</v>
      </c>
      <c r="F475" s="41" t="s">
        <v>50</v>
      </c>
      <c r="G475" s="39" t="s">
        <v>381</v>
      </c>
      <c r="H475" s="39" t="s">
        <v>34</v>
      </c>
      <c r="I475" s="41">
        <v>8</v>
      </c>
      <c r="J475" s="41"/>
      <c r="K475" s="41">
        <v>4</v>
      </c>
      <c r="L475" s="41">
        <v>1</v>
      </c>
      <c r="M475" s="41">
        <f t="shared" si="124"/>
        <v>3</v>
      </c>
      <c r="N475" s="41"/>
      <c r="O475" s="41">
        <f>IF(P475="m3",I475*J475*M475,IF(P475="m2-LxH",I475*M475,IF(P475="m2-LxW",I475*J475*N475,IF(P475="rm",M475,IF(P475="lm",I475,IF(P475="unit",#REF!,))))))</f>
        <v>24</v>
      </c>
      <c r="P475" s="42" t="s">
        <v>27</v>
      </c>
      <c r="Q475" s="43" t="str">
        <f t="shared" si="111"/>
        <v>off hired</v>
      </c>
      <c r="R475" s="44">
        <v>44749</v>
      </c>
      <c r="S475" s="44">
        <v>44831</v>
      </c>
      <c r="T475" s="45">
        <f t="shared" si="118"/>
        <v>1</v>
      </c>
      <c r="U475" s="46">
        <f t="shared" si="117"/>
        <v>11.857142857142858</v>
      </c>
      <c r="V475" s="47">
        <v>4.5</v>
      </c>
      <c r="W475" s="47"/>
      <c r="X475" s="48">
        <f t="shared" si="119"/>
        <v>108</v>
      </c>
      <c r="Y475" s="48">
        <f t="shared" si="120"/>
        <v>0</v>
      </c>
      <c r="Z475" s="48">
        <f t="shared" si="114"/>
        <v>75.599999999999994</v>
      </c>
      <c r="AA475" s="48">
        <f t="shared" si="121"/>
        <v>32.4</v>
      </c>
      <c r="AB475" s="48">
        <f t="shared" si="122"/>
        <v>0</v>
      </c>
      <c r="AC475" s="48">
        <f t="shared" si="123"/>
        <v>108</v>
      </c>
      <c r="AD475" s="93">
        <f t="shared" si="115"/>
        <v>108</v>
      </c>
    </row>
    <row r="476" spans="1:30" s="68" customFormat="1" ht="30" customHeight="1" x14ac:dyDescent="0.35">
      <c r="A476" s="39"/>
      <c r="B476" s="39" t="s">
        <v>102</v>
      </c>
      <c r="C476" s="40"/>
      <c r="D476" s="41">
        <v>12713</v>
      </c>
      <c r="E476" s="41">
        <v>6729</v>
      </c>
      <c r="F476" s="41" t="s">
        <v>50</v>
      </c>
      <c r="G476" s="39" t="s">
        <v>381</v>
      </c>
      <c r="H476" s="39" t="s">
        <v>34</v>
      </c>
      <c r="I476" s="41">
        <v>10</v>
      </c>
      <c r="J476" s="41"/>
      <c r="K476" s="41">
        <v>4</v>
      </c>
      <c r="L476" s="41">
        <v>1</v>
      </c>
      <c r="M476" s="41">
        <f t="shared" si="124"/>
        <v>3</v>
      </c>
      <c r="N476" s="41"/>
      <c r="O476" s="41">
        <f>IF(P476="m3",I476*J476*M476,IF(P476="m2-LxH",I476*M476,IF(P476="m2-LxW",I476*J476*N476,IF(P476="rm",M476,IF(P476="lm",I476,IF(P476="unit",#REF!,))))))</f>
        <v>30</v>
      </c>
      <c r="P476" s="42" t="s">
        <v>27</v>
      </c>
      <c r="Q476" s="43" t="str">
        <f t="shared" si="111"/>
        <v>off hired</v>
      </c>
      <c r="R476" s="44">
        <v>44749</v>
      </c>
      <c r="S476" s="44">
        <v>44831</v>
      </c>
      <c r="T476" s="45">
        <f t="shared" si="118"/>
        <v>1</v>
      </c>
      <c r="U476" s="46">
        <f t="shared" si="117"/>
        <v>11.857142857142858</v>
      </c>
      <c r="V476" s="47">
        <v>4.5</v>
      </c>
      <c r="W476" s="47"/>
      <c r="X476" s="48">
        <f t="shared" si="119"/>
        <v>135</v>
      </c>
      <c r="Y476" s="48">
        <f t="shared" si="120"/>
        <v>0</v>
      </c>
      <c r="Z476" s="48">
        <f t="shared" si="114"/>
        <v>94.5</v>
      </c>
      <c r="AA476" s="48">
        <f t="shared" si="121"/>
        <v>40.5</v>
      </c>
      <c r="AB476" s="48">
        <f t="shared" si="122"/>
        <v>0</v>
      </c>
      <c r="AC476" s="48">
        <f t="shared" si="123"/>
        <v>135</v>
      </c>
      <c r="AD476" s="93">
        <f t="shared" si="115"/>
        <v>135</v>
      </c>
    </row>
    <row r="477" spans="1:30" s="68" customFormat="1" ht="30" customHeight="1" x14ac:dyDescent="0.35">
      <c r="A477" s="39"/>
      <c r="B477" s="39" t="s">
        <v>82</v>
      </c>
      <c r="C477" s="40"/>
      <c r="D477" s="41">
        <v>12714</v>
      </c>
      <c r="E477" s="41">
        <v>6729</v>
      </c>
      <c r="F477" s="41" t="s">
        <v>50</v>
      </c>
      <c r="G477" s="39" t="s">
        <v>264</v>
      </c>
      <c r="H477" s="39" t="s">
        <v>34</v>
      </c>
      <c r="I477" s="41">
        <v>6</v>
      </c>
      <c r="J477" s="41"/>
      <c r="K477" s="41">
        <v>3</v>
      </c>
      <c r="L477" s="41">
        <v>1</v>
      </c>
      <c r="M477" s="41">
        <f t="shared" si="124"/>
        <v>2</v>
      </c>
      <c r="N477" s="41"/>
      <c r="O477" s="41">
        <f>IF(P477="m3",I477*J477*M477,IF(P477="m2-LxH",I477*M477,IF(P477="m2-LxW",I477*J477*N477,IF(P477="rm",M477,IF(P477="lm",I477,IF(P477="unit",#REF!,))))))</f>
        <v>12</v>
      </c>
      <c r="P477" s="42" t="s">
        <v>27</v>
      </c>
      <c r="Q477" s="43" t="str">
        <f t="shared" si="111"/>
        <v>off hired</v>
      </c>
      <c r="R477" s="44">
        <v>44753</v>
      </c>
      <c r="S477" s="44">
        <v>44831</v>
      </c>
      <c r="T477" s="45">
        <f t="shared" si="118"/>
        <v>1</v>
      </c>
      <c r="U477" s="46">
        <f t="shared" si="117"/>
        <v>11.285714285714286</v>
      </c>
      <c r="V477" s="47">
        <v>4.5</v>
      </c>
      <c r="W477" s="47"/>
      <c r="X477" s="48">
        <f t="shared" si="119"/>
        <v>54</v>
      </c>
      <c r="Y477" s="48">
        <f t="shared" si="120"/>
        <v>0</v>
      </c>
      <c r="Z477" s="48">
        <f t="shared" si="114"/>
        <v>37.799999999999997</v>
      </c>
      <c r="AA477" s="48">
        <f t="shared" si="121"/>
        <v>16.2</v>
      </c>
      <c r="AB477" s="48">
        <f t="shared" si="122"/>
        <v>0</v>
      </c>
      <c r="AC477" s="48">
        <f t="shared" si="123"/>
        <v>54</v>
      </c>
      <c r="AD477" s="93">
        <f t="shared" si="115"/>
        <v>54</v>
      </c>
    </row>
    <row r="478" spans="1:30" s="68" customFormat="1" ht="30" customHeight="1" x14ac:dyDescent="0.35">
      <c r="A478" s="39"/>
      <c r="B478" s="39" t="s">
        <v>82</v>
      </c>
      <c r="C478" s="40"/>
      <c r="D478" s="41">
        <v>12714</v>
      </c>
      <c r="E478" s="41">
        <v>6729</v>
      </c>
      <c r="F478" s="41" t="s">
        <v>50</v>
      </c>
      <c r="G478" s="39" t="s">
        <v>264</v>
      </c>
      <c r="H478" s="39" t="s">
        <v>34</v>
      </c>
      <c r="I478" s="41">
        <v>15</v>
      </c>
      <c r="J478" s="41"/>
      <c r="K478" s="41">
        <v>3</v>
      </c>
      <c r="L478" s="41">
        <v>1</v>
      </c>
      <c r="M478" s="41">
        <f t="shared" si="124"/>
        <v>2</v>
      </c>
      <c r="N478" s="41"/>
      <c r="O478" s="41">
        <f>IF(P478="m3",I478*J478*M478,IF(P478="m2-LxH",I478*M478,IF(P478="m2-LxW",I478*J478*N478,IF(P478="rm",M478,IF(P478="lm",I478,IF(P478="unit",#REF!,))))))</f>
        <v>30</v>
      </c>
      <c r="P478" s="42" t="s">
        <v>27</v>
      </c>
      <c r="Q478" s="43" t="str">
        <f t="shared" si="111"/>
        <v>off hired</v>
      </c>
      <c r="R478" s="44">
        <v>44753</v>
      </c>
      <c r="S478" s="44">
        <v>44831</v>
      </c>
      <c r="T478" s="45">
        <f t="shared" si="118"/>
        <v>1</v>
      </c>
      <c r="U478" s="46">
        <f t="shared" si="117"/>
        <v>11.285714285714286</v>
      </c>
      <c r="V478" s="47">
        <v>4.5</v>
      </c>
      <c r="W478" s="47"/>
      <c r="X478" s="48">
        <f t="shared" si="119"/>
        <v>135</v>
      </c>
      <c r="Y478" s="48">
        <f t="shared" si="120"/>
        <v>0</v>
      </c>
      <c r="Z478" s="48">
        <f t="shared" si="114"/>
        <v>94.5</v>
      </c>
      <c r="AA478" s="48">
        <f t="shared" si="121"/>
        <v>40.5</v>
      </c>
      <c r="AB478" s="48">
        <f t="shared" si="122"/>
        <v>0</v>
      </c>
      <c r="AC478" s="48">
        <f t="shared" si="123"/>
        <v>135</v>
      </c>
      <c r="AD478" s="93">
        <f t="shared" si="115"/>
        <v>135</v>
      </c>
    </row>
    <row r="479" spans="1:30" s="68" customFormat="1" ht="30" customHeight="1" x14ac:dyDescent="0.35">
      <c r="A479" s="39"/>
      <c r="B479" s="39" t="s">
        <v>82</v>
      </c>
      <c r="C479" s="40"/>
      <c r="D479" s="41">
        <v>12714</v>
      </c>
      <c r="E479" s="41">
        <v>6729</v>
      </c>
      <c r="F479" s="41" t="s">
        <v>50</v>
      </c>
      <c r="G479" s="39" t="s">
        <v>264</v>
      </c>
      <c r="H479" s="39" t="s">
        <v>34</v>
      </c>
      <c r="I479" s="41">
        <v>18</v>
      </c>
      <c r="J479" s="41"/>
      <c r="K479" s="41">
        <v>2</v>
      </c>
      <c r="L479" s="41">
        <v>1</v>
      </c>
      <c r="M479" s="41">
        <f t="shared" si="124"/>
        <v>1</v>
      </c>
      <c r="N479" s="41"/>
      <c r="O479" s="41">
        <f>IF(P479="m3",I479*J479*M479,IF(P479="m2-LxH",I479*M479,IF(P479="m2-LxW",I479*J479*N479,IF(P479="rm",M479,IF(P479="lm",I479,IF(P479="unit",#REF!,))))))</f>
        <v>18</v>
      </c>
      <c r="P479" s="42" t="s">
        <v>27</v>
      </c>
      <c r="Q479" s="43" t="str">
        <f t="shared" si="111"/>
        <v>off hired</v>
      </c>
      <c r="R479" s="44">
        <v>44753</v>
      </c>
      <c r="S479" s="44">
        <v>44831</v>
      </c>
      <c r="T479" s="45">
        <f t="shared" si="118"/>
        <v>1</v>
      </c>
      <c r="U479" s="46">
        <f t="shared" si="117"/>
        <v>11.285714285714286</v>
      </c>
      <c r="V479" s="47">
        <v>4.5</v>
      </c>
      <c r="W479" s="47"/>
      <c r="X479" s="48">
        <f t="shared" si="119"/>
        <v>81</v>
      </c>
      <c r="Y479" s="48">
        <f t="shared" si="120"/>
        <v>0</v>
      </c>
      <c r="Z479" s="48">
        <f t="shared" si="114"/>
        <v>56.699999999999996</v>
      </c>
      <c r="AA479" s="48">
        <f t="shared" si="121"/>
        <v>24.299999999999997</v>
      </c>
      <c r="AB479" s="48">
        <f t="shared" si="122"/>
        <v>0</v>
      </c>
      <c r="AC479" s="48">
        <f t="shared" si="123"/>
        <v>81</v>
      </c>
      <c r="AD479" s="93">
        <f t="shared" si="115"/>
        <v>81</v>
      </c>
    </row>
    <row r="480" spans="1:30" s="68" customFormat="1" ht="30" customHeight="1" x14ac:dyDescent="0.35">
      <c r="A480" s="51"/>
      <c r="B480" s="39" t="s">
        <v>132</v>
      </c>
      <c r="C480" s="52">
        <v>508</v>
      </c>
      <c r="D480" s="53">
        <v>12715</v>
      </c>
      <c r="E480" s="53">
        <v>8136</v>
      </c>
      <c r="F480" s="53" t="s">
        <v>49</v>
      </c>
      <c r="G480" s="51" t="s">
        <v>265</v>
      </c>
      <c r="H480" s="51" t="s">
        <v>230</v>
      </c>
      <c r="I480" s="53">
        <v>7.5</v>
      </c>
      <c r="J480" s="53">
        <v>1.3</v>
      </c>
      <c r="K480" s="53">
        <v>3</v>
      </c>
      <c r="L480" s="41">
        <v>1</v>
      </c>
      <c r="M480" s="41">
        <f t="shared" si="124"/>
        <v>2</v>
      </c>
      <c r="N480" s="53"/>
      <c r="O480" s="41">
        <f>IF(P480="m3",I480*J480*M480,IF(P480="m2-LxH",I480*M480,IF(P480="m2-LxW",I480*J480*N480,IF(P480="rm",M480,IF(P480="lm",I480,IF(P480="unit",#REF!,))))))</f>
        <v>15</v>
      </c>
      <c r="P480" s="52" t="s">
        <v>27</v>
      </c>
      <c r="Q480" s="43" t="str">
        <f t="shared" si="111"/>
        <v>off hired</v>
      </c>
      <c r="R480" s="54">
        <v>44756</v>
      </c>
      <c r="S480" s="54">
        <v>44855</v>
      </c>
      <c r="T480" s="45">
        <f t="shared" si="118"/>
        <v>1</v>
      </c>
      <c r="U480" s="46">
        <f t="shared" si="117"/>
        <v>14.285714285714286</v>
      </c>
      <c r="V480" s="50">
        <v>14</v>
      </c>
      <c r="W480" s="50">
        <v>0.84</v>
      </c>
      <c r="X480" s="48">
        <f t="shared" si="119"/>
        <v>210</v>
      </c>
      <c r="Y480" s="48">
        <f t="shared" si="120"/>
        <v>12.6</v>
      </c>
      <c r="Z480" s="48">
        <f t="shared" si="114"/>
        <v>147</v>
      </c>
      <c r="AA480" s="48">
        <f t="shared" si="121"/>
        <v>63</v>
      </c>
      <c r="AB480" s="48">
        <f t="shared" si="122"/>
        <v>180</v>
      </c>
      <c r="AC480" s="48">
        <f t="shared" si="123"/>
        <v>390</v>
      </c>
      <c r="AD480" s="93">
        <f t="shared" si="115"/>
        <v>390</v>
      </c>
    </row>
    <row r="481" spans="1:30" s="68" customFormat="1" ht="30" customHeight="1" x14ac:dyDescent="0.35">
      <c r="A481" s="51"/>
      <c r="B481" s="39" t="s">
        <v>114</v>
      </c>
      <c r="C481" s="52">
        <v>511</v>
      </c>
      <c r="D481" s="53">
        <v>12716</v>
      </c>
      <c r="E481" s="53">
        <v>7877</v>
      </c>
      <c r="F481" s="53" t="s">
        <v>49</v>
      </c>
      <c r="G481" s="51" t="s">
        <v>256</v>
      </c>
      <c r="H481" s="51" t="s">
        <v>230</v>
      </c>
      <c r="I481" s="53">
        <v>1.8</v>
      </c>
      <c r="J481" s="53">
        <v>1.8</v>
      </c>
      <c r="K481" s="53">
        <v>3.5</v>
      </c>
      <c r="L481" s="41">
        <v>1</v>
      </c>
      <c r="M481" s="41">
        <f t="shared" si="124"/>
        <v>2.5</v>
      </c>
      <c r="N481" s="53"/>
      <c r="O481" s="41">
        <f>IF(P481="m3",I481*J481*M481,IF(P481="m2-LxH",I481*M481,IF(P481="m2-LxW",I481*J481*N481,IF(P481="rm",M481,IF(P481="lm",I481,IF(P481="unit",#REF!,))))))</f>
        <v>4.5</v>
      </c>
      <c r="P481" s="42" t="s">
        <v>27</v>
      </c>
      <c r="Q481" s="43" t="str">
        <f t="shared" si="111"/>
        <v>off hired</v>
      </c>
      <c r="R481" s="54">
        <v>44756</v>
      </c>
      <c r="S481" s="54">
        <v>44813</v>
      </c>
      <c r="T481" s="45">
        <f t="shared" si="118"/>
        <v>1</v>
      </c>
      <c r="U481" s="46">
        <f t="shared" si="117"/>
        <v>8.2857142857142865</v>
      </c>
      <c r="V481" s="50">
        <v>18</v>
      </c>
      <c r="W481" s="50">
        <v>1.05</v>
      </c>
      <c r="X481" s="48">
        <f t="shared" si="119"/>
        <v>81</v>
      </c>
      <c r="Y481" s="48">
        <f t="shared" si="120"/>
        <v>4.7250000000000005</v>
      </c>
      <c r="Z481" s="48">
        <f t="shared" si="114"/>
        <v>56.699999999999996</v>
      </c>
      <c r="AA481" s="48">
        <f t="shared" si="121"/>
        <v>24.299999999999997</v>
      </c>
      <c r="AB481" s="48">
        <f t="shared" si="122"/>
        <v>39.150000000000006</v>
      </c>
      <c r="AC481" s="48">
        <f t="shared" si="123"/>
        <v>120.15</v>
      </c>
      <c r="AD481" s="93">
        <f t="shared" si="115"/>
        <v>120.15</v>
      </c>
    </row>
    <row r="482" spans="1:30" s="68" customFormat="1" ht="30" customHeight="1" x14ac:dyDescent="0.35">
      <c r="A482" s="51"/>
      <c r="B482" s="39" t="s">
        <v>47</v>
      </c>
      <c r="C482" s="52">
        <v>512</v>
      </c>
      <c r="D482" s="55">
        <v>12717</v>
      </c>
      <c r="E482" s="55">
        <v>7737</v>
      </c>
      <c r="F482" s="53" t="s">
        <v>49</v>
      </c>
      <c r="G482" s="51" t="s">
        <v>240</v>
      </c>
      <c r="H482" s="51" t="s">
        <v>230</v>
      </c>
      <c r="I482" s="53">
        <v>4</v>
      </c>
      <c r="J482" s="53">
        <v>1.3</v>
      </c>
      <c r="K482" s="53">
        <v>3</v>
      </c>
      <c r="L482" s="41">
        <v>1</v>
      </c>
      <c r="M482" s="41">
        <f t="shared" si="124"/>
        <v>2</v>
      </c>
      <c r="N482" s="53"/>
      <c r="O482" s="41">
        <f>IF(P482="m3",I482*J482*M482,IF(P482="m2-LxH",I482*M482,IF(P482="m2-LxW",I482*J482*N482,IF(P482="rm",M482,IF(P482="lm",I482,IF(P482="unit",#REF!,))))))</f>
        <v>8</v>
      </c>
      <c r="P482" s="52" t="s">
        <v>27</v>
      </c>
      <c r="Q482" s="43" t="str">
        <f t="shared" si="111"/>
        <v>off hired</v>
      </c>
      <c r="R482" s="54">
        <v>44756</v>
      </c>
      <c r="S482" s="54">
        <v>44768</v>
      </c>
      <c r="T482" s="45">
        <f t="shared" si="118"/>
        <v>1</v>
      </c>
      <c r="U482" s="46">
        <f t="shared" si="117"/>
        <v>1.8571428571428572</v>
      </c>
      <c r="V482" s="50">
        <v>14</v>
      </c>
      <c r="W482" s="50"/>
      <c r="X482" s="48">
        <f t="shared" si="119"/>
        <v>112</v>
      </c>
      <c r="Y482" s="48">
        <f t="shared" si="120"/>
        <v>0</v>
      </c>
      <c r="Z482" s="48">
        <f t="shared" si="114"/>
        <v>78.399999999999991</v>
      </c>
      <c r="AA482" s="48">
        <f t="shared" si="121"/>
        <v>33.6</v>
      </c>
      <c r="AB482" s="48">
        <f t="shared" si="122"/>
        <v>0</v>
      </c>
      <c r="AC482" s="48">
        <f t="shared" si="123"/>
        <v>112</v>
      </c>
      <c r="AD482" s="93">
        <f t="shared" si="115"/>
        <v>112</v>
      </c>
    </row>
    <row r="483" spans="1:30" s="68" customFormat="1" ht="30" customHeight="1" x14ac:dyDescent="0.35">
      <c r="A483" s="39"/>
      <c r="B483" s="39" t="s">
        <v>69</v>
      </c>
      <c r="C483" s="40">
        <v>513</v>
      </c>
      <c r="D483" s="41">
        <v>12718</v>
      </c>
      <c r="E483" s="41">
        <v>7877</v>
      </c>
      <c r="F483" s="41" t="s">
        <v>49</v>
      </c>
      <c r="G483" s="39" t="s">
        <v>382</v>
      </c>
      <c r="H483" s="39" t="s">
        <v>302</v>
      </c>
      <c r="I483" s="41">
        <v>1.8</v>
      </c>
      <c r="J483" s="41">
        <v>1.8</v>
      </c>
      <c r="K483" s="41">
        <v>4</v>
      </c>
      <c r="L483" s="41">
        <v>1</v>
      </c>
      <c r="M483" s="41">
        <f t="shared" si="124"/>
        <v>3</v>
      </c>
      <c r="N483" s="41"/>
      <c r="O483" s="41">
        <f>IF(P483="m3",I483*J483*M483,IF(P483="m2-LxH",I483*M483,IF(P483="m2-LxW",I483*J483*N483,IF(P483="rm",M483,IF(P483="lm",I483,IF(P483="unit",#REF!,))))))</f>
        <v>3</v>
      </c>
      <c r="P483" s="42" t="s">
        <v>30</v>
      </c>
      <c r="Q483" s="43" t="str">
        <f t="shared" si="111"/>
        <v>off hired</v>
      </c>
      <c r="R483" s="44">
        <v>44756</v>
      </c>
      <c r="S483" s="44">
        <v>44813</v>
      </c>
      <c r="T483" s="45">
        <f t="shared" si="118"/>
        <v>1</v>
      </c>
      <c r="U483" s="46">
        <f t="shared" si="117"/>
        <v>8.2857142857142865</v>
      </c>
      <c r="V483" s="47">
        <v>135</v>
      </c>
      <c r="W483" s="47">
        <v>12.25</v>
      </c>
      <c r="X483" s="48">
        <f t="shared" si="119"/>
        <v>405</v>
      </c>
      <c r="Y483" s="48">
        <f t="shared" si="120"/>
        <v>36.75</v>
      </c>
      <c r="Z483" s="48">
        <f t="shared" si="114"/>
        <v>283.49999999999994</v>
      </c>
      <c r="AA483" s="48">
        <f t="shared" si="121"/>
        <v>121.49999999999999</v>
      </c>
      <c r="AB483" s="48">
        <f t="shared" si="122"/>
        <v>304.50000000000006</v>
      </c>
      <c r="AC483" s="48">
        <f t="shared" si="123"/>
        <v>709.5</v>
      </c>
      <c r="AD483" s="93">
        <f t="shared" si="115"/>
        <v>709.5</v>
      </c>
    </row>
    <row r="484" spans="1:30" s="68" customFormat="1" ht="30" customHeight="1" x14ac:dyDescent="0.35">
      <c r="A484" s="39"/>
      <c r="B484" s="39" t="s">
        <v>69</v>
      </c>
      <c r="C484" s="40">
        <v>513</v>
      </c>
      <c r="D484" s="41">
        <v>12718</v>
      </c>
      <c r="E484" s="41">
        <v>7877</v>
      </c>
      <c r="F484" s="41" t="s">
        <v>49</v>
      </c>
      <c r="G484" s="39" t="s">
        <v>382</v>
      </c>
      <c r="H484" s="39" t="s">
        <v>302</v>
      </c>
      <c r="I484" s="41">
        <v>1.8</v>
      </c>
      <c r="J484" s="41">
        <v>1.8</v>
      </c>
      <c r="K484" s="41">
        <v>4</v>
      </c>
      <c r="L484" s="41">
        <v>1</v>
      </c>
      <c r="M484" s="41">
        <f t="shared" si="124"/>
        <v>3</v>
      </c>
      <c r="N484" s="41"/>
      <c r="O484" s="41">
        <f>IF(P484="m3",I484*J484*M484,IF(P484="m2-LxH",I484*M484,IF(P484="m2-LxW",I484*J484*N484,IF(P484="rm",M484,IF(P484="lm",I484,IF(P484="unit",#REF!,))))))</f>
        <v>3</v>
      </c>
      <c r="P484" s="42" t="s">
        <v>30</v>
      </c>
      <c r="Q484" s="43" t="str">
        <f t="shared" si="111"/>
        <v>off hired</v>
      </c>
      <c r="R484" s="44">
        <v>44756</v>
      </c>
      <c r="S484" s="44">
        <v>44813</v>
      </c>
      <c r="T484" s="45">
        <f t="shared" si="118"/>
        <v>1</v>
      </c>
      <c r="U484" s="46">
        <f t="shared" si="117"/>
        <v>8.2857142857142865</v>
      </c>
      <c r="V484" s="47">
        <v>135</v>
      </c>
      <c r="W484" s="47">
        <v>12.25</v>
      </c>
      <c r="X484" s="48">
        <f t="shared" si="119"/>
        <v>405</v>
      </c>
      <c r="Y484" s="48">
        <f t="shared" si="120"/>
        <v>36.75</v>
      </c>
      <c r="Z484" s="48">
        <f t="shared" si="114"/>
        <v>283.49999999999994</v>
      </c>
      <c r="AA484" s="48">
        <f t="shared" si="121"/>
        <v>121.49999999999999</v>
      </c>
      <c r="AB484" s="48">
        <f t="shared" si="122"/>
        <v>304.50000000000006</v>
      </c>
      <c r="AC484" s="48">
        <f t="shared" si="123"/>
        <v>709.5</v>
      </c>
      <c r="AD484" s="93">
        <f t="shared" si="115"/>
        <v>709.5</v>
      </c>
    </row>
    <row r="485" spans="1:30" s="68" customFormat="1" ht="30" customHeight="1" x14ac:dyDescent="0.35">
      <c r="A485" s="39"/>
      <c r="B485" s="39" t="s">
        <v>102</v>
      </c>
      <c r="C485" s="40">
        <v>558</v>
      </c>
      <c r="D485" s="41">
        <v>12719</v>
      </c>
      <c r="E485" s="41">
        <v>7880</v>
      </c>
      <c r="F485" s="41" t="s">
        <v>50</v>
      </c>
      <c r="G485" s="39" t="s">
        <v>271</v>
      </c>
      <c r="H485" s="39" t="s">
        <v>383</v>
      </c>
      <c r="I485" s="41">
        <v>6.5</v>
      </c>
      <c r="J485" s="41">
        <v>1</v>
      </c>
      <c r="K485" s="41">
        <v>3.3</v>
      </c>
      <c r="L485" s="41">
        <v>1</v>
      </c>
      <c r="M485" s="41">
        <f t="shared" si="124"/>
        <v>2.2999999999999998</v>
      </c>
      <c r="N485" s="41"/>
      <c r="O485" s="41">
        <v>1</v>
      </c>
      <c r="P485" s="42" t="s">
        <v>384</v>
      </c>
      <c r="Q485" s="43" t="str">
        <f t="shared" si="111"/>
        <v>off hired</v>
      </c>
      <c r="R485" s="44">
        <v>44754</v>
      </c>
      <c r="S485" s="44">
        <v>44813</v>
      </c>
      <c r="T485" s="45">
        <f t="shared" si="118"/>
        <v>1</v>
      </c>
      <c r="U485" s="46">
        <f t="shared" ref="U485:U516" si="125">IF(Q485="on hire",$C$1-R485+1,IF(Q485="off hired",S485-R485+1,0))/7</f>
        <v>8.5714285714285712</v>
      </c>
      <c r="V485" s="47">
        <v>500</v>
      </c>
      <c r="W485" s="47">
        <v>70</v>
      </c>
      <c r="X485" s="48">
        <f t="shared" si="119"/>
        <v>500</v>
      </c>
      <c r="Y485" s="48">
        <f t="shared" si="120"/>
        <v>70</v>
      </c>
      <c r="Z485" s="48">
        <f t="shared" si="114"/>
        <v>350</v>
      </c>
      <c r="AA485" s="48">
        <f t="shared" si="121"/>
        <v>150</v>
      </c>
      <c r="AB485" s="48">
        <f t="shared" si="122"/>
        <v>600</v>
      </c>
      <c r="AC485" s="48">
        <f t="shared" si="123"/>
        <v>1100</v>
      </c>
      <c r="AD485" s="93">
        <f t="shared" si="115"/>
        <v>1100</v>
      </c>
    </row>
    <row r="486" spans="1:30" s="68" customFormat="1" ht="30" customHeight="1" x14ac:dyDescent="0.35">
      <c r="A486" s="39"/>
      <c r="B486" s="39" t="s">
        <v>61</v>
      </c>
      <c r="C486" s="40" t="s">
        <v>385</v>
      </c>
      <c r="D486" s="41">
        <v>12720</v>
      </c>
      <c r="E486" s="41">
        <v>6744</v>
      </c>
      <c r="F486" s="41" t="s">
        <v>49</v>
      </c>
      <c r="G486" s="39" t="s">
        <v>253</v>
      </c>
      <c r="H486" s="39" t="s">
        <v>383</v>
      </c>
      <c r="I486" s="41">
        <v>5</v>
      </c>
      <c r="J486" s="41">
        <v>1.2</v>
      </c>
      <c r="K486" s="41">
        <v>8</v>
      </c>
      <c r="L486" s="41">
        <v>1</v>
      </c>
      <c r="M486" s="41">
        <f t="shared" si="124"/>
        <v>7</v>
      </c>
      <c r="N486" s="41"/>
      <c r="O486" s="41">
        <v>1</v>
      </c>
      <c r="P486" s="42" t="s">
        <v>384</v>
      </c>
      <c r="Q486" s="43" t="str">
        <f t="shared" si="111"/>
        <v>off hired</v>
      </c>
      <c r="R486" s="44">
        <v>44753</v>
      </c>
      <c r="S486" s="44">
        <v>44834</v>
      </c>
      <c r="T486" s="45">
        <f t="shared" si="118"/>
        <v>1</v>
      </c>
      <c r="U486" s="46">
        <f t="shared" si="125"/>
        <v>11.714285714285714</v>
      </c>
      <c r="V486" s="47">
        <v>3000</v>
      </c>
      <c r="W486" s="47">
        <v>175</v>
      </c>
      <c r="X486" s="48">
        <f t="shared" si="119"/>
        <v>3000</v>
      </c>
      <c r="Y486" s="48">
        <f t="shared" si="120"/>
        <v>175</v>
      </c>
      <c r="Z486" s="48">
        <f t="shared" si="114"/>
        <v>2100</v>
      </c>
      <c r="AA486" s="48">
        <f t="shared" si="121"/>
        <v>900</v>
      </c>
      <c r="AB486" s="48">
        <f t="shared" si="122"/>
        <v>2050</v>
      </c>
      <c r="AC486" s="48">
        <f t="shared" si="123"/>
        <v>5050</v>
      </c>
      <c r="AD486" s="93">
        <f t="shared" si="115"/>
        <v>5050</v>
      </c>
    </row>
    <row r="487" spans="1:30" s="68" customFormat="1" ht="30" customHeight="1" x14ac:dyDescent="0.35">
      <c r="A487" s="51"/>
      <c r="B487" s="39" t="s">
        <v>61</v>
      </c>
      <c r="C487" s="52">
        <v>491</v>
      </c>
      <c r="D487" s="53">
        <v>12721</v>
      </c>
      <c r="E487" s="53">
        <v>6744</v>
      </c>
      <c r="F487" s="53" t="s">
        <v>49</v>
      </c>
      <c r="G487" s="51" t="s">
        <v>253</v>
      </c>
      <c r="H487" s="51" t="s">
        <v>230</v>
      </c>
      <c r="I487" s="53">
        <v>7.5</v>
      </c>
      <c r="J487" s="53">
        <v>1</v>
      </c>
      <c r="K487" s="53">
        <v>7</v>
      </c>
      <c r="L487" s="41">
        <v>1</v>
      </c>
      <c r="M487" s="41">
        <f t="shared" si="124"/>
        <v>6</v>
      </c>
      <c r="N487" s="53"/>
      <c r="O487" s="41">
        <f>IF(P487="m3",I487*J487*M487,IF(P487="m2-LxH",I487*M487,IF(P487="m2-LxW",I487*J487*N487,IF(P487="rm",M487,IF(P487="lm",I487,IF(P487="unit",#REF!,))))))</f>
        <v>45</v>
      </c>
      <c r="P487" s="52" t="s">
        <v>27</v>
      </c>
      <c r="Q487" s="43" t="str">
        <f t="shared" si="111"/>
        <v>off hired</v>
      </c>
      <c r="R487" s="54">
        <v>44753</v>
      </c>
      <c r="S487" s="54">
        <v>44834</v>
      </c>
      <c r="T487" s="45">
        <f t="shared" si="118"/>
        <v>1</v>
      </c>
      <c r="U487" s="46">
        <f t="shared" si="125"/>
        <v>11.714285714285714</v>
      </c>
      <c r="V487" s="50">
        <v>14</v>
      </c>
      <c r="W487" s="50">
        <v>0.84</v>
      </c>
      <c r="X487" s="48">
        <f t="shared" si="119"/>
        <v>630</v>
      </c>
      <c r="Y487" s="48">
        <f t="shared" si="120"/>
        <v>37.799999999999997</v>
      </c>
      <c r="Z487" s="48">
        <f t="shared" si="114"/>
        <v>440.99999999999994</v>
      </c>
      <c r="AA487" s="48">
        <f t="shared" si="121"/>
        <v>189</v>
      </c>
      <c r="AB487" s="48">
        <f t="shared" si="122"/>
        <v>442.79999999999995</v>
      </c>
      <c r="AC487" s="48">
        <f t="shared" si="123"/>
        <v>1072.8</v>
      </c>
      <c r="AD487" s="93">
        <f t="shared" si="115"/>
        <v>1072.8</v>
      </c>
    </row>
    <row r="488" spans="1:30" s="68" customFormat="1" ht="30" customHeight="1" x14ac:dyDescent="0.35">
      <c r="A488" s="39"/>
      <c r="B488" s="39" t="s">
        <v>117</v>
      </c>
      <c r="C488" s="40">
        <v>510</v>
      </c>
      <c r="D488" s="41">
        <v>12722</v>
      </c>
      <c r="E488" s="41">
        <v>8080</v>
      </c>
      <c r="F488" s="41" t="s">
        <v>49</v>
      </c>
      <c r="G488" s="39" t="s">
        <v>386</v>
      </c>
      <c r="H488" s="39" t="s">
        <v>302</v>
      </c>
      <c r="I488" s="41">
        <v>1.3</v>
      </c>
      <c r="J488" s="41">
        <v>1.3</v>
      </c>
      <c r="K488" s="41">
        <v>3</v>
      </c>
      <c r="L488" s="41">
        <v>1</v>
      </c>
      <c r="M488" s="41">
        <f t="shared" si="124"/>
        <v>2</v>
      </c>
      <c r="N488" s="41"/>
      <c r="O488" s="41">
        <f>IF(P488="m3",I488*J488*M488,IF(P488="m2-LxH",I488*M488,IF(P488="m2-LxW",I488*J488*N488,IF(P488="rm",M488,IF(P488="lm",I488,IF(P488="unit",#REF!,))))))</f>
        <v>2</v>
      </c>
      <c r="P488" s="42" t="s">
        <v>30</v>
      </c>
      <c r="Q488" s="43" t="str">
        <f t="shared" si="111"/>
        <v>off hired</v>
      </c>
      <c r="R488" s="44">
        <v>44756</v>
      </c>
      <c r="S488" s="44">
        <v>44841</v>
      </c>
      <c r="T488" s="45">
        <f t="shared" si="118"/>
        <v>1</v>
      </c>
      <c r="U488" s="46">
        <f t="shared" si="125"/>
        <v>12.285714285714286</v>
      </c>
      <c r="V488" s="47">
        <v>135</v>
      </c>
      <c r="W488" s="47">
        <v>12.25</v>
      </c>
      <c r="X488" s="48">
        <f t="shared" si="119"/>
        <v>270</v>
      </c>
      <c r="Y488" s="48">
        <f t="shared" si="120"/>
        <v>24.5</v>
      </c>
      <c r="Z488" s="48">
        <f t="shared" si="114"/>
        <v>189</v>
      </c>
      <c r="AA488" s="48">
        <f t="shared" si="121"/>
        <v>81</v>
      </c>
      <c r="AB488" s="48">
        <f t="shared" si="122"/>
        <v>301</v>
      </c>
      <c r="AC488" s="48">
        <f t="shared" si="123"/>
        <v>571</v>
      </c>
      <c r="AD488" s="93">
        <f t="shared" si="115"/>
        <v>571</v>
      </c>
    </row>
    <row r="489" spans="1:30" s="68" customFormat="1" ht="30" customHeight="1" x14ac:dyDescent="0.35">
      <c r="A489" s="39"/>
      <c r="B489" s="39" t="s">
        <v>117</v>
      </c>
      <c r="C489" s="40">
        <v>514</v>
      </c>
      <c r="D489" s="41">
        <v>12722</v>
      </c>
      <c r="E489" s="41">
        <v>8080</v>
      </c>
      <c r="F489" s="41" t="s">
        <v>49</v>
      </c>
      <c r="G489" s="39" t="s">
        <v>386</v>
      </c>
      <c r="H489" s="39" t="s">
        <v>302</v>
      </c>
      <c r="I489" s="41">
        <v>1.3</v>
      </c>
      <c r="J489" s="41">
        <v>1.3</v>
      </c>
      <c r="K489" s="41">
        <v>3</v>
      </c>
      <c r="L489" s="41">
        <v>1</v>
      </c>
      <c r="M489" s="41">
        <f t="shared" si="124"/>
        <v>2</v>
      </c>
      <c r="N489" s="41"/>
      <c r="O489" s="41">
        <f>IF(P489="m3",I489*J489*M489,IF(P489="m2-LxH",I489*M489,IF(P489="m2-LxW",I489*J489*N489,IF(P489="rm",M489,IF(P489="lm",I489,IF(P489="unit",#REF!,))))))</f>
        <v>2</v>
      </c>
      <c r="P489" s="42" t="s">
        <v>30</v>
      </c>
      <c r="Q489" s="43" t="str">
        <f t="shared" si="111"/>
        <v>off hired</v>
      </c>
      <c r="R489" s="44">
        <v>44756</v>
      </c>
      <c r="S489" s="44">
        <v>44841</v>
      </c>
      <c r="T489" s="45">
        <f t="shared" si="118"/>
        <v>1</v>
      </c>
      <c r="U489" s="46">
        <f t="shared" si="125"/>
        <v>12.285714285714286</v>
      </c>
      <c r="V489" s="47">
        <v>135</v>
      </c>
      <c r="W489" s="47">
        <v>12.25</v>
      </c>
      <c r="X489" s="48">
        <f t="shared" si="119"/>
        <v>270</v>
      </c>
      <c r="Y489" s="48">
        <f t="shared" si="120"/>
        <v>24.5</v>
      </c>
      <c r="Z489" s="48">
        <f t="shared" si="114"/>
        <v>189</v>
      </c>
      <c r="AA489" s="48">
        <f t="shared" si="121"/>
        <v>81</v>
      </c>
      <c r="AB489" s="48">
        <f t="shared" si="122"/>
        <v>301</v>
      </c>
      <c r="AC489" s="48">
        <f t="shared" si="123"/>
        <v>571</v>
      </c>
      <c r="AD489" s="93">
        <f t="shared" si="115"/>
        <v>571</v>
      </c>
    </row>
    <row r="490" spans="1:30" s="68" customFormat="1" ht="30" customHeight="1" x14ac:dyDescent="0.35">
      <c r="A490" s="51"/>
      <c r="B490" s="39" t="s">
        <v>104</v>
      </c>
      <c r="C490" s="52">
        <v>515</v>
      </c>
      <c r="D490" s="53">
        <v>12723</v>
      </c>
      <c r="E490" s="53">
        <v>8138</v>
      </c>
      <c r="F490" s="53" t="s">
        <v>49</v>
      </c>
      <c r="G490" s="51" t="s">
        <v>330</v>
      </c>
      <c r="H490" s="51" t="s">
        <v>230</v>
      </c>
      <c r="I490" s="53">
        <v>4</v>
      </c>
      <c r="J490" s="53">
        <v>1.3</v>
      </c>
      <c r="K490" s="53">
        <v>5</v>
      </c>
      <c r="L490" s="41">
        <v>1</v>
      </c>
      <c r="M490" s="41">
        <f t="shared" si="124"/>
        <v>4</v>
      </c>
      <c r="N490" s="53"/>
      <c r="O490" s="41">
        <f>IF(P490="m3",I490*J490*M490,IF(P490="m2-LxH",I490*M490,IF(P490="m2-LxW",I490*J490*N490,IF(P490="rm",M490,IF(P490="lm",I490,IF(P490="unit",#REF!,))))))</f>
        <v>16</v>
      </c>
      <c r="P490" s="52" t="s">
        <v>27</v>
      </c>
      <c r="Q490" s="43" t="str">
        <f t="shared" si="111"/>
        <v>off hired</v>
      </c>
      <c r="R490" s="54">
        <v>44756</v>
      </c>
      <c r="S490" s="54">
        <v>44858</v>
      </c>
      <c r="T490" s="45">
        <f t="shared" si="118"/>
        <v>1</v>
      </c>
      <c r="U490" s="46">
        <f t="shared" si="125"/>
        <v>14.714285714285714</v>
      </c>
      <c r="V490" s="50">
        <v>14</v>
      </c>
      <c r="W490" s="50">
        <v>0.84</v>
      </c>
      <c r="X490" s="48">
        <f t="shared" si="119"/>
        <v>224</v>
      </c>
      <c r="Y490" s="48">
        <f t="shared" si="120"/>
        <v>13.44</v>
      </c>
      <c r="Z490" s="48">
        <f t="shared" si="114"/>
        <v>156.79999999999998</v>
      </c>
      <c r="AA490" s="48">
        <f t="shared" si="121"/>
        <v>67.2</v>
      </c>
      <c r="AB490" s="48">
        <f t="shared" si="122"/>
        <v>197.76</v>
      </c>
      <c r="AC490" s="48">
        <f t="shared" si="123"/>
        <v>421.76</v>
      </c>
      <c r="AD490" s="93">
        <f t="shared" si="115"/>
        <v>421.76</v>
      </c>
    </row>
    <row r="491" spans="1:30" s="68" customFormat="1" ht="30" customHeight="1" x14ac:dyDescent="0.35">
      <c r="A491" s="39"/>
      <c r="B491" s="39" t="s">
        <v>104</v>
      </c>
      <c r="C491" s="40">
        <v>515</v>
      </c>
      <c r="D491" s="41">
        <v>12723</v>
      </c>
      <c r="E491" s="41">
        <v>8138</v>
      </c>
      <c r="F491" s="41" t="s">
        <v>49</v>
      </c>
      <c r="G491" s="39" t="s">
        <v>330</v>
      </c>
      <c r="H491" s="39" t="s">
        <v>353</v>
      </c>
      <c r="I491" s="41">
        <v>4</v>
      </c>
      <c r="J491" s="41">
        <v>1</v>
      </c>
      <c r="K491" s="41"/>
      <c r="L491" s="41"/>
      <c r="M491" s="41"/>
      <c r="N491" s="41">
        <v>1</v>
      </c>
      <c r="O491" s="41">
        <f>IF(P491="m3",I491*J491*M491,IF(P491="m2-LxH",I491*M491,IF(P491="m2-LxW",I491*J491*N491,IF(P491="rm",M491,IF(P491="lm",I491,IF(P491="unit",#REF!,))))))</f>
        <v>4</v>
      </c>
      <c r="P491" s="42" t="s">
        <v>32</v>
      </c>
      <c r="Q491" s="43" t="str">
        <f t="shared" ref="Q491:Q554" si="126">IF(S491&lt;&gt;0,"off hired",IF(R491&lt;&gt;0,"on hire","-"))</f>
        <v>off hired</v>
      </c>
      <c r="R491" s="44">
        <v>44756</v>
      </c>
      <c r="S491" s="44">
        <v>44858</v>
      </c>
      <c r="T491" s="45">
        <f t="shared" si="118"/>
        <v>1</v>
      </c>
      <c r="U491" s="46">
        <f t="shared" si="125"/>
        <v>14.714285714285714</v>
      </c>
      <c r="V491" s="47">
        <v>36.5</v>
      </c>
      <c r="W491" s="47">
        <v>3.15</v>
      </c>
      <c r="X491" s="48">
        <f t="shared" si="119"/>
        <v>146</v>
      </c>
      <c r="Y491" s="48">
        <f t="shared" si="120"/>
        <v>12.6</v>
      </c>
      <c r="Z491" s="48">
        <f t="shared" si="114"/>
        <v>102.19999999999999</v>
      </c>
      <c r="AA491" s="48">
        <f t="shared" si="121"/>
        <v>43.8</v>
      </c>
      <c r="AB491" s="48">
        <f t="shared" si="122"/>
        <v>185.39999999999998</v>
      </c>
      <c r="AC491" s="48">
        <f t="shared" si="123"/>
        <v>331.4</v>
      </c>
      <c r="AD491" s="93">
        <f t="shared" si="115"/>
        <v>331.4</v>
      </c>
    </row>
    <row r="492" spans="1:30" s="68" customFormat="1" ht="30" customHeight="1" x14ac:dyDescent="0.35">
      <c r="A492" s="39"/>
      <c r="B492" s="39" t="s">
        <v>59</v>
      </c>
      <c r="C492" s="40">
        <v>516</v>
      </c>
      <c r="D492" s="41">
        <v>12724</v>
      </c>
      <c r="E492" s="41">
        <v>7735</v>
      </c>
      <c r="F492" s="41" t="s">
        <v>49</v>
      </c>
      <c r="G492" s="39" t="s">
        <v>376</v>
      </c>
      <c r="H492" s="39" t="s">
        <v>28</v>
      </c>
      <c r="I492" s="41">
        <v>4</v>
      </c>
      <c r="J492" s="41">
        <v>2.5</v>
      </c>
      <c r="K492" s="41">
        <f>6</f>
        <v>6</v>
      </c>
      <c r="L492" s="41">
        <v>1</v>
      </c>
      <c r="M492" s="41">
        <f t="shared" ref="M492:M506" si="127">K492-L492</f>
        <v>5</v>
      </c>
      <c r="N492" s="41"/>
      <c r="O492" s="41">
        <f>IF(P492="m3",I492*J492*M492,IF(P492="m2-LxH",I492*M492,IF(P492="m2-LxW",I492*J492*N492,IF(P492="rm",M492,IF(P492="lm",I492,IF(P492="unit",#REF!,))))))</f>
        <v>50</v>
      </c>
      <c r="P492" s="42" t="s">
        <v>29</v>
      </c>
      <c r="Q492" s="43" t="str">
        <f t="shared" si="126"/>
        <v>off hired</v>
      </c>
      <c r="R492" s="44">
        <v>44756</v>
      </c>
      <c r="S492" s="44">
        <v>44767</v>
      </c>
      <c r="T492" s="45">
        <f t="shared" si="118"/>
        <v>1</v>
      </c>
      <c r="U492" s="46">
        <f t="shared" si="125"/>
        <v>1.7142857142857142</v>
      </c>
      <c r="V492" s="47">
        <v>7.5</v>
      </c>
      <c r="W492" s="47">
        <v>0.7</v>
      </c>
      <c r="X492" s="48">
        <f t="shared" si="119"/>
        <v>375</v>
      </c>
      <c r="Y492" s="48">
        <f t="shared" si="120"/>
        <v>35</v>
      </c>
      <c r="Z492" s="48">
        <f t="shared" si="114"/>
        <v>262.5</v>
      </c>
      <c r="AA492" s="48">
        <f t="shared" si="121"/>
        <v>112.5</v>
      </c>
      <c r="AB492" s="48">
        <f t="shared" si="122"/>
        <v>59.999999999999993</v>
      </c>
      <c r="AC492" s="48">
        <f t="shared" si="123"/>
        <v>435</v>
      </c>
      <c r="AD492" s="93">
        <f t="shared" si="115"/>
        <v>435</v>
      </c>
    </row>
    <row r="493" spans="1:30" s="68" customFormat="1" ht="30" customHeight="1" x14ac:dyDescent="0.35">
      <c r="A493" s="39"/>
      <c r="B493" s="39" t="s">
        <v>59</v>
      </c>
      <c r="C493" s="40">
        <v>516</v>
      </c>
      <c r="D493" s="41">
        <v>12724</v>
      </c>
      <c r="E493" s="41">
        <v>7735</v>
      </c>
      <c r="F493" s="41" t="s">
        <v>49</v>
      </c>
      <c r="G493" s="39" t="s">
        <v>376</v>
      </c>
      <c r="H493" s="39" t="s">
        <v>28</v>
      </c>
      <c r="I493" s="41">
        <v>4</v>
      </c>
      <c r="J493" s="41">
        <v>2.5</v>
      </c>
      <c r="K493" s="41">
        <f>6</f>
        <v>6</v>
      </c>
      <c r="L493" s="41">
        <v>1</v>
      </c>
      <c r="M493" s="41">
        <f t="shared" si="127"/>
        <v>5</v>
      </c>
      <c r="N493" s="41"/>
      <c r="O493" s="41">
        <f>IF(P493="m3",I493*J493*M493,IF(P493="m2-LxH",I493*M493,IF(P493="m2-LxW",I493*J493*N493,IF(P493="rm",M493,IF(P493="lm",I493,IF(P493="unit",#REF!,))))))</f>
        <v>50</v>
      </c>
      <c r="P493" s="42" t="s">
        <v>29</v>
      </c>
      <c r="Q493" s="43" t="str">
        <f t="shared" si="126"/>
        <v>off hired</v>
      </c>
      <c r="R493" s="44">
        <v>44756</v>
      </c>
      <c r="S493" s="44">
        <v>44767</v>
      </c>
      <c r="T493" s="45">
        <f t="shared" si="118"/>
        <v>1</v>
      </c>
      <c r="U493" s="46">
        <f t="shared" si="125"/>
        <v>1.7142857142857142</v>
      </c>
      <c r="V493" s="47">
        <v>7.5</v>
      </c>
      <c r="W493" s="47">
        <v>0.7</v>
      </c>
      <c r="X493" s="48">
        <f t="shared" si="119"/>
        <v>375</v>
      </c>
      <c r="Y493" s="48">
        <f t="shared" si="120"/>
        <v>35</v>
      </c>
      <c r="Z493" s="48">
        <f t="shared" si="114"/>
        <v>262.5</v>
      </c>
      <c r="AA493" s="48">
        <f t="shared" si="121"/>
        <v>112.5</v>
      </c>
      <c r="AB493" s="48">
        <f t="shared" si="122"/>
        <v>59.999999999999993</v>
      </c>
      <c r="AC493" s="48">
        <f t="shared" si="123"/>
        <v>435</v>
      </c>
      <c r="AD493" s="93">
        <f t="shared" si="115"/>
        <v>435</v>
      </c>
    </row>
    <row r="494" spans="1:30" s="68" customFormat="1" ht="30" customHeight="1" x14ac:dyDescent="0.35">
      <c r="A494" s="39"/>
      <c r="B494" s="39" t="s">
        <v>59</v>
      </c>
      <c r="C494" s="40">
        <v>516</v>
      </c>
      <c r="D494" s="41">
        <v>12724</v>
      </c>
      <c r="E494" s="41">
        <v>7735</v>
      </c>
      <c r="F494" s="41" t="s">
        <v>49</v>
      </c>
      <c r="G494" s="39" t="s">
        <v>376</v>
      </c>
      <c r="H494" s="39" t="s">
        <v>28</v>
      </c>
      <c r="I494" s="41">
        <v>4</v>
      </c>
      <c r="J494" s="41">
        <v>2.5</v>
      </c>
      <c r="K494" s="41">
        <f>6</f>
        <v>6</v>
      </c>
      <c r="L494" s="41">
        <v>1</v>
      </c>
      <c r="M494" s="41">
        <f t="shared" si="127"/>
        <v>5</v>
      </c>
      <c r="N494" s="41"/>
      <c r="O494" s="41">
        <f>IF(P494="m3",I494*J494*M494,IF(P494="m2-LxH",I494*M494,IF(P494="m2-LxW",I494*J494*N494,IF(P494="rm",M494,IF(P494="lm",I494,IF(P494="unit",#REF!,))))))</f>
        <v>50</v>
      </c>
      <c r="P494" s="42" t="s">
        <v>29</v>
      </c>
      <c r="Q494" s="43" t="str">
        <f t="shared" si="126"/>
        <v>off hired</v>
      </c>
      <c r="R494" s="44">
        <v>44756</v>
      </c>
      <c r="S494" s="44">
        <v>44767</v>
      </c>
      <c r="T494" s="45">
        <f t="shared" si="118"/>
        <v>1</v>
      </c>
      <c r="U494" s="46">
        <f t="shared" si="125"/>
        <v>1.7142857142857142</v>
      </c>
      <c r="V494" s="47">
        <v>7.5</v>
      </c>
      <c r="W494" s="47">
        <v>0.7</v>
      </c>
      <c r="X494" s="48">
        <f t="shared" si="119"/>
        <v>375</v>
      </c>
      <c r="Y494" s="48">
        <f t="shared" si="120"/>
        <v>35</v>
      </c>
      <c r="Z494" s="48">
        <f t="shared" si="114"/>
        <v>262.5</v>
      </c>
      <c r="AA494" s="48">
        <f t="shared" si="121"/>
        <v>112.5</v>
      </c>
      <c r="AB494" s="48">
        <f t="shared" si="122"/>
        <v>59.999999999999993</v>
      </c>
      <c r="AC494" s="48">
        <f t="shared" si="123"/>
        <v>435</v>
      </c>
      <c r="AD494" s="93">
        <f t="shared" si="115"/>
        <v>435</v>
      </c>
    </row>
    <row r="495" spans="1:30" s="68" customFormat="1" ht="30" customHeight="1" x14ac:dyDescent="0.35">
      <c r="A495" s="39"/>
      <c r="B495" s="51" t="s">
        <v>55</v>
      </c>
      <c r="C495" s="40">
        <v>517</v>
      </c>
      <c r="D495" s="41">
        <v>12725</v>
      </c>
      <c r="E495" s="41">
        <v>6717</v>
      </c>
      <c r="F495" s="41" t="s">
        <v>49</v>
      </c>
      <c r="G495" s="39" t="s">
        <v>377</v>
      </c>
      <c r="H495" s="39" t="s">
        <v>28</v>
      </c>
      <c r="I495" s="41">
        <v>4</v>
      </c>
      <c r="J495" s="41">
        <v>2.5</v>
      </c>
      <c r="K495" s="41">
        <f>6</f>
        <v>6</v>
      </c>
      <c r="L495" s="41">
        <v>1</v>
      </c>
      <c r="M495" s="41">
        <f t="shared" si="127"/>
        <v>5</v>
      </c>
      <c r="N495" s="41"/>
      <c r="O495" s="41">
        <f>IF(P495="m3",I495*J495*M495,IF(P495="m2-LxH",I495*M495,IF(P495="m2-LxW",I495*J495*N495,IF(P495="rm",M495,IF(P495="lm",I495,IF(P495="unit",#REF!,))))))</f>
        <v>50</v>
      </c>
      <c r="P495" s="42" t="s">
        <v>29</v>
      </c>
      <c r="Q495" s="43" t="str">
        <f t="shared" si="126"/>
        <v>off hired</v>
      </c>
      <c r="R495" s="44">
        <v>44756</v>
      </c>
      <c r="S495" s="44">
        <v>44828</v>
      </c>
      <c r="T495" s="45">
        <f t="shared" si="118"/>
        <v>1</v>
      </c>
      <c r="U495" s="46">
        <f t="shared" si="125"/>
        <v>10.428571428571429</v>
      </c>
      <c r="V495" s="47">
        <v>7.5</v>
      </c>
      <c r="W495" s="47">
        <v>0.7</v>
      </c>
      <c r="X495" s="48">
        <f t="shared" si="119"/>
        <v>375</v>
      </c>
      <c r="Y495" s="48">
        <f t="shared" si="120"/>
        <v>35</v>
      </c>
      <c r="Z495" s="48">
        <f t="shared" si="114"/>
        <v>262.5</v>
      </c>
      <c r="AA495" s="48">
        <f t="shared" si="121"/>
        <v>112.5</v>
      </c>
      <c r="AB495" s="48">
        <f t="shared" si="122"/>
        <v>365</v>
      </c>
      <c r="AC495" s="48">
        <f t="shared" si="123"/>
        <v>740</v>
      </c>
      <c r="AD495" s="93">
        <f t="shared" si="115"/>
        <v>740</v>
      </c>
    </row>
    <row r="496" spans="1:30" s="68" customFormat="1" ht="30" customHeight="1" x14ac:dyDescent="0.35">
      <c r="A496" s="39"/>
      <c r="B496" s="51" t="s">
        <v>55</v>
      </c>
      <c r="C496" s="40">
        <v>517</v>
      </c>
      <c r="D496" s="41">
        <v>12725</v>
      </c>
      <c r="E496" s="41">
        <v>6717</v>
      </c>
      <c r="F496" s="41" t="s">
        <v>49</v>
      </c>
      <c r="G496" s="39" t="s">
        <v>377</v>
      </c>
      <c r="H496" s="39" t="s">
        <v>28</v>
      </c>
      <c r="I496" s="41">
        <v>4</v>
      </c>
      <c r="J496" s="41">
        <v>2.5</v>
      </c>
      <c r="K496" s="41">
        <f>6</f>
        <v>6</v>
      </c>
      <c r="L496" s="41">
        <v>1</v>
      </c>
      <c r="M496" s="41">
        <f t="shared" si="127"/>
        <v>5</v>
      </c>
      <c r="N496" s="41"/>
      <c r="O496" s="41">
        <f>IF(P496="m3",I496*J496*M496,IF(P496="m2-LxH",I496*M496,IF(P496="m2-LxW",I496*J496*N496,IF(P496="rm",M496,IF(P496="lm",I496,IF(P496="unit",#REF!,))))))</f>
        <v>50</v>
      </c>
      <c r="P496" s="42" t="s">
        <v>29</v>
      </c>
      <c r="Q496" s="43" t="str">
        <f t="shared" si="126"/>
        <v>off hired</v>
      </c>
      <c r="R496" s="44">
        <v>44756</v>
      </c>
      <c r="S496" s="44">
        <v>44828</v>
      </c>
      <c r="T496" s="45">
        <f t="shared" si="118"/>
        <v>1</v>
      </c>
      <c r="U496" s="46">
        <f t="shared" si="125"/>
        <v>10.428571428571429</v>
      </c>
      <c r="V496" s="47">
        <v>7.5</v>
      </c>
      <c r="W496" s="47">
        <v>0.7</v>
      </c>
      <c r="X496" s="48">
        <f t="shared" si="119"/>
        <v>375</v>
      </c>
      <c r="Y496" s="48">
        <f t="shared" si="120"/>
        <v>35</v>
      </c>
      <c r="Z496" s="48">
        <f t="shared" si="114"/>
        <v>262.5</v>
      </c>
      <c r="AA496" s="48">
        <f t="shared" si="121"/>
        <v>112.5</v>
      </c>
      <c r="AB496" s="48">
        <f t="shared" si="122"/>
        <v>365</v>
      </c>
      <c r="AC496" s="48">
        <f t="shared" si="123"/>
        <v>740</v>
      </c>
      <c r="AD496" s="93">
        <f t="shared" si="115"/>
        <v>740</v>
      </c>
    </row>
    <row r="497" spans="1:30" s="68" customFormat="1" ht="30" customHeight="1" x14ac:dyDescent="0.35">
      <c r="A497" s="51"/>
      <c r="B497" s="51" t="s">
        <v>55</v>
      </c>
      <c r="C497" s="52">
        <v>518</v>
      </c>
      <c r="D497" s="53">
        <v>12726</v>
      </c>
      <c r="E497" s="53">
        <v>8428</v>
      </c>
      <c r="F497" s="53" t="s">
        <v>49</v>
      </c>
      <c r="G497" s="51" t="s">
        <v>377</v>
      </c>
      <c r="H497" s="51" t="s">
        <v>230</v>
      </c>
      <c r="I497" s="53">
        <v>7.5</v>
      </c>
      <c r="J497" s="53">
        <v>1.3</v>
      </c>
      <c r="K497" s="53">
        <v>6</v>
      </c>
      <c r="L497" s="41">
        <v>1</v>
      </c>
      <c r="M497" s="41">
        <f t="shared" si="127"/>
        <v>5</v>
      </c>
      <c r="N497" s="53"/>
      <c r="O497" s="41">
        <f>IF(P497="m3",I497*J497*M497,IF(P497="m2-LxH",I497*M497,IF(P497="m2-LxW",I497*J497*N497,IF(P497="rm",M497,IF(P497="lm",I497,IF(P497="unit",#REF!,))))))</f>
        <v>37.5</v>
      </c>
      <c r="P497" s="52" t="s">
        <v>27</v>
      </c>
      <c r="Q497" s="43" t="str">
        <f t="shared" si="126"/>
        <v>off hired</v>
      </c>
      <c r="R497" s="54">
        <v>44756</v>
      </c>
      <c r="S497" s="54">
        <v>44942</v>
      </c>
      <c r="T497" s="45">
        <f t="shared" si="118"/>
        <v>1</v>
      </c>
      <c r="U497" s="46">
        <f t="shared" si="125"/>
        <v>26.714285714285715</v>
      </c>
      <c r="V497" s="50">
        <v>14</v>
      </c>
      <c r="W497" s="50">
        <v>0.84</v>
      </c>
      <c r="X497" s="48">
        <f t="shared" si="119"/>
        <v>525</v>
      </c>
      <c r="Y497" s="48">
        <f t="shared" si="120"/>
        <v>31.5</v>
      </c>
      <c r="Z497" s="48">
        <f t="shared" si="114"/>
        <v>367.5</v>
      </c>
      <c r="AA497" s="48">
        <f t="shared" si="121"/>
        <v>157.5</v>
      </c>
      <c r="AB497" s="48">
        <f t="shared" si="122"/>
        <v>841.5</v>
      </c>
      <c r="AC497" s="48">
        <f t="shared" si="123"/>
        <v>1366.5</v>
      </c>
      <c r="AD497" s="93">
        <f t="shared" si="115"/>
        <v>1366.5</v>
      </c>
    </row>
    <row r="498" spans="1:30" s="68" customFormat="1" ht="30" customHeight="1" x14ac:dyDescent="0.35">
      <c r="A498" s="39"/>
      <c r="B498" s="39" t="s">
        <v>132</v>
      </c>
      <c r="C498" s="40">
        <v>519</v>
      </c>
      <c r="D498" s="41">
        <v>12727</v>
      </c>
      <c r="E498" s="41">
        <v>7887</v>
      </c>
      <c r="F498" s="41" t="s">
        <v>49</v>
      </c>
      <c r="G498" s="39" t="s">
        <v>299</v>
      </c>
      <c r="H498" s="39" t="s">
        <v>302</v>
      </c>
      <c r="I498" s="41">
        <v>2.5</v>
      </c>
      <c r="J498" s="41">
        <v>1.3</v>
      </c>
      <c r="K498" s="41">
        <v>3.5</v>
      </c>
      <c r="L498" s="41">
        <v>1</v>
      </c>
      <c r="M498" s="41">
        <f t="shared" si="127"/>
        <v>2.5</v>
      </c>
      <c r="N498" s="41"/>
      <c r="O498" s="41">
        <f>IF(P498="m3",I498*J498*M498,IF(P498="m2-LxH",I498*M498,IF(P498="m2-LxW",I498*J498*N498,IF(P498="rm",M498,IF(P498="lm",I498,IF(P498="unit",#REF!,))))))</f>
        <v>2.5</v>
      </c>
      <c r="P498" s="42" t="s">
        <v>30</v>
      </c>
      <c r="Q498" s="43" t="str">
        <f t="shared" si="126"/>
        <v>off hired</v>
      </c>
      <c r="R498" s="44">
        <v>44756</v>
      </c>
      <c r="S498" s="44">
        <v>44818</v>
      </c>
      <c r="T498" s="45">
        <f t="shared" si="118"/>
        <v>1</v>
      </c>
      <c r="U498" s="46">
        <f t="shared" si="125"/>
        <v>9</v>
      </c>
      <c r="V498" s="47">
        <v>135</v>
      </c>
      <c r="W498" s="47">
        <v>12.25</v>
      </c>
      <c r="X498" s="48">
        <f t="shared" si="119"/>
        <v>337.5</v>
      </c>
      <c r="Y498" s="48">
        <f t="shared" si="120"/>
        <v>30.625</v>
      </c>
      <c r="Z498" s="48">
        <f t="shared" si="114"/>
        <v>236.25</v>
      </c>
      <c r="AA498" s="48">
        <f t="shared" si="121"/>
        <v>101.25</v>
      </c>
      <c r="AB498" s="48">
        <f t="shared" si="122"/>
        <v>275.625</v>
      </c>
      <c r="AC498" s="48">
        <f t="shared" si="123"/>
        <v>613.125</v>
      </c>
      <c r="AD498" s="93">
        <f t="shared" si="115"/>
        <v>613.125</v>
      </c>
    </row>
    <row r="499" spans="1:30" s="68" customFormat="1" ht="39.75" customHeight="1" x14ac:dyDescent="0.35">
      <c r="A499" s="39"/>
      <c r="B499" s="39" t="s">
        <v>132</v>
      </c>
      <c r="C499" s="40">
        <v>520</v>
      </c>
      <c r="D499" s="41">
        <v>12728</v>
      </c>
      <c r="E499" s="41">
        <v>8136</v>
      </c>
      <c r="F499" s="41" t="s">
        <v>49</v>
      </c>
      <c r="G499" s="39" t="s">
        <v>299</v>
      </c>
      <c r="H499" s="39" t="s">
        <v>302</v>
      </c>
      <c r="I499" s="41">
        <v>2.5</v>
      </c>
      <c r="J499" s="41">
        <v>1.3</v>
      </c>
      <c r="K499" s="41">
        <v>3.5</v>
      </c>
      <c r="L499" s="41">
        <v>1</v>
      </c>
      <c r="M499" s="41">
        <f t="shared" si="127"/>
        <v>2.5</v>
      </c>
      <c r="N499" s="41"/>
      <c r="O499" s="41">
        <f>IF(P499="m3",I499*J499*M499,IF(P499="m2-LxH",I499*M499,IF(P499="m2-LxW",I499*J499*N499,IF(P499="rm",M499,IF(P499="lm",I499,IF(P499="unit",#REF!,))))))</f>
        <v>2.5</v>
      </c>
      <c r="P499" s="42" t="s">
        <v>30</v>
      </c>
      <c r="Q499" s="43" t="str">
        <f t="shared" si="126"/>
        <v>off hired</v>
      </c>
      <c r="R499" s="44">
        <v>44757</v>
      </c>
      <c r="S499" s="44">
        <v>44855</v>
      </c>
      <c r="T499" s="45">
        <f t="shared" si="118"/>
        <v>1</v>
      </c>
      <c r="U499" s="46">
        <f t="shared" si="125"/>
        <v>14.142857142857142</v>
      </c>
      <c r="V499" s="47">
        <v>135</v>
      </c>
      <c r="W499" s="47">
        <v>12.25</v>
      </c>
      <c r="X499" s="48">
        <f t="shared" si="119"/>
        <v>337.5</v>
      </c>
      <c r="Y499" s="48">
        <f t="shared" si="120"/>
        <v>30.625</v>
      </c>
      <c r="Z499" s="48">
        <f t="shared" si="114"/>
        <v>236.25</v>
      </c>
      <c r="AA499" s="48">
        <f t="shared" si="121"/>
        <v>101.25</v>
      </c>
      <c r="AB499" s="48">
        <f t="shared" si="122"/>
        <v>433.12499999999994</v>
      </c>
      <c r="AC499" s="48">
        <f t="shared" si="123"/>
        <v>770.625</v>
      </c>
      <c r="AD499" s="93">
        <f t="shared" si="115"/>
        <v>770.625</v>
      </c>
    </row>
    <row r="500" spans="1:30" s="68" customFormat="1" ht="30" customHeight="1" x14ac:dyDescent="0.35">
      <c r="A500" s="39"/>
      <c r="B500" s="39" t="s">
        <v>79</v>
      </c>
      <c r="C500" s="40">
        <v>522</v>
      </c>
      <c r="D500" s="49">
        <v>12730</v>
      </c>
      <c r="E500" s="49">
        <v>7843</v>
      </c>
      <c r="F500" s="41" t="s">
        <v>49</v>
      </c>
      <c r="G500" s="39" t="s">
        <v>261</v>
      </c>
      <c r="H500" s="39" t="s">
        <v>28</v>
      </c>
      <c r="I500" s="41">
        <v>7.5</v>
      </c>
      <c r="J500" s="41">
        <v>2.5</v>
      </c>
      <c r="K500" s="41">
        <f>4.5</f>
        <v>4.5</v>
      </c>
      <c r="L500" s="41">
        <v>1</v>
      </c>
      <c r="M500" s="41">
        <f t="shared" si="127"/>
        <v>3.5</v>
      </c>
      <c r="N500" s="41"/>
      <c r="O500" s="41">
        <f>IF(P500="m3",I500*J500*M500,IF(P500="m2-LxH",I500*M500,IF(P500="m2-LxW",I500*J500*N500,IF(P500="rm",M500,IF(P500="lm",I500,IF(P500="unit",#REF!,))))))</f>
        <v>65.625</v>
      </c>
      <c r="P500" s="42" t="s">
        <v>29</v>
      </c>
      <c r="Q500" s="43" t="str">
        <f t="shared" si="126"/>
        <v>off hired</v>
      </c>
      <c r="R500" s="44">
        <v>44757</v>
      </c>
      <c r="S500" s="44">
        <v>44798</v>
      </c>
      <c r="T500" s="45">
        <f t="shared" si="118"/>
        <v>1</v>
      </c>
      <c r="U500" s="46">
        <f t="shared" si="125"/>
        <v>6</v>
      </c>
      <c r="V500" s="47">
        <v>7.5</v>
      </c>
      <c r="W500" s="47">
        <v>0.7</v>
      </c>
      <c r="X500" s="48">
        <f t="shared" si="119"/>
        <v>492.1875</v>
      </c>
      <c r="Y500" s="48">
        <f t="shared" si="120"/>
        <v>45.9375</v>
      </c>
      <c r="Z500" s="48">
        <f t="shared" si="114"/>
        <v>344.53125</v>
      </c>
      <c r="AA500" s="48">
        <f t="shared" si="121"/>
        <v>147.65625</v>
      </c>
      <c r="AB500" s="48">
        <f t="shared" si="122"/>
        <v>275.625</v>
      </c>
      <c r="AC500" s="48">
        <f t="shared" si="123"/>
        <v>767.8125</v>
      </c>
      <c r="AD500" s="93">
        <f t="shared" si="115"/>
        <v>767.8125</v>
      </c>
    </row>
    <row r="501" spans="1:30" s="68" customFormat="1" ht="30" customHeight="1" x14ac:dyDescent="0.35">
      <c r="A501" s="51"/>
      <c r="B501" s="39" t="s">
        <v>47</v>
      </c>
      <c r="C501" s="52">
        <v>523</v>
      </c>
      <c r="D501" s="55">
        <v>12731</v>
      </c>
      <c r="E501" s="55">
        <v>7731</v>
      </c>
      <c r="F501" s="53" t="s">
        <v>49</v>
      </c>
      <c r="G501" s="51" t="s">
        <v>240</v>
      </c>
      <c r="H501" s="51" t="s">
        <v>230</v>
      </c>
      <c r="I501" s="53">
        <v>4</v>
      </c>
      <c r="J501" s="53">
        <v>1.3</v>
      </c>
      <c r="K501" s="53">
        <v>3</v>
      </c>
      <c r="L501" s="41">
        <v>1</v>
      </c>
      <c r="M501" s="41">
        <f t="shared" si="127"/>
        <v>2</v>
      </c>
      <c r="N501" s="53"/>
      <c r="O501" s="41">
        <f>IF(P501="m3",I501*J501*M501,IF(P501="m2-LxH",I501*M501,IF(P501="m2-LxW",I501*J501*N501,IF(P501="rm",M501,IF(P501="lm",I501,IF(P501="unit",#REF!,))))))</f>
        <v>8</v>
      </c>
      <c r="P501" s="52" t="s">
        <v>27</v>
      </c>
      <c r="Q501" s="43" t="str">
        <f t="shared" si="126"/>
        <v>off hired</v>
      </c>
      <c r="R501" s="54">
        <v>44757</v>
      </c>
      <c r="S501" s="54">
        <v>44762</v>
      </c>
      <c r="T501" s="45">
        <f t="shared" si="118"/>
        <v>1</v>
      </c>
      <c r="U501" s="46">
        <f t="shared" si="125"/>
        <v>0.8571428571428571</v>
      </c>
      <c r="V501" s="50">
        <v>14</v>
      </c>
      <c r="W501" s="50">
        <v>0.84</v>
      </c>
      <c r="X501" s="48">
        <f t="shared" si="119"/>
        <v>112</v>
      </c>
      <c r="Y501" s="48">
        <f t="shared" si="120"/>
        <v>6.72</v>
      </c>
      <c r="Z501" s="48">
        <f t="shared" si="114"/>
        <v>78.399999999999991</v>
      </c>
      <c r="AA501" s="48">
        <f t="shared" si="121"/>
        <v>33.6</v>
      </c>
      <c r="AB501" s="48">
        <f t="shared" si="122"/>
        <v>5.76</v>
      </c>
      <c r="AC501" s="48">
        <f t="shared" si="123"/>
        <v>117.76</v>
      </c>
      <c r="AD501" s="93">
        <f t="shared" si="115"/>
        <v>117.76</v>
      </c>
    </row>
    <row r="502" spans="1:30" s="68" customFormat="1" ht="30" customHeight="1" x14ac:dyDescent="0.35">
      <c r="A502" s="39"/>
      <c r="B502" s="39" t="s">
        <v>93</v>
      </c>
      <c r="C502" s="40">
        <v>524</v>
      </c>
      <c r="D502" s="41">
        <v>12732</v>
      </c>
      <c r="E502" s="41">
        <v>8122</v>
      </c>
      <c r="F502" s="41" t="s">
        <v>50</v>
      </c>
      <c r="G502" s="39" t="s">
        <v>287</v>
      </c>
      <c r="H502" s="39" t="s">
        <v>302</v>
      </c>
      <c r="I502" s="41">
        <v>2.5</v>
      </c>
      <c r="J502" s="41">
        <v>1.3</v>
      </c>
      <c r="K502" s="41">
        <v>4</v>
      </c>
      <c r="L502" s="41">
        <v>1</v>
      </c>
      <c r="M502" s="41">
        <f t="shared" si="127"/>
        <v>3</v>
      </c>
      <c r="N502" s="41"/>
      <c r="O502" s="41">
        <f>IF(P502="m3",I502*J502*M502,IF(P502="m2-LxH",I502*M502,IF(P502="m2-LxW",I502*J502*N502,IF(P502="rm",M502,IF(P502="lm",I502,IF(P502="unit",#REF!,))))))</f>
        <v>3</v>
      </c>
      <c r="P502" s="42" t="s">
        <v>30</v>
      </c>
      <c r="Q502" s="43" t="str">
        <f t="shared" si="126"/>
        <v>off hired</v>
      </c>
      <c r="R502" s="44">
        <v>44757</v>
      </c>
      <c r="S502" s="44">
        <v>44849</v>
      </c>
      <c r="T502" s="45">
        <f t="shared" si="118"/>
        <v>1</v>
      </c>
      <c r="U502" s="46">
        <f t="shared" si="125"/>
        <v>13.285714285714286</v>
      </c>
      <c r="V502" s="47">
        <v>135</v>
      </c>
      <c r="W502" s="47">
        <v>12.25</v>
      </c>
      <c r="X502" s="48">
        <f t="shared" si="119"/>
        <v>405</v>
      </c>
      <c r="Y502" s="48">
        <f t="shared" si="120"/>
        <v>36.75</v>
      </c>
      <c r="Z502" s="48">
        <f t="shared" si="114"/>
        <v>283.49999999999994</v>
      </c>
      <c r="AA502" s="48">
        <f t="shared" si="121"/>
        <v>121.49999999999999</v>
      </c>
      <c r="AB502" s="48">
        <f t="shared" si="122"/>
        <v>488.25000000000006</v>
      </c>
      <c r="AC502" s="48">
        <f t="shared" si="123"/>
        <v>893.25</v>
      </c>
      <c r="AD502" s="93">
        <f t="shared" si="115"/>
        <v>893.25</v>
      </c>
    </row>
    <row r="503" spans="1:30" s="68" customFormat="1" ht="30" customHeight="1" x14ac:dyDescent="0.35">
      <c r="A503" s="39"/>
      <c r="B503" s="39" t="s">
        <v>97</v>
      </c>
      <c r="C503" s="40">
        <v>525</v>
      </c>
      <c r="D503" s="41">
        <v>12733</v>
      </c>
      <c r="E503" s="41">
        <v>8241</v>
      </c>
      <c r="F503" s="41" t="s">
        <v>50</v>
      </c>
      <c r="G503" s="39" t="s">
        <v>268</v>
      </c>
      <c r="H503" s="39" t="s">
        <v>302</v>
      </c>
      <c r="I503" s="41">
        <v>2.5</v>
      </c>
      <c r="J503" s="41">
        <v>1.3</v>
      </c>
      <c r="K503" s="41">
        <v>3</v>
      </c>
      <c r="L503" s="41">
        <v>1</v>
      </c>
      <c r="M503" s="41">
        <f t="shared" si="127"/>
        <v>2</v>
      </c>
      <c r="N503" s="41"/>
      <c r="O503" s="41">
        <f>IF(P503="m3",I503*J503*M503,IF(P503="m2-LxH",I503*M503,IF(P503="m2-LxW",I503*J503*N503,IF(P503="rm",M503,IF(P503="lm",I503,IF(P503="unit",#REF!,))))))</f>
        <v>2</v>
      </c>
      <c r="P503" s="42" t="s">
        <v>30</v>
      </c>
      <c r="Q503" s="43" t="str">
        <f t="shared" si="126"/>
        <v>off hired</v>
      </c>
      <c r="R503" s="44">
        <v>44757</v>
      </c>
      <c r="S503" s="44">
        <v>44880</v>
      </c>
      <c r="T503" s="45">
        <f t="shared" si="118"/>
        <v>1</v>
      </c>
      <c r="U503" s="46">
        <f t="shared" si="125"/>
        <v>17.714285714285715</v>
      </c>
      <c r="V503" s="47">
        <v>135</v>
      </c>
      <c r="W503" s="47">
        <v>12.25</v>
      </c>
      <c r="X503" s="48">
        <f t="shared" si="119"/>
        <v>270</v>
      </c>
      <c r="Y503" s="48">
        <f t="shared" si="120"/>
        <v>24.5</v>
      </c>
      <c r="Z503" s="48">
        <f t="shared" si="114"/>
        <v>189</v>
      </c>
      <c r="AA503" s="48">
        <f t="shared" si="121"/>
        <v>81</v>
      </c>
      <c r="AB503" s="48">
        <f t="shared" si="122"/>
        <v>434</v>
      </c>
      <c r="AC503" s="48">
        <f t="shared" si="123"/>
        <v>704</v>
      </c>
      <c r="AD503" s="93">
        <f t="shared" si="115"/>
        <v>704</v>
      </c>
    </row>
    <row r="504" spans="1:30" s="68" customFormat="1" ht="30" customHeight="1" x14ac:dyDescent="0.35">
      <c r="A504" s="39"/>
      <c r="B504" s="39" t="s">
        <v>97</v>
      </c>
      <c r="C504" s="40">
        <v>525</v>
      </c>
      <c r="D504" s="41">
        <v>12733</v>
      </c>
      <c r="E504" s="41">
        <v>8241</v>
      </c>
      <c r="F504" s="41" t="s">
        <v>50</v>
      </c>
      <c r="G504" s="39" t="s">
        <v>268</v>
      </c>
      <c r="H504" s="39" t="s">
        <v>302</v>
      </c>
      <c r="I504" s="41">
        <v>1</v>
      </c>
      <c r="J504" s="41">
        <v>0.6</v>
      </c>
      <c r="K504" s="41">
        <v>3</v>
      </c>
      <c r="L504" s="41">
        <v>1</v>
      </c>
      <c r="M504" s="41">
        <f t="shared" si="127"/>
        <v>2</v>
      </c>
      <c r="N504" s="41"/>
      <c r="O504" s="41">
        <f>IF(P504="m3",I504*J504*M504,IF(P504="m2-LxH",I504*M504,IF(P504="m2-LxW",I504*J504*N504,IF(P504="rm",M504,IF(P504="lm",I504,IF(P504="unit",#REF!,))))))</f>
        <v>2</v>
      </c>
      <c r="P504" s="42" t="s">
        <v>30</v>
      </c>
      <c r="Q504" s="43" t="str">
        <f t="shared" si="126"/>
        <v>off hired</v>
      </c>
      <c r="R504" s="44">
        <v>44757</v>
      </c>
      <c r="S504" s="44">
        <v>44880</v>
      </c>
      <c r="T504" s="45">
        <f t="shared" si="118"/>
        <v>1</v>
      </c>
      <c r="U504" s="46">
        <f t="shared" si="125"/>
        <v>17.714285714285715</v>
      </c>
      <c r="V504" s="47">
        <v>135</v>
      </c>
      <c r="W504" s="47">
        <v>12.25</v>
      </c>
      <c r="X504" s="48">
        <f t="shared" si="119"/>
        <v>270</v>
      </c>
      <c r="Y504" s="48">
        <f t="shared" si="120"/>
        <v>24.5</v>
      </c>
      <c r="Z504" s="48">
        <f t="shared" si="114"/>
        <v>189</v>
      </c>
      <c r="AA504" s="48">
        <f t="shared" si="121"/>
        <v>81</v>
      </c>
      <c r="AB504" s="48">
        <f t="shared" si="122"/>
        <v>434</v>
      </c>
      <c r="AC504" s="48">
        <f t="shared" si="123"/>
        <v>704</v>
      </c>
      <c r="AD504" s="93">
        <f t="shared" si="115"/>
        <v>704</v>
      </c>
    </row>
    <row r="505" spans="1:30" s="68" customFormat="1" ht="30" customHeight="1" x14ac:dyDescent="0.35">
      <c r="A505" s="39"/>
      <c r="B505" s="39" t="s">
        <v>79</v>
      </c>
      <c r="C505" s="40">
        <v>526</v>
      </c>
      <c r="D505" s="49">
        <v>12734</v>
      </c>
      <c r="E505" s="49">
        <v>6734</v>
      </c>
      <c r="F505" s="41" t="s">
        <v>50</v>
      </c>
      <c r="G505" s="39" t="s">
        <v>251</v>
      </c>
      <c r="H505" s="39" t="s">
        <v>302</v>
      </c>
      <c r="I505" s="41">
        <v>1.3</v>
      </c>
      <c r="J505" s="41">
        <v>1.3</v>
      </c>
      <c r="K505" s="41">
        <v>4</v>
      </c>
      <c r="L505" s="41">
        <v>1</v>
      </c>
      <c r="M505" s="41">
        <f t="shared" si="127"/>
        <v>3</v>
      </c>
      <c r="N505" s="41"/>
      <c r="O505" s="41">
        <f>IF(P505="m3",I505*J505*M505,IF(P505="m2-LxH",I505*M505,IF(P505="m2-LxW",I505*J505*N505,IF(P505="rm",M505,IF(P505="lm",I505,IF(P505="unit",#REF!,))))))</f>
        <v>3</v>
      </c>
      <c r="P505" s="42" t="s">
        <v>30</v>
      </c>
      <c r="Q505" s="43" t="str">
        <f t="shared" si="126"/>
        <v>off hired</v>
      </c>
      <c r="R505" s="44">
        <v>44757</v>
      </c>
      <c r="S505" s="44">
        <v>44832</v>
      </c>
      <c r="T505" s="45">
        <f t="shared" si="118"/>
        <v>1</v>
      </c>
      <c r="U505" s="46">
        <f t="shared" si="125"/>
        <v>10.857142857142858</v>
      </c>
      <c r="V505" s="47">
        <v>135</v>
      </c>
      <c r="W505" s="47">
        <v>12.25</v>
      </c>
      <c r="X505" s="48">
        <f t="shared" si="119"/>
        <v>405</v>
      </c>
      <c r="Y505" s="48">
        <f t="shared" si="120"/>
        <v>36.75</v>
      </c>
      <c r="Z505" s="48">
        <f t="shared" si="114"/>
        <v>283.49999999999994</v>
      </c>
      <c r="AA505" s="48">
        <f t="shared" si="121"/>
        <v>121.49999999999999</v>
      </c>
      <c r="AB505" s="48">
        <f t="shared" si="122"/>
        <v>399</v>
      </c>
      <c r="AC505" s="48">
        <f t="shared" si="123"/>
        <v>804</v>
      </c>
      <c r="AD505" s="93">
        <f t="shared" si="115"/>
        <v>804</v>
      </c>
    </row>
    <row r="506" spans="1:30" s="68" customFormat="1" ht="30" customHeight="1" x14ac:dyDescent="0.35">
      <c r="A506" s="51"/>
      <c r="B506" s="39" t="s">
        <v>82</v>
      </c>
      <c r="C506" s="52">
        <v>527</v>
      </c>
      <c r="D506" s="53">
        <v>12735</v>
      </c>
      <c r="E506" s="53">
        <v>7864</v>
      </c>
      <c r="F506" s="53" t="s">
        <v>50</v>
      </c>
      <c r="G506" s="51" t="s">
        <v>309</v>
      </c>
      <c r="H506" s="51" t="s">
        <v>230</v>
      </c>
      <c r="I506" s="53">
        <v>20</v>
      </c>
      <c r="J506" s="53">
        <v>1.3</v>
      </c>
      <c r="K506" s="53">
        <v>9</v>
      </c>
      <c r="L506" s="41">
        <v>1</v>
      </c>
      <c r="M506" s="41">
        <f t="shared" si="127"/>
        <v>8</v>
      </c>
      <c r="N506" s="53"/>
      <c r="O506" s="41">
        <f>IF(P506="m3",I506*J506*M506,IF(P506="m2-LxH",I506*M506,IF(P506="m2-LxW",I506*J506*N506,IF(P506="rm",M506,IF(P506="lm",I506,IF(P506="unit",#REF!,))))))</f>
        <v>160</v>
      </c>
      <c r="P506" s="52" t="s">
        <v>27</v>
      </c>
      <c r="Q506" s="43" t="str">
        <f t="shared" si="126"/>
        <v>off hired</v>
      </c>
      <c r="R506" s="54">
        <v>44757</v>
      </c>
      <c r="S506" s="54">
        <v>44800</v>
      </c>
      <c r="T506" s="45">
        <f t="shared" si="118"/>
        <v>1</v>
      </c>
      <c r="U506" s="46">
        <f t="shared" si="125"/>
        <v>6.2857142857142856</v>
      </c>
      <c r="V506" s="50">
        <v>14</v>
      </c>
      <c r="W506" s="50">
        <v>0.84</v>
      </c>
      <c r="X506" s="48">
        <f t="shared" si="119"/>
        <v>2240</v>
      </c>
      <c r="Y506" s="48">
        <f t="shared" si="120"/>
        <v>134.4</v>
      </c>
      <c r="Z506" s="48">
        <f t="shared" ref="Z506:Z569" si="128">0.7*O506*V506</f>
        <v>1568</v>
      </c>
      <c r="AA506" s="48">
        <f t="shared" si="121"/>
        <v>672</v>
      </c>
      <c r="AB506" s="48">
        <f t="shared" si="122"/>
        <v>844.8</v>
      </c>
      <c r="AC506" s="48">
        <f t="shared" si="123"/>
        <v>3084.8</v>
      </c>
      <c r="AD506" s="93">
        <f t="shared" si="115"/>
        <v>3084.8</v>
      </c>
    </row>
    <row r="507" spans="1:30" s="68" customFormat="1" ht="30" customHeight="1" x14ac:dyDescent="0.35">
      <c r="A507" s="39"/>
      <c r="B507" s="39" t="s">
        <v>82</v>
      </c>
      <c r="C507" s="40">
        <v>527</v>
      </c>
      <c r="D507" s="41">
        <v>12735</v>
      </c>
      <c r="E507" s="41">
        <v>7864</v>
      </c>
      <c r="F507" s="41" t="s">
        <v>50</v>
      </c>
      <c r="G507" s="39" t="s">
        <v>264</v>
      </c>
      <c r="H507" s="39" t="s">
        <v>353</v>
      </c>
      <c r="I507" s="41">
        <v>20</v>
      </c>
      <c r="J507" s="41">
        <v>0.6</v>
      </c>
      <c r="K507" s="41"/>
      <c r="L507" s="41"/>
      <c r="M507" s="41"/>
      <c r="N507" s="41">
        <v>1</v>
      </c>
      <c r="O507" s="41">
        <f>IF(P507="m3",I507*J507*M507,IF(P507="m2-LxH",I507*M507,IF(P507="m2-LxW",I507*J507*N507,IF(P507="rm",M507,IF(P507="lm",I507,IF(P507="unit",#REF!,))))))</f>
        <v>12</v>
      </c>
      <c r="P507" s="42" t="s">
        <v>32</v>
      </c>
      <c r="Q507" s="43" t="str">
        <f t="shared" si="126"/>
        <v>off hired</v>
      </c>
      <c r="R507" s="44">
        <v>44757</v>
      </c>
      <c r="S507" s="44">
        <v>44800</v>
      </c>
      <c r="T507" s="45">
        <f t="shared" si="118"/>
        <v>1</v>
      </c>
      <c r="U507" s="46">
        <f t="shared" si="125"/>
        <v>6.2857142857142856</v>
      </c>
      <c r="V507" s="47">
        <v>36.5</v>
      </c>
      <c r="W507" s="47">
        <v>3.15</v>
      </c>
      <c r="X507" s="48">
        <f t="shared" si="119"/>
        <v>438</v>
      </c>
      <c r="Y507" s="48">
        <f t="shared" si="120"/>
        <v>37.799999999999997</v>
      </c>
      <c r="Z507" s="48">
        <f t="shared" si="128"/>
        <v>306.59999999999997</v>
      </c>
      <c r="AA507" s="48">
        <f t="shared" si="121"/>
        <v>131.39999999999998</v>
      </c>
      <c r="AB507" s="48">
        <f t="shared" si="122"/>
        <v>237.6</v>
      </c>
      <c r="AC507" s="48">
        <f t="shared" si="123"/>
        <v>675.59999999999991</v>
      </c>
      <c r="AD507" s="93">
        <f t="shared" si="115"/>
        <v>675.59999999999991</v>
      </c>
    </row>
    <row r="508" spans="1:30" s="68" customFormat="1" ht="30" customHeight="1" x14ac:dyDescent="0.35">
      <c r="A508" s="39"/>
      <c r="B508" s="39" t="s">
        <v>74</v>
      </c>
      <c r="C508" s="40">
        <v>528</v>
      </c>
      <c r="D508" s="41">
        <v>12736</v>
      </c>
      <c r="E508" s="41">
        <v>7837</v>
      </c>
      <c r="F508" s="41" t="s">
        <v>49</v>
      </c>
      <c r="G508" s="39" t="s">
        <v>263</v>
      </c>
      <c r="H508" s="39" t="s">
        <v>28</v>
      </c>
      <c r="I508" s="41">
        <v>18</v>
      </c>
      <c r="J508" s="41">
        <v>6</v>
      </c>
      <c r="K508" s="41">
        <f>3.5</f>
        <v>3.5</v>
      </c>
      <c r="L508" s="41">
        <v>1</v>
      </c>
      <c r="M508" s="41">
        <f>K508-L508</f>
        <v>2.5</v>
      </c>
      <c r="N508" s="41"/>
      <c r="O508" s="41">
        <f>IF(P508="m3",I508*J508*M508,IF(P508="m2-LxH",I508*M508,IF(P508="m2-LxW",I508*J508*N508,IF(P508="rm",M508,IF(P508="lm",I508,IF(P508="unit",#REF!,))))))</f>
        <v>270</v>
      </c>
      <c r="P508" s="42" t="s">
        <v>29</v>
      </c>
      <c r="Q508" s="43" t="str">
        <f t="shared" si="126"/>
        <v>off hired</v>
      </c>
      <c r="R508" s="44">
        <v>44757</v>
      </c>
      <c r="S508" s="44">
        <v>44796</v>
      </c>
      <c r="T508" s="45">
        <f t="shared" si="118"/>
        <v>1</v>
      </c>
      <c r="U508" s="46">
        <f t="shared" si="125"/>
        <v>5.7142857142857144</v>
      </c>
      <c r="V508" s="47">
        <v>7.5</v>
      </c>
      <c r="W508" s="47">
        <v>0.7</v>
      </c>
      <c r="X508" s="48">
        <f t="shared" si="119"/>
        <v>2025</v>
      </c>
      <c r="Y508" s="48">
        <f t="shared" si="120"/>
        <v>189</v>
      </c>
      <c r="Z508" s="48">
        <f t="shared" si="128"/>
        <v>1417.5</v>
      </c>
      <c r="AA508" s="48">
        <f t="shared" si="121"/>
        <v>607.5</v>
      </c>
      <c r="AB508" s="48">
        <f t="shared" si="122"/>
        <v>1080</v>
      </c>
      <c r="AC508" s="48">
        <f t="shared" si="123"/>
        <v>3105</v>
      </c>
      <c r="AD508" s="93">
        <f t="shared" si="115"/>
        <v>3105</v>
      </c>
    </row>
    <row r="509" spans="1:30" s="68" customFormat="1" ht="30" customHeight="1" x14ac:dyDescent="0.35">
      <c r="A509" s="39"/>
      <c r="B509" s="39" t="s">
        <v>100</v>
      </c>
      <c r="C509" s="40">
        <v>81</v>
      </c>
      <c r="D509" s="41">
        <v>12737</v>
      </c>
      <c r="E509" s="41">
        <v>8196</v>
      </c>
      <c r="F509" s="41" t="s">
        <v>49</v>
      </c>
      <c r="G509" s="39" t="s">
        <v>285</v>
      </c>
      <c r="H509" s="39" t="s">
        <v>353</v>
      </c>
      <c r="I509" s="41">
        <v>28</v>
      </c>
      <c r="J509" s="41">
        <v>1</v>
      </c>
      <c r="K509" s="41"/>
      <c r="L509" s="41"/>
      <c r="M509" s="41"/>
      <c r="N509" s="41">
        <v>1</v>
      </c>
      <c r="O509" s="41">
        <f>IF(P509="m3",I509*J509*M509,IF(P509="m2-LxH",I509*M509,IF(P509="m2-LxW",I509*J509*N509,IF(P509="rm",M509,IF(P509="lm",I509,IF(P509="unit",#REF!,))))))</f>
        <v>28</v>
      </c>
      <c r="P509" s="42" t="s">
        <v>32</v>
      </c>
      <c r="Q509" s="43" t="str">
        <f t="shared" si="126"/>
        <v>off hired</v>
      </c>
      <c r="R509" s="44">
        <v>44754</v>
      </c>
      <c r="S509" s="44">
        <v>44870</v>
      </c>
      <c r="T509" s="45">
        <f t="shared" si="118"/>
        <v>1</v>
      </c>
      <c r="U509" s="46">
        <f t="shared" si="125"/>
        <v>16.714285714285715</v>
      </c>
      <c r="V509" s="47">
        <v>36.5</v>
      </c>
      <c r="W509" s="47">
        <v>3.15</v>
      </c>
      <c r="X509" s="48">
        <f t="shared" si="119"/>
        <v>1022</v>
      </c>
      <c r="Y509" s="48">
        <f t="shared" si="120"/>
        <v>88.2</v>
      </c>
      <c r="Z509" s="48">
        <f t="shared" si="128"/>
        <v>715.4</v>
      </c>
      <c r="AA509" s="48">
        <f t="shared" si="121"/>
        <v>306.60000000000002</v>
      </c>
      <c r="AB509" s="48">
        <f t="shared" si="122"/>
        <v>1474.2</v>
      </c>
      <c r="AC509" s="48">
        <f t="shared" si="123"/>
        <v>2496.1999999999998</v>
      </c>
      <c r="AD509" s="93">
        <f t="shared" si="115"/>
        <v>2496.1999999999998</v>
      </c>
    </row>
    <row r="510" spans="1:30" s="68" customFormat="1" ht="30" customHeight="1" x14ac:dyDescent="0.35">
      <c r="A510" s="39"/>
      <c r="B510" s="39" t="s">
        <v>97</v>
      </c>
      <c r="C510" s="40">
        <v>529</v>
      </c>
      <c r="D510" s="41">
        <v>12738</v>
      </c>
      <c r="E510" s="41">
        <v>7900</v>
      </c>
      <c r="F510" s="41" t="s">
        <v>49</v>
      </c>
      <c r="G510" s="39" t="s">
        <v>267</v>
      </c>
      <c r="H510" s="39" t="s">
        <v>302</v>
      </c>
      <c r="I510" s="41">
        <v>1.8</v>
      </c>
      <c r="J510" s="41">
        <v>1.3</v>
      </c>
      <c r="K510" s="41">
        <v>3</v>
      </c>
      <c r="L510" s="41">
        <v>1</v>
      </c>
      <c r="M510" s="41">
        <f t="shared" ref="M510:M541" si="129">K510-L510</f>
        <v>2</v>
      </c>
      <c r="N510" s="41"/>
      <c r="O510" s="41">
        <f>IF(P510="m3",I510*J510*M510,IF(P510="m2-LxH",I510*M510,IF(P510="m2-LxW",I510*J510*N510,IF(P510="rm",M510,IF(P510="lm",I510,IF(P510="unit",#REF!,))))))</f>
        <v>2</v>
      </c>
      <c r="P510" s="42" t="s">
        <v>30</v>
      </c>
      <c r="Q510" s="43" t="str">
        <f t="shared" si="126"/>
        <v>off hired</v>
      </c>
      <c r="R510" s="44">
        <v>44759</v>
      </c>
      <c r="S510" s="44">
        <v>44824</v>
      </c>
      <c r="T510" s="45">
        <f t="shared" si="118"/>
        <v>1</v>
      </c>
      <c r="U510" s="46">
        <f t="shared" si="125"/>
        <v>9.4285714285714288</v>
      </c>
      <c r="V510" s="47">
        <v>135</v>
      </c>
      <c r="W510" s="47">
        <v>12.25</v>
      </c>
      <c r="X510" s="48">
        <f t="shared" si="119"/>
        <v>270</v>
      </c>
      <c r="Y510" s="48">
        <f t="shared" si="120"/>
        <v>24.5</v>
      </c>
      <c r="Z510" s="48">
        <f t="shared" si="128"/>
        <v>189</v>
      </c>
      <c r="AA510" s="48">
        <f t="shared" si="121"/>
        <v>81</v>
      </c>
      <c r="AB510" s="48">
        <f t="shared" si="122"/>
        <v>231</v>
      </c>
      <c r="AC510" s="48">
        <f t="shared" si="123"/>
        <v>501</v>
      </c>
      <c r="AD510" s="93">
        <f t="shared" si="115"/>
        <v>501</v>
      </c>
    </row>
    <row r="511" spans="1:30" s="68" customFormat="1" ht="30" customHeight="1" x14ac:dyDescent="0.35">
      <c r="A511" s="39"/>
      <c r="B511" s="39" t="s">
        <v>79</v>
      </c>
      <c r="C511" s="40">
        <v>530</v>
      </c>
      <c r="D511" s="49">
        <v>12739</v>
      </c>
      <c r="E511" s="49">
        <v>8142</v>
      </c>
      <c r="F511" s="41" t="s">
        <v>50</v>
      </c>
      <c r="G511" s="39" t="s">
        <v>326</v>
      </c>
      <c r="H511" s="39" t="s">
        <v>302</v>
      </c>
      <c r="I511" s="41">
        <v>1.3</v>
      </c>
      <c r="J511" s="41">
        <v>1</v>
      </c>
      <c r="K511" s="41">
        <v>5</v>
      </c>
      <c r="L511" s="41">
        <v>1</v>
      </c>
      <c r="M511" s="41">
        <f t="shared" si="129"/>
        <v>4</v>
      </c>
      <c r="N511" s="41"/>
      <c r="O511" s="41">
        <f>IF(P511="m3",I511*J511*M511,IF(P511="m2-LxH",I511*M511,IF(P511="m2-LxW",I511*J511*N511,IF(P511="rm",M511,IF(P511="lm",I511,IF(P511="unit",#REF!,))))))</f>
        <v>4</v>
      </c>
      <c r="P511" s="42" t="s">
        <v>30</v>
      </c>
      <c r="Q511" s="43" t="str">
        <f t="shared" si="126"/>
        <v>off hired</v>
      </c>
      <c r="R511" s="44">
        <v>44759</v>
      </c>
      <c r="S511" s="44">
        <v>44859</v>
      </c>
      <c r="T511" s="45">
        <f t="shared" si="118"/>
        <v>1</v>
      </c>
      <c r="U511" s="46">
        <f t="shared" si="125"/>
        <v>14.428571428571429</v>
      </c>
      <c r="V511" s="47">
        <v>135</v>
      </c>
      <c r="W511" s="47"/>
      <c r="X511" s="48">
        <f t="shared" si="119"/>
        <v>540</v>
      </c>
      <c r="Y511" s="48">
        <f t="shared" si="120"/>
        <v>0</v>
      </c>
      <c r="Z511" s="48">
        <f t="shared" si="128"/>
        <v>378</v>
      </c>
      <c r="AA511" s="48">
        <f t="shared" si="121"/>
        <v>162</v>
      </c>
      <c r="AB511" s="48">
        <f t="shared" si="122"/>
        <v>0</v>
      </c>
      <c r="AC511" s="48">
        <f t="shared" si="123"/>
        <v>540</v>
      </c>
      <c r="AD511" s="93">
        <f t="shared" si="115"/>
        <v>540</v>
      </c>
    </row>
    <row r="512" spans="1:30" s="68" customFormat="1" ht="30" customHeight="1" x14ac:dyDescent="0.35">
      <c r="A512" s="39"/>
      <c r="B512" s="39" t="s">
        <v>97</v>
      </c>
      <c r="C512" s="40">
        <v>331</v>
      </c>
      <c r="D512" s="41">
        <v>12740</v>
      </c>
      <c r="E512" s="41">
        <v>8197</v>
      </c>
      <c r="F512" s="41" t="s">
        <v>49</v>
      </c>
      <c r="G512" s="39" t="s">
        <v>267</v>
      </c>
      <c r="H512" s="39" t="s">
        <v>302</v>
      </c>
      <c r="I512" s="41">
        <v>2.5</v>
      </c>
      <c r="J512" s="41">
        <v>2.5</v>
      </c>
      <c r="K512" s="41">
        <v>3</v>
      </c>
      <c r="L512" s="41">
        <v>1</v>
      </c>
      <c r="M512" s="41">
        <f t="shared" si="129"/>
        <v>2</v>
      </c>
      <c r="N512" s="41"/>
      <c r="O512" s="41">
        <f>IF(P512="m3",I512*J512*M512,IF(P512="m2-LxH",I512*M512,IF(P512="m2-LxW",I512*J512*N512,IF(P512="rm",M512,IF(P512="lm",I512,IF(P512="unit",#REF!,))))))</f>
        <v>2</v>
      </c>
      <c r="P512" s="42" t="s">
        <v>30</v>
      </c>
      <c r="Q512" s="43" t="str">
        <f t="shared" si="126"/>
        <v>off hired</v>
      </c>
      <c r="R512" s="44">
        <v>44759</v>
      </c>
      <c r="S512" s="44">
        <v>44865</v>
      </c>
      <c r="T512" s="45">
        <f t="shared" si="118"/>
        <v>1</v>
      </c>
      <c r="U512" s="46">
        <f t="shared" si="125"/>
        <v>15.285714285714286</v>
      </c>
      <c r="V512" s="47">
        <v>135</v>
      </c>
      <c r="W512" s="47">
        <v>12.25</v>
      </c>
      <c r="X512" s="48">
        <f t="shared" si="119"/>
        <v>270</v>
      </c>
      <c r="Y512" s="48">
        <f t="shared" si="120"/>
        <v>24.5</v>
      </c>
      <c r="Z512" s="48">
        <f t="shared" si="128"/>
        <v>189</v>
      </c>
      <c r="AA512" s="48">
        <f t="shared" si="121"/>
        <v>81</v>
      </c>
      <c r="AB512" s="48">
        <f t="shared" si="122"/>
        <v>374.5</v>
      </c>
      <c r="AC512" s="48">
        <f t="shared" si="123"/>
        <v>644.5</v>
      </c>
      <c r="AD512" s="93">
        <f t="shared" si="115"/>
        <v>644.5</v>
      </c>
    </row>
    <row r="513" spans="1:30" s="68" customFormat="1" ht="30" customHeight="1" x14ac:dyDescent="0.35">
      <c r="A513" s="51"/>
      <c r="B513" s="39" t="s">
        <v>97</v>
      </c>
      <c r="C513" s="52">
        <v>527</v>
      </c>
      <c r="D513" s="53">
        <v>12741</v>
      </c>
      <c r="E513" s="53">
        <v>7736</v>
      </c>
      <c r="F513" s="53" t="s">
        <v>49</v>
      </c>
      <c r="G513" s="71" t="s">
        <v>267</v>
      </c>
      <c r="H513" s="51" t="s">
        <v>230</v>
      </c>
      <c r="I513" s="53">
        <v>4</v>
      </c>
      <c r="J513" s="53">
        <v>1.3</v>
      </c>
      <c r="K513" s="53">
        <v>6</v>
      </c>
      <c r="L513" s="41">
        <v>1</v>
      </c>
      <c r="M513" s="41">
        <f t="shared" si="129"/>
        <v>5</v>
      </c>
      <c r="N513" s="53"/>
      <c r="O513" s="41">
        <f>IF(P513="m3",I513*J513*M513,IF(P513="m2-LxH",I513*M513,IF(P513="m2-LxW",I513*J513*N513,IF(P513="rm",M513,IF(P513="lm",I513,IF(P513="unit",#REF!,))))))</f>
        <v>20</v>
      </c>
      <c r="P513" s="52" t="s">
        <v>27</v>
      </c>
      <c r="Q513" s="43" t="str">
        <f t="shared" si="126"/>
        <v>off hired</v>
      </c>
      <c r="R513" s="54">
        <v>44759</v>
      </c>
      <c r="S513" s="54">
        <v>44768</v>
      </c>
      <c r="T513" s="45">
        <f t="shared" si="118"/>
        <v>1</v>
      </c>
      <c r="U513" s="46">
        <f t="shared" si="125"/>
        <v>1.4285714285714286</v>
      </c>
      <c r="V513" s="50">
        <v>14</v>
      </c>
      <c r="W513" s="50"/>
      <c r="X513" s="48">
        <f t="shared" si="119"/>
        <v>280</v>
      </c>
      <c r="Y513" s="48">
        <f t="shared" si="120"/>
        <v>0</v>
      </c>
      <c r="Z513" s="48">
        <f t="shared" si="128"/>
        <v>196</v>
      </c>
      <c r="AA513" s="48">
        <f t="shared" si="121"/>
        <v>84</v>
      </c>
      <c r="AB513" s="48">
        <f t="shared" si="122"/>
        <v>0</v>
      </c>
      <c r="AC513" s="48">
        <f t="shared" si="123"/>
        <v>280</v>
      </c>
      <c r="AD513" s="93">
        <f t="shared" si="115"/>
        <v>280</v>
      </c>
    </row>
    <row r="514" spans="1:30" s="68" customFormat="1" ht="30" customHeight="1" x14ac:dyDescent="0.35">
      <c r="A514" s="51"/>
      <c r="B514" s="39" t="s">
        <v>47</v>
      </c>
      <c r="C514" s="52">
        <v>531</v>
      </c>
      <c r="D514" s="55">
        <v>12742</v>
      </c>
      <c r="E514" s="55">
        <v>7734</v>
      </c>
      <c r="F514" s="53" t="s">
        <v>50</v>
      </c>
      <c r="G514" s="51" t="s">
        <v>270</v>
      </c>
      <c r="H514" s="51" t="s">
        <v>230</v>
      </c>
      <c r="I514" s="53">
        <v>8</v>
      </c>
      <c r="J514" s="53">
        <v>0.6</v>
      </c>
      <c r="K514" s="53">
        <v>5</v>
      </c>
      <c r="L514" s="41">
        <v>1</v>
      </c>
      <c r="M514" s="41">
        <f t="shared" si="129"/>
        <v>4</v>
      </c>
      <c r="N514" s="53"/>
      <c r="O514" s="41">
        <f>IF(P514="m3",I514*J514*M514,IF(P514="m2-LxH",I514*M514,IF(P514="m2-LxW",I514*J514*N514,IF(P514="rm",M514,IF(P514="lm",I514,IF(P514="unit",#REF!,))))))</f>
        <v>32</v>
      </c>
      <c r="P514" s="52" t="s">
        <v>27</v>
      </c>
      <c r="Q514" s="43" t="str">
        <f t="shared" si="126"/>
        <v>off hired</v>
      </c>
      <c r="R514" s="54">
        <v>44759</v>
      </c>
      <c r="S514" s="54">
        <v>44767</v>
      </c>
      <c r="T514" s="45">
        <f t="shared" si="118"/>
        <v>1</v>
      </c>
      <c r="U514" s="46">
        <f t="shared" si="125"/>
        <v>1.2857142857142858</v>
      </c>
      <c r="V514" s="50">
        <v>14</v>
      </c>
      <c r="W514" s="50">
        <v>0.84</v>
      </c>
      <c r="X514" s="48">
        <f t="shared" si="119"/>
        <v>448</v>
      </c>
      <c r="Y514" s="48">
        <f t="shared" si="120"/>
        <v>26.88</v>
      </c>
      <c r="Z514" s="48">
        <f t="shared" si="128"/>
        <v>313.59999999999997</v>
      </c>
      <c r="AA514" s="48">
        <f t="shared" si="121"/>
        <v>134.4</v>
      </c>
      <c r="AB514" s="48">
        <f t="shared" si="122"/>
        <v>34.56</v>
      </c>
      <c r="AC514" s="48">
        <f t="shared" si="123"/>
        <v>482.56</v>
      </c>
      <c r="AD514" s="93">
        <f t="shared" si="115"/>
        <v>482.56</v>
      </c>
    </row>
    <row r="515" spans="1:30" s="68" customFormat="1" ht="30" customHeight="1" x14ac:dyDescent="0.35">
      <c r="A515" s="51"/>
      <c r="B515" s="39" t="s">
        <v>47</v>
      </c>
      <c r="C515" s="52">
        <v>532</v>
      </c>
      <c r="D515" s="55">
        <v>12743</v>
      </c>
      <c r="E515" s="55">
        <v>7731</v>
      </c>
      <c r="F515" s="53" t="s">
        <v>50</v>
      </c>
      <c r="G515" s="51" t="s">
        <v>270</v>
      </c>
      <c r="H515" s="51" t="s">
        <v>230</v>
      </c>
      <c r="I515" s="53">
        <v>4</v>
      </c>
      <c r="J515" s="53">
        <v>1.3</v>
      </c>
      <c r="K515" s="53">
        <v>3</v>
      </c>
      <c r="L515" s="41">
        <v>1</v>
      </c>
      <c r="M515" s="41">
        <f t="shared" si="129"/>
        <v>2</v>
      </c>
      <c r="N515" s="53"/>
      <c r="O515" s="41">
        <f>IF(P515="m3",I515*J515*M515,IF(P515="m2-LxH",I515*M515,IF(P515="m2-LxW",I515*J515*N515,IF(P515="rm",M515,IF(P515="lm",I515,IF(P515="unit",#REF!,))))))</f>
        <v>8</v>
      </c>
      <c r="P515" s="52" t="s">
        <v>27</v>
      </c>
      <c r="Q515" s="43" t="str">
        <f t="shared" si="126"/>
        <v>off hired</v>
      </c>
      <c r="R515" s="54">
        <v>44759</v>
      </c>
      <c r="S515" s="54">
        <v>44762</v>
      </c>
      <c r="T515" s="45">
        <f t="shared" si="118"/>
        <v>1</v>
      </c>
      <c r="U515" s="46">
        <f t="shared" si="125"/>
        <v>0.5714285714285714</v>
      </c>
      <c r="V515" s="50">
        <v>14</v>
      </c>
      <c r="W515" s="50">
        <v>0.84</v>
      </c>
      <c r="X515" s="48">
        <f t="shared" si="119"/>
        <v>112</v>
      </c>
      <c r="Y515" s="48">
        <f t="shared" si="120"/>
        <v>6.72</v>
      </c>
      <c r="Z515" s="48">
        <f t="shared" si="128"/>
        <v>78.399999999999991</v>
      </c>
      <c r="AA515" s="48">
        <f t="shared" si="121"/>
        <v>33.6</v>
      </c>
      <c r="AB515" s="48">
        <f t="shared" si="122"/>
        <v>3.84</v>
      </c>
      <c r="AC515" s="48">
        <f t="shared" si="123"/>
        <v>115.84</v>
      </c>
      <c r="AD515" s="93">
        <f t="shared" si="115"/>
        <v>115.84</v>
      </c>
    </row>
    <row r="516" spans="1:30" s="68" customFormat="1" ht="30" customHeight="1" x14ac:dyDescent="0.35">
      <c r="A516" s="51"/>
      <c r="B516" s="39" t="s">
        <v>82</v>
      </c>
      <c r="C516" s="52">
        <v>533</v>
      </c>
      <c r="D516" s="53">
        <v>12744</v>
      </c>
      <c r="E516" s="53">
        <v>8262</v>
      </c>
      <c r="F516" s="53" t="s">
        <v>49</v>
      </c>
      <c r="G516" s="51" t="s">
        <v>387</v>
      </c>
      <c r="H516" s="51" t="s">
        <v>230</v>
      </c>
      <c r="I516" s="53">
        <v>4</v>
      </c>
      <c r="J516" s="53">
        <v>1.3</v>
      </c>
      <c r="K516" s="53">
        <v>3</v>
      </c>
      <c r="L516" s="41">
        <v>1</v>
      </c>
      <c r="M516" s="41">
        <f t="shared" si="129"/>
        <v>2</v>
      </c>
      <c r="N516" s="53"/>
      <c r="O516" s="41">
        <f>IF(P516="m3",I516*J516*M516,IF(P516="m2-LxH",I516*M516,IF(P516="m2-LxW",I516*J516*N516,IF(P516="rm",M516,IF(P516="lm",I516,IF(P516="unit",#REF!,))))))</f>
        <v>8</v>
      </c>
      <c r="P516" s="52" t="s">
        <v>27</v>
      </c>
      <c r="Q516" s="43" t="str">
        <f t="shared" si="126"/>
        <v>off hired</v>
      </c>
      <c r="R516" s="54">
        <v>44759</v>
      </c>
      <c r="S516" s="54">
        <v>44887</v>
      </c>
      <c r="T516" s="45">
        <f t="shared" si="118"/>
        <v>1</v>
      </c>
      <c r="U516" s="46">
        <f t="shared" si="125"/>
        <v>18.428571428571427</v>
      </c>
      <c r="V516" s="50">
        <v>14</v>
      </c>
      <c r="W516" s="50">
        <v>0.84</v>
      </c>
      <c r="X516" s="48">
        <f t="shared" si="119"/>
        <v>112</v>
      </c>
      <c r="Y516" s="48">
        <f t="shared" si="120"/>
        <v>6.72</v>
      </c>
      <c r="Z516" s="48">
        <f t="shared" si="128"/>
        <v>78.399999999999991</v>
      </c>
      <c r="AA516" s="48">
        <f t="shared" si="121"/>
        <v>33.6</v>
      </c>
      <c r="AB516" s="48">
        <f t="shared" si="122"/>
        <v>123.83999999999999</v>
      </c>
      <c r="AC516" s="48">
        <f t="shared" si="123"/>
        <v>235.83999999999997</v>
      </c>
      <c r="AD516" s="93">
        <f t="shared" ref="AD516:AD579" si="130">_xlfn.IFNA(AC516,0)</f>
        <v>235.83999999999997</v>
      </c>
    </row>
    <row r="517" spans="1:30" s="68" customFormat="1" ht="30" customHeight="1" x14ac:dyDescent="0.35">
      <c r="A517" s="39"/>
      <c r="B517" s="39" t="s">
        <v>69</v>
      </c>
      <c r="C517" s="40">
        <v>534</v>
      </c>
      <c r="D517" s="41">
        <v>12745</v>
      </c>
      <c r="E517" s="41">
        <v>7725</v>
      </c>
      <c r="F517" s="41" t="s">
        <v>49</v>
      </c>
      <c r="G517" s="39" t="s">
        <v>338</v>
      </c>
      <c r="H517" s="39" t="s">
        <v>302</v>
      </c>
      <c r="I517" s="41">
        <v>1.8</v>
      </c>
      <c r="J517" s="41">
        <v>1.8</v>
      </c>
      <c r="K517" s="41">
        <v>3</v>
      </c>
      <c r="L517" s="41">
        <v>1</v>
      </c>
      <c r="M517" s="41">
        <f t="shared" si="129"/>
        <v>2</v>
      </c>
      <c r="N517" s="41"/>
      <c r="O517" s="41">
        <f>IF(P517="m3",I517*J517*M517,IF(P517="m2-LxH",I517*M517,IF(P517="m2-LxW",I517*J517*N517,IF(P517="rm",M517,IF(P517="lm",I517,IF(P517="unit",#REF!,))))))</f>
        <v>2</v>
      </c>
      <c r="P517" s="42" t="s">
        <v>30</v>
      </c>
      <c r="Q517" s="43" t="str">
        <f t="shared" si="126"/>
        <v>off hired</v>
      </c>
      <c r="R517" s="44">
        <v>44759</v>
      </c>
      <c r="S517" s="44">
        <v>44760</v>
      </c>
      <c r="T517" s="45">
        <f t="shared" si="118"/>
        <v>1</v>
      </c>
      <c r="U517" s="46">
        <v>0</v>
      </c>
      <c r="V517" s="47">
        <v>135</v>
      </c>
      <c r="W517" s="47">
        <v>12.25</v>
      </c>
      <c r="X517" s="48">
        <f t="shared" si="119"/>
        <v>270</v>
      </c>
      <c r="Y517" s="48">
        <f t="shared" si="120"/>
        <v>24.5</v>
      </c>
      <c r="Z517" s="48">
        <f t="shared" si="128"/>
        <v>189</v>
      </c>
      <c r="AA517" s="48">
        <f t="shared" si="121"/>
        <v>81</v>
      </c>
      <c r="AB517" s="48">
        <f t="shared" si="122"/>
        <v>0</v>
      </c>
      <c r="AC517" s="48">
        <f t="shared" si="123"/>
        <v>270</v>
      </c>
      <c r="AD517" s="93">
        <f t="shared" si="130"/>
        <v>270</v>
      </c>
    </row>
    <row r="518" spans="1:30" s="68" customFormat="1" ht="30" customHeight="1" x14ac:dyDescent="0.35">
      <c r="A518" s="51"/>
      <c r="B518" s="39" t="s">
        <v>164</v>
      </c>
      <c r="C518" s="52">
        <v>536</v>
      </c>
      <c r="D518" s="53">
        <v>12746</v>
      </c>
      <c r="E518" s="41">
        <v>8498</v>
      </c>
      <c r="F518" s="53" t="s">
        <v>50</v>
      </c>
      <c r="G518" s="51" t="s">
        <v>369</v>
      </c>
      <c r="H518" s="51" t="s">
        <v>230</v>
      </c>
      <c r="I518" s="53">
        <v>18</v>
      </c>
      <c r="J518" s="53">
        <v>0.6</v>
      </c>
      <c r="K518" s="53">
        <v>5</v>
      </c>
      <c r="L518" s="41">
        <v>1</v>
      </c>
      <c r="M518" s="41">
        <f t="shared" si="129"/>
        <v>4</v>
      </c>
      <c r="N518" s="53"/>
      <c r="O518" s="41">
        <f>IF(P518="m3",I518*J518*M518,IF(P518="m2-LxH",I518*M518,IF(P518="m2-LxW",I518*J518*N518,IF(P518="rm",M518,IF(P518="lm",I518,IF(P518="unit",#REF!,))))))</f>
        <v>72</v>
      </c>
      <c r="P518" s="52" t="s">
        <v>27</v>
      </c>
      <c r="Q518" s="43" t="str">
        <f t="shared" si="126"/>
        <v>off hired</v>
      </c>
      <c r="R518" s="54">
        <v>44759</v>
      </c>
      <c r="S518" s="54">
        <v>44932</v>
      </c>
      <c r="T518" s="45">
        <f t="shared" ref="T518:T581" si="131">IF(S518&lt;&gt;0,1,0)</f>
        <v>1</v>
      </c>
      <c r="U518" s="46">
        <f t="shared" ref="U518:U551" si="132">IF(Q518="on hire",$C$1-R518+1,IF(Q518="off hired",S518-R518+1,0))/7</f>
        <v>24.857142857142858</v>
      </c>
      <c r="V518" s="50">
        <v>14</v>
      </c>
      <c r="W518" s="50">
        <v>0.84</v>
      </c>
      <c r="X518" s="48">
        <f t="shared" ref="X518:X581" si="133">V518*O518</f>
        <v>1008</v>
      </c>
      <c r="Y518" s="48">
        <f t="shared" ref="Y518:Y581" si="134">W518*O518</f>
        <v>60.48</v>
      </c>
      <c r="Z518" s="48">
        <f t="shared" si="128"/>
        <v>705.6</v>
      </c>
      <c r="AA518" s="48">
        <f t="shared" ref="AA518:AA581" si="135">IF(Q518="off hired",0.3*O518*V518*T518,0)</f>
        <v>302.39999999999998</v>
      </c>
      <c r="AB518" s="48">
        <f t="shared" ref="AB518:AB581" si="136">U518*O518*W518</f>
        <v>1503.36</v>
      </c>
      <c r="AC518" s="48">
        <f t="shared" ref="AC518:AC581" si="137">Z518+AA518+AB518</f>
        <v>2511.3599999999997</v>
      </c>
      <c r="AD518" s="93">
        <f t="shared" si="130"/>
        <v>2511.3599999999997</v>
      </c>
    </row>
    <row r="519" spans="1:30" s="68" customFormat="1" ht="30" customHeight="1" x14ac:dyDescent="0.35">
      <c r="A519" s="39"/>
      <c r="B519" s="39" t="s">
        <v>74</v>
      </c>
      <c r="C519" s="40">
        <v>537</v>
      </c>
      <c r="D519" s="41">
        <v>12747</v>
      </c>
      <c r="E519" s="41">
        <v>7807</v>
      </c>
      <c r="F519" s="41" t="s">
        <v>49</v>
      </c>
      <c r="G519" s="39" t="s">
        <v>263</v>
      </c>
      <c r="H519" s="39" t="s">
        <v>302</v>
      </c>
      <c r="I519" s="41">
        <v>1.3</v>
      </c>
      <c r="J519" s="41">
        <v>1.3</v>
      </c>
      <c r="K519" s="41">
        <v>3</v>
      </c>
      <c r="L519" s="41">
        <v>1</v>
      </c>
      <c r="M519" s="41">
        <f t="shared" si="129"/>
        <v>2</v>
      </c>
      <c r="N519" s="41"/>
      <c r="O519" s="41">
        <f>IF(P519="m3",I519*J519*M519,IF(P519="m2-LxH",I519*M519,IF(P519="m2-LxW",I519*J519*N519,IF(P519="rm",M519,IF(P519="lm",I519,IF(P519="unit",#REF!,))))))</f>
        <v>2</v>
      </c>
      <c r="P519" s="42" t="s">
        <v>30</v>
      </c>
      <c r="Q519" s="43" t="str">
        <f t="shared" si="126"/>
        <v>off hired</v>
      </c>
      <c r="R519" s="44">
        <v>44759</v>
      </c>
      <c r="S519" s="44">
        <v>44777</v>
      </c>
      <c r="T519" s="45">
        <f t="shared" si="131"/>
        <v>1</v>
      </c>
      <c r="U519" s="46">
        <f t="shared" si="132"/>
        <v>2.7142857142857144</v>
      </c>
      <c r="V519" s="47">
        <v>135</v>
      </c>
      <c r="W519" s="47">
        <v>12.25</v>
      </c>
      <c r="X519" s="48">
        <f t="shared" si="133"/>
        <v>270</v>
      </c>
      <c r="Y519" s="48">
        <f t="shared" si="134"/>
        <v>24.5</v>
      </c>
      <c r="Z519" s="48">
        <f t="shared" si="128"/>
        <v>189</v>
      </c>
      <c r="AA519" s="48">
        <f t="shared" si="135"/>
        <v>81</v>
      </c>
      <c r="AB519" s="48">
        <f t="shared" si="136"/>
        <v>66.5</v>
      </c>
      <c r="AC519" s="48">
        <f t="shared" si="137"/>
        <v>336.5</v>
      </c>
      <c r="AD519" s="93">
        <f t="shared" si="130"/>
        <v>336.5</v>
      </c>
    </row>
    <row r="520" spans="1:30" s="68" customFormat="1" ht="30" customHeight="1" x14ac:dyDescent="0.35">
      <c r="A520" s="39"/>
      <c r="B520" s="39" t="s">
        <v>82</v>
      </c>
      <c r="C520" s="40">
        <v>538</v>
      </c>
      <c r="D520" s="41">
        <v>12748</v>
      </c>
      <c r="E520" s="41">
        <v>7869</v>
      </c>
      <c r="F520" s="41" t="s">
        <v>50</v>
      </c>
      <c r="G520" s="39" t="s">
        <v>264</v>
      </c>
      <c r="H520" s="39" t="s">
        <v>302</v>
      </c>
      <c r="I520" s="41">
        <v>2.5</v>
      </c>
      <c r="J520" s="41">
        <v>1.3</v>
      </c>
      <c r="K520" s="41">
        <v>4</v>
      </c>
      <c r="L520" s="41">
        <v>1</v>
      </c>
      <c r="M520" s="41">
        <f t="shared" si="129"/>
        <v>3</v>
      </c>
      <c r="N520" s="41"/>
      <c r="O520" s="41">
        <f>IF(P520="m3",I520*J520*M520,IF(P520="m2-LxH",I520*M520,IF(P520="m2-LxW",I520*J520*N520,IF(P520="rm",M520,IF(P520="lm",I520,IF(P520="unit",#REF!,))))))</f>
        <v>3</v>
      </c>
      <c r="P520" s="42" t="s">
        <v>30</v>
      </c>
      <c r="Q520" s="43" t="str">
        <f t="shared" si="126"/>
        <v>off hired</v>
      </c>
      <c r="R520" s="44">
        <v>44759</v>
      </c>
      <c r="S520" s="44">
        <v>44807</v>
      </c>
      <c r="T520" s="45">
        <f t="shared" si="131"/>
        <v>1</v>
      </c>
      <c r="U520" s="46">
        <f t="shared" si="132"/>
        <v>7</v>
      </c>
      <c r="V520" s="47">
        <v>135</v>
      </c>
      <c r="W520" s="47">
        <v>12.25</v>
      </c>
      <c r="X520" s="48">
        <f t="shared" si="133"/>
        <v>405</v>
      </c>
      <c r="Y520" s="48">
        <f t="shared" si="134"/>
        <v>36.75</v>
      </c>
      <c r="Z520" s="48">
        <f t="shared" si="128"/>
        <v>283.49999999999994</v>
      </c>
      <c r="AA520" s="48">
        <f t="shared" si="135"/>
        <v>121.49999999999999</v>
      </c>
      <c r="AB520" s="48">
        <f t="shared" si="136"/>
        <v>257.25</v>
      </c>
      <c r="AC520" s="48">
        <f t="shared" si="137"/>
        <v>662.25</v>
      </c>
      <c r="AD520" s="93">
        <f t="shared" si="130"/>
        <v>662.25</v>
      </c>
    </row>
    <row r="521" spans="1:30" s="68" customFormat="1" ht="30" customHeight="1" x14ac:dyDescent="0.35">
      <c r="A521" s="39"/>
      <c r="B521" s="39" t="s">
        <v>57</v>
      </c>
      <c r="C521" s="40">
        <v>539</v>
      </c>
      <c r="D521" s="41">
        <v>12749</v>
      </c>
      <c r="E521" s="41">
        <v>6726</v>
      </c>
      <c r="F521" s="41" t="s">
        <v>49</v>
      </c>
      <c r="G521" s="39" t="s">
        <v>262</v>
      </c>
      <c r="H521" s="39" t="s">
        <v>302</v>
      </c>
      <c r="I521" s="41">
        <v>1.8</v>
      </c>
      <c r="J521" s="41">
        <v>1.8</v>
      </c>
      <c r="K521" s="41">
        <v>3</v>
      </c>
      <c r="L521" s="41">
        <v>1</v>
      </c>
      <c r="M521" s="41">
        <f t="shared" si="129"/>
        <v>2</v>
      </c>
      <c r="N521" s="41"/>
      <c r="O521" s="41">
        <f>IF(P521="m3",I521*J521*M521,IF(P521="m2-LxH",I521*M521,IF(P521="m2-LxW",I521*J521*N521,IF(P521="rm",M521,IF(P521="lm",I521,IF(P521="unit",#REF!,))))))</f>
        <v>2</v>
      </c>
      <c r="P521" s="42" t="s">
        <v>30</v>
      </c>
      <c r="Q521" s="43" t="str">
        <f t="shared" si="126"/>
        <v>off hired</v>
      </c>
      <c r="R521" s="44">
        <v>44760</v>
      </c>
      <c r="S521" s="44">
        <v>44830</v>
      </c>
      <c r="T521" s="45">
        <f t="shared" si="131"/>
        <v>1</v>
      </c>
      <c r="U521" s="46">
        <f t="shared" si="132"/>
        <v>10.142857142857142</v>
      </c>
      <c r="V521" s="47">
        <v>135</v>
      </c>
      <c r="W521" s="47">
        <v>12.25</v>
      </c>
      <c r="X521" s="48">
        <f t="shared" si="133"/>
        <v>270</v>
      </c>
      <c r="Y521" s="48">
        <f t="shared" si="134"/>
        <v>24.5</v>
      </c>
      <c r="Z521" s="48">
        <f t="shared" si="128"/>
        <v>189</v>
      </c>
      <c r="AA521" s="48">
        <f t="shared" si="135"/>
        <v>81</v>
      </c>
      <c r="AB521" s="48">
        <f t="shared" si="136"/>
        <v>248.5</v>
      </c>
      <c r="AC521" s="48">
        <f t="shared" si="137"/>
        <v>518.5</v>
      </c>
      <c r="AD521" s="93">
        <f t="shared" si="130"/>
        <v>518.5</v>
      </c>
    </row>
    <row r="522" spans="1:30" s="68" customFormat="1" ht="30" customHeight="1" x14ac:dyDescent="0.35">
      <c r="A522" s="39"/>
      <c r="B522" s="39" t="s">
        <v>47</v>
      </c>
      <c r="C522" s="40">
        <v>540</v>
      </c>
      <c r="D522" s="49">
        <v>12750</v>
      </c>
      <c r="E522" s="49">
        <v>8118</v>
      </c>
      <c r="F522" s="41" t="s">
        <v>50</v>
      </c>
      <c r="G522" s="39" t="s">
        <v>270</v>
      </c>
      <c r="H522" s="39" t="s">
        <v>302</v>
      </c>
      <c r="I522" s="41">
        <v>1.3</v>
      </c>
      <c r="J522" s="41">
        <v>1</v>
      </c>
      <c r="K522" s="41">
        <v>5</v>
      </c>
      <c r="L522" s="41">
        <v>1</v>
      </c>
      <c r="M522" s="41">
        <f t="shared" si="129"/>
        <v>4</v>
      </c>
      <c r="N522" s="41"/>
      <c r="O522" s="41">
        <f>IF(P522="m3",I522*J522*M522,IF(P522="m2-LxH",I522*M522,IF(P522="m2-LxW",I522*J522*N522,IF(P522="rm",M522,IF(P522="lm",I522,IF(P522="unit",#REF!,))))))</f>
        <v>4</v>
      </c>
      <c r="P522" s="42" t="s">
        <v>30</v>
      </c>
      <c r="Q522" s="43" t="str">
        <f t="shared" si="126"/>
        <v>off hired</v>
      </c>
      <c r="R522" s="44">
        <v>44760</v>
      </c>
      <c r="S522" s="44">
        <v>44852</v>
      </c>
      <c r="T522" s="45">
        <f t="shared" si="131"/>
        <v>1</v>
      </c>
      <c r="U522" s="46">
        <f t="shared" si="132"/>
        <v>13.285714285714286</v>
      </c>
      <c r="V522" s="47">
        <v>135</v>
      </c>
      <c r="W522" s="47">
        <v>12.25</v>
      </c>
      <c r="X522" s="48">
        <f t="shared" si="133"/>
        <v>540</v>
      </c>
      <c r="Y522" s="48">
        <f t="shared" si="134"/>
        <v>49</v>
      </c>
      <c r="Z522" s="48">
        <f t="shared" si="128"/>
        <v>378</v>
      </c>
      <c r="AA522" s="48">
        <f t="shared" si="135"/>
        <v>162</v>
      </c>
      <c r="AB522" s="48">
        <f t="shared" si="136"/>
        <v>651</v>
      </c>
      <c r="AC522" s="48">
        <f t="shared" si="137"/>
        <v>1191</v>
      </c>
      <c r="AD522" s="93">
        <f t="shared" si="130"/>
        <v>1191</v>
      </c>
    </row>
    <row r="523" spans="1:30" s="68" customFormat="1" ht="30" customHeight="1" x14ac:dyDescent="0.35">
      <c r="A523" s="51"/>
      <c r="B523" s="39" t="s">
        <v>47</v>
      </c>
      <c r="C523" s="52">
        <v>541</v>
      </c>
      <c r="D523" s="55">
        <v>12751</v>
      </c>
      <c r="E523" s="55">
        <v>8118</v>
      </c>
      <c r="F523" s="53" t="s">
        <v>50</v>
      </c>
      <c r="G523" s="51" t="s">
        <v>270</v>
      </c>
      <c r="H523" s="51" t="s">
        <v>230</v>
      </c>
      <c r="I523" s="53">
        <v>7.5</v>
      </c>
      <c r="J523" s="53">
        <v>1.3</v>
      </c>
      <c r="K523" s="53">
        <v>5.5</v>
      </c>
      <c r="L523" s="41">
        <v>1</v>
      </c>
      <c r="M523" s="41">
        <f t="shared" si="129"/>
        <v>4.5</v>
      </c>
      <c r="N523" s="53"/>
      <c r="O523" s="41">
        <f>IF(P523="m3",I523*J523*M523,IF(P523="m2-LxH",I523*M523,IF(P523="m2-LxW",I523*J523*N523,IF(P523="rm",M523,IF(P523="lm",I523,IF(P523="unit",#REF!,))))))</f>
        <v>33.75</v>
      </c>
      <c r="P523" s="52" t="s">
        <v>27</v>
      </c>
      <c r="Q523" s="43" t="str">
        <f t="shared" si="126"/>
        <v>off hired</v>
      </c>
      <c r="R523" s="54">
        <v>44759</v>
      </c>
      <c r="S523" s="54">
        <v>44852</v>
      </c>
      <c r="T523" s="45">
        <f t="shared" si="131"/>
        <v>1</v>
      </c>
      <c r="U523" s="46">
        <f t="shared" si="132"/>
        <v>13.428571428571429</v>
      </c>
      <c r="V523" s="50">
        <v>14</v>
      </c>
      <c r="W523" s="50">
        <v>0.84</v>
      </c>
      <c r="X523" s="48">
        <f t="shared" si="133"/>
        <v>472.5</v>
      </c>
      <c r="Y523" s="48">
        <f t="shared" si="134"/>
        <v>28.349999999999998</v>
      </c>
      <c r="Z523" s="48">
        <f t="shared" si="128"/>
        <v>330.75</v>
      </c>
      <c r="AA523" s="48">
        <f t="shared" si="135"/>
        <v>141.75</v>
      </c>
      <c r="AB523" s="48">
        <f t="shared" si="136"/>
        <v>380.7</v>
      </c>
      <c r="AC523" s="48">
        <f t="shared" si="137"/>
        <v>853.2</v>
      </c>
      <c r="AD523" s="93">
        <f t="shared" si="130"/>
        <v>853.2</v>
      </c>
    </row>
    <row r="524" spans="1:30" s="68" customFormat="1" ht="30" customHeight="1" x14ac:dyDescent="0.35">
      <c r="A524" s="51"/>
      <c r="B524" s="39" t="s">
        <v>74</v>
      </c>
      <c r="C524" s="52"/>
      <c r="D524" s="53">
        <v>12753</v>
      </c>
      <c r="E524" s="53">
        <v>6726</v>
      </c>
      <c r="F524" s="53" t="s">
        <v>50</v>
      </c>
      <c r="G524" s="51" t="s">
        <v>333</v>
      </c>
      <c r="H524" s="51" t="s">
        <v>230</v>
      </c>
      <c r="I524" s="53">
        <v>4</v>
      </c>
      <c r="J524" s="53">
        <v>1.3</v>
      </c>
      <c r="K524" s="53">
        <v>4</v>
      </c>
      <c r="L524" s="41">
        <v>1</v>
      </c>
      <c r="M524" s="41">
        <f t="shared" si="129"/>
        <v>3</v>
      </c>
      <c r="N524" s="53"/>
      <c r="O524" s="41">
        <f>IF(P524="m3",I524*J524*M524,IF(P524="m2-LxH",I524*M524,IF(P524="m2-LxW",I524*J524*N524,IF(P524="rm",M524,IF(P524="lm",I524,IF(P524="unit",#REF!,))))))</f>
        <v>12</v>
      </c>
      <c r="P524" s="52" t="s">
        <v>27</v>
      </c>
      <c r="Q524" s="43" t="str">
        <f t="shared" si="126"/>
        <v>off hired</v>
      </c>
      <c r="R524" s="54">
        <v>44754</v>
      </c>
      <c r="S524" s="54">
        <v>44830</v>
      </c>
      <c r="T524" s="45">
        <f t="shared" si="131"/>
        <v>1</v>
      </c>
      <c r="U524" s="46">
        <f t="shared" si="132"/>
        <v>11</v>
      </c>
      <c r="V524" s="50">
        <v>14</v>
      </c>
      <c r="W524" s="50">
        <v>0.84</v>
      </c>
      <c r="X524" s="48">
        <f t="shared" si="133"/>
        <v>168</v>
      </c>
      <c r="Y524" s="48">
        <f t="shared" si="134"/>
        <v>10.08</v>
      </c>
      <c r="Z524" s="48">
        <f t="shared" si="128"/>
        <v>117.59999999999998</v>
      </c>
      <c r="AA524" s="48">
        <f t="shared" si="135"/>
        <v>50.399999999999991</v>
      </c>
      <c r="AB524" s="48">
        <f t="shared" si="136"/>
        <v>110.88</v>
      </c>
      <c r="AC524" s="48">
        <f t="shared" si="137"/>
        <v>278.88</v>
      </c>
      <c r="AD524" s="93">
        <f t="shared" si="130"/>
        <v>278.88</v>
      </c>
    </row>
    <row r="525" spans="1:30" s="68" customFormat="1" ht="30" customHeight="1" x14ac:dyDescent="0.35">
      <c r="A525" s="39"/>
      <c r="B525" s="39" t="s">
        <v>117</v>
      </c>
      <c r="C525" s="40">
        <v>542</v>
      </c>
      <c r="D525" s="41">
        <v>12754</v>
      </c>
      <c r="E525" s="41">
        <v>7802</v>
      </c>
      <c r="F525" s="41" t="s">
        <v>50</v>
      </c>
      <c r="G525" s="39" t="s">
        <v>278</v>
      </c>
      <c r="H525" s="39" t="s">
        <v>302</v>
      </c>
      <c r="I525" s="41">
        <v>2.5</v>
      </c>
      <c r="J525" s="41">
        <v>1.3</v>
      </c>
      <c r="K525" s="41">
        <v>4</v>
      </c>
      <c r="L525" s="41">
        <v>1</v>
      </c>
      <c r="M525" s="41">
        <f t="shared" si="129"/>
        <v>3</v>
      </c>
      <c r="N525" s="41"/>
      <c r="O525" s="41">
        <f>IF(P525="m3",I525*J525*M525,IF(P525="m2-LxH",I525*M525,IF(P525="m2-LxW",I525*J525*N525,IF(P525="rm",M525,IF(P525="lm",I525,IF(P525="unit",#REF!,))))))</f>
        <v>3</v>
      </c>
      <c r="P525" s="42" t="s">
        <v>30</v>
      </c>
      <c r="Q525" s="43" t="str">
        <f t="shared" si="126"/>
        <v>off hired</v>
      </c>
      <c r="R525" s="44">
        <v>44760</v>
      </c>
      <c r="S525" s="44">
        <v>44776</v>
      </c>
      <c r="T525" s="45">
        <f t="shared" si="131"/>
        <v>1</v>
      </c>
      <c r="U525" s="46">
        <f t="shared" si="132"/>
        <v>2.4285714285714284</v>
      </c>
      <c r="V525" s="47">
        <v>135</v>
      </c>
      <c r="W525" s="47">
        <v>12.25</v>
      </c>
      <c r="X525" s="48">
        <f t="shared" si="133"/>
        <v>405</v>
      </c>
      <c r="Y525" s="48">
        <f t="shared" si="134"/>
        <v>36.75</v>
      </c>
      <c r="Z525" s="48">
        <f t="shared" si="128"/>
        <v>283.49999999999994</v>
      </c>
      <c r="AA525" s="48">
        <f t="shared" si="135"/>
        <v>121.49999999999999</v>
      </c>
      <c r="AB525" s="48">
        <f t="shared" si="136"/>
        <v>89.249999999999986</v>
      </c>
      <c r="AC525" s="48">
        <f t="shared" si="137"/>
        <v>494.24999999999994</v>
      </c>
      <c r="AD525" s="93">
        <f t="shared" si="130"/>
        <v>494.24999999999994</v>
      </c>
    </row>
    <row r="526" spans="1:30" s="68" customFormat="1" ht="30" customHeight="1" x14ac:dyDescent="0.35">
      <c r="A526" s="39"/>
      <c r="B526" s="39" t="s">
        <v>69</v>
      </c>
      <c r="C526" s="40">
        <v>544</v>
      </c>
      <c r="D526" s="41">
        <v>12755</v>
      </c>
      <c r="E526" s="41">
        <v>7802</v>
      </c>
      <c r="F526" s="41" t="s">
        <v>50</v>
      </c>
      <c r="G526" s="39" t="s">
        <v>277</v>
      </c>
      <c r="H526" s="39" t="s">
        <v>302</v>
      </c>
      <c r="I526" s="41">
        <v>2.5</v>
      </c>
      <c r="J526" s="41">
        <v>1.3</v>
      </c>
      <c r="K526" s="41">
        <v>4</v>
      </c>
      <c r="L526" s="41">
        <v>1</v>
      </c>
      <c r="M526" s="41">
        <f t="shared" si="129"/>
        <v>3</v>
      </c>
      <c r="N526" s="41"/>
      <c r="O526" s="41">
        <f>IF(P526="m3",I526*J526*M526,IF(P526="m2-LxH",I526*M526,IF(P526="m2-LxW",I526*J526*N526,IF(P526="rm",M526,IF(P526="lm",I526,IF(P526="unit",#REF!,))))))</f>
        <v>3</v>
      </c>
      <c r="P526" s="42" t="s">
        <v>30</v>
      </c>
      <c r="Q526" s="43" t="str">
        <f t="shared" si="126"/>
        <v>off hired</v>
      </c>
      <c r="R526" s="44">
        <v>44760</v>
      </c>
      <c r="S526" s="44">
        <v>44776</v>
      </c>
      <c r="T526" s="45">
        <f t="shared" si="131"/>
        <v>1</v>
      </c>
      <c r="U526" s="46">
        <f t="shared" si="132"/>
        <v>2.4285714285714284</v>
      </c>
      <c r="V526" s="47">
        <v>135</v>
      </c>
      <c r="W526" s="47">
        <v>12.25</v>
      </c>
      <c r="X526" s="48">
        <f t="shared" si="133"/>
        <v>405</v>
      </c>
      <c r="Y526" s="48">
        <f t="shared" si="134"/>
        <v>36.75</v>
      </c>
      <c r="Z526" s="48">
        <f t="shared" si="128"/>
        <v>283.49999999999994</v>
      </c>
      <c r="AA526" s="48">
        <f t="shared" si="135"/>
        <v>121.49999999999999</v>
      </c>
      <c r="AB526" s="48">
        <f t="shared" si="136"/>
        <v>89.249999999999986</v>
      </c>
      <c r="AC526" s="48">
        <f t="shared" si="137"/>
        <v>494.24999999999994</v>
      </c>
      <c r="AD526" s="93">
        <f t="shared" si="130"/>
        <v>494.24999999999994</v>
      </c>
    </row>
    <row r="527" spans="1:30" s="68" customFormat="1" ht="30" customHeight="1" x14ac:dyDescent="0.35">
      <c r="A527" s="39"/>
      <c r="B527" s="39" t="s">
        <v>47</v>
      </c>
      <c r="C527" s="40">
        <v>545</v>
      </c>
      <c r="D527" s="49">
        <v>12756</v>
      </c>
      <c r="E527" s="49">
        <v>7820</v>
      </c>
      <c r="F527" s="41" t="s">
        <v>49</v>
      </c>
      <c r="G527" s="39" t="s">
        <v>240</v>
      </c>
      <c r="H527" s="39" t="s">
        <v>28</v>
      </c>
      <c r="I527" s="41">
        <v>6</v>
      </c>
      <c r="J527" s="41">
        <v>4</v>
      </c>
      <c r="K527" s="41">
        <f>5</f>
        <v>5</v>
      </c>
      <c r="L527" s="41">
        <v>1</v>
      </c>
      <c r="M527" s="41">
        <f t="shared" si="129"/>
        <v>4</v>
      </c>
      <c r="N527" s="41"/>
      <c r="O527" s="41">
        <f>IF(P527="m3",I527*J527*M527,IF(P527="m2-LxH",I527*M527,IF(P527="m2-LxW",I527*J527*N527,IF(P527="rm",M527,IF(P527="lm",I527,IF(P527="unit",#REF!,))))))</f>
        <v>96</v>
      </c>
      <c r="P527" s="42" t="s">
        <v>29</v>
      </c>
      <c r="Q527" s="43" t="str">
        <f t="shared" si="126"/>
        <v>off hired</v>
      </c>
      <c r="R527" s="44">
        <v>44760</v>
      </c>
      <c r="S527" s="44">
        <v>44785</v>
      </c>
      <c r="T527" s="45">
        <f t="shared" si="131"/>
        <v>1</v>
      </c>
      <c r="U527" s="46">
        <f t="shared" si="132"/>
        <v>3.7142857142857144</v>
      </c>
      <c r="V527" s="47">
        <v>7.5</v>
      </c>
      <c r="W527" s="47">
        <v>0.7</v>
      </c>
      <c r="X527" s="48">
        <f t="shared" si="133"/>
        <v>720</v>
      </c>
      <c r="Y527" s="48">
        <f t="shared" si="134"/>
        <v>67.199999999999989</v>
      </c>
      <c r="Z527" s="48">
        <f t="shared" si="128"/>
        <v>503.99999999999989</v>
      </c>
      <c r="AA527" s="48">
        <f t="shared" si="135"/>
        <v>215.99999999999997</v>
      </c>
      <c r="AB527" s="48">
        <f t="shared" si="136"/>
        <v>249.59999999999997</v>
      </c>
      <c r="AC527" s="48">
        <f t="shared" si="137"/>
        <v>969.59999999999991</v>
      </c>
      <c r="AD527" s="93">
        <f t="shared" si="130"/>
        <v>969.59999999999991</v>
      </c>
    </row>
    <row r="528" spans="1:30" s="68" customFormat="1" ht="30" customHeight="1" x14ac:dyDescent="0.35">
      <c r="A528" s="51"/>
      <c r="B528" s="39" t="s">
        <v>47</v>
      </c>
      <c r="C528" s="52">
        <v>546</v>
      </c>
      <c r="D528" s="55">
        <v>12757</v>
      </c>
      <c r="E528" s="55">
        <v>6746</v>
      </c>
      <c r="F528" s="53" t="s">
        <v>50</v>
      </c>
      <c r="G528" s="51" t="s">
        <v>270</v>
      </c>
      <c r="H528" s="51" t="s">
        <v>230</v>
      </c>
      <c r="I528" s="53">
        <v>5</v>
      </c>
      <c r="J528" s="53">
        <v>1.3</v>
      </c>
      <c r="K528" s="53">
        <v>6</v>
      </c>
      <c r="L528" s="41">
        <v>1</v>
      </c>
      <c r="M528" s="41">
        <f t="shared" si="129"/>
        <v>5</v>
      </c>
      <c r="N528" s="53"/>
      <c r="O528" s="41">
        <f>IF(P528="m3",I528*J528*M528,IF(P528="m2-LxH",I528*M528,IF(P528="m2-LxW",I528*J528*N528,IF(P528="rm",M528,IF(P528="lm",I528,IF(P528="unit",#REF!,))))))</f>
        <v>25</v>
      </c>
      <c r="P528" s="52" t="s">
        <v>27</v>
      </c>
      <c r="Q528" s="43" t="str">
        <f t="shared" si="126"/>
        <v>off hired</v>
      </c>
      <c r="R528" s="54">
        <v>44761</v>
      </c>
      <c r="S528" s="54">
        <v>44833</v>
      </c>
      <c r="T528" s="45">
        <f t="shared" si="131"/>
        <v>1</v>
      </c>
      <c r="U528" s="46">
        <f t="shared" si="132"/>
        <v>10.428571428571429</v>
      </c>
      <c r="V528" s="50">
        <v>14</v>
      </c>
      <c r="W528" s="50">
        <v>0.84</v>
      </c>
      <c r="X528" s="48">
        <f t="shared" si="133"/>
        <v>350</v>
      </c>
      <c r="Y528" s="48">
        <f t="shared" si="134"/>
        <v>21</v>
      </c>
      <c r="Z528" s="48">
        <f t="shared" si="128"/>
        <v>245</v>
      </c>
      <c r="AA528" s="48">
        <f t="shared" si="135"/>
        <v>105</v>
      </c>
      <c r="AB528" s="48">
        <f t="shared" si="136"/>
        <v>219</v>
      </c>
      <c r="AC528" s="48">
        <f t="shared" si="137"/>
        <v>569</v>
      </c>
      <c r="AD528" s="93">
        <f t="shared" si="130"/>
        <v>569</v>
      </c>
    </row>
    <row r="529" spans="1:30" s="68" customFormat="1" ht="30" customHeight="1" x14ac:dyDescent="0.35">
      <c r="A529" s="39"/>
      <c r="B529" s="39" t="s">
        <v>114</v>
      </c>
      <c r="C529" s="40">
        <v>549</v>
      </c>
      <c r="D529" s="41">
        <v>12758</v>
      </c>
      <c r="E529" s="41">
        <v>7804</v>
      </c>
      <c r="F529" s="41" t="s">
        <v>50</v>
      </c>
      <c r="G529" s="39" t="s">
        <v>332</v>
      </c>
      <c r="H529" s="39" t="s">
        <v>302</v>
      </c>
      <c r="I529" s="41">
        <v>2.5</v>
      </c>
      <c r="J529" s="41">
        <v>1.3</v>
      </c>
      <c r="K529" s="41">
        <v>4</v>
      </c>
      <c r="L529" s="41">
        <v>1</v>
      </c>
      <c r="M529" s="41">
        <f t="shared" si="129"/>
        <v>3</v>
      </c>
      <c r="N529" s="41"/>
      <c r="O529" s="41">
        <f>IF(P529="m3",I529*J529*M529,IF(P529="m2-LxH",I529*M529,IF(P529="m2-LxW",I529*J529*N529,IF(P529="rm",M529,IF(P529="lm",I529,IF(P529="unit",#REF!,))))))</f>
        <v>3</v>
      </c>
      <c r="P529" s="42" t="s">
        <v>30</v>
      </c>
      <c r="Q529" s="43" t="str">
        <f t="shared" si="126"/>
        <v>off hired</v>
      </c>
      <c r="R529" s="44">
        <v>44761</v>
      </c>
      <c r="S529" s="44">
        <v>44776</v>
      </c>
      <c r="T529" s="45">
        <f t="shared" si="131"/>
        <v>1</v>
      </c>
      <c r="U529" s="46">
        <f t="shared" si="132"/>
        <v>2.2857142857142856</v>
      </c>
      <c r="V529" s="47">
        <v>135</v>
      </c>
      <c r="W529" s="47">
        <v>12.25</v>
      </c>
      <c r="X529" s="48">
        <f t="shared" si="133"/>
        <v>405</v>
      </c>
      <c r="Y529" s="48">
        <f t="shared" si="134"/>
        <v>36.75</v>
      </c>
      <c r="Z529" s="48">
        <f t="shared" si="128"/>
        <v>283.49999999999994</v>
      </c>
      <c r="AA529" s="48">
        <f t="shared" si="135"/>
        <v>121.49999999999999</v>
      </c>
      <c r="AB529" s="48">
        <f t="shared" si="136"/>
        <v>84</v>
      </c>
      <c r="AC529" s="48">
        <f t="shared" si="137"/>
        <v>488.99999999999994</v>
      </c>
      <c r="AD529" s="93">
        <f t="shared" si="130"/>
        <v>488.99999999999994</v>
      </c>
    </row>
    <row r="530" spans="1:30" s="68" customFormat="1" ht="30" customHeight="1" x14ac:dyDescent="0.35">
      <c r="A530" s="51"/>
      <c r="B530" s="39" t="s">
        <v>47</v>
      </c>
      <c r="C530" s="52">
        <v>548</v>
      </c>
      <c r="D530" s="55">
        <v>12759</v>
      </c>
      <c r="E530" s="55">
        <v>7737</v>
      </c>
      <c r="F530" s="53" t="s">
        <v>50</v>
      </c>
      <c r="G530" s="51" t="s">
        <v>250</v>
      </c>
      <c r="H530" s="51" t="s">
        <v>230</v>
      </c>
      <c r="I530" s="53">
        <v>4</v>
      </c>
      <c r="J530" s="53">
        <v>1.3</v>
      </c>
      <c r="K530" s="53">
        <v>4</v>
      </c>
      <c r="L530" s="41">
        <v>1</v>
      </c>
      <c r="M530" s="59">
        <f t="shared" si="129"/>
        <v>3</v>
      </c>
      <c r="N530" s="53"/>
      <c r="O530" s="41">
        <f>IF(P530="m3",I530*J530*M530,IF(P530="m2-LxH",I530*M530,IF(P530="m2-LxW",I530*J530*N530,IF(P530="rm",M530,IF(P530="lm",I530,IF(P530="unit",#REF!,))))))</f>
        <v>12</v>
      </c>
      <c r="P530" s="52" t="s">
        <v>27</v>
      </c>
      <c r="Q530" s="43" t="str">
        <f t="shared" si="126"/>
        <v>off hired</v>
      </c>
      <c r="R530" s="54">
        <v>44761</v>
      </c>
      <c r="S530" s="54">
        <v>44768</v>
      </c>
      <c r="T530" s="45">
        <f t="shared" si="131"/>
        <v>1</v>
      </c>
      <c r="U530" s="46">
        <f t="shared" si="132"/>
        <v>1.1428571428571428</v>
      </c>
      <c r="V530" s="50">
        <v>14</v>
      </c>
      <c r="W530" s="50">
        <v>0.84</v>
      </c>
      <c r="X530" s="48">
        <f t="shared" si="133"/>
        <v>168</v>
      </c>
      <c r="Y530" s="48">
        <f t="shared" si="134"/>
        <v>10.08</v>
      </c>
      <c r="Z530" s="48">
        <f t="shared" si="128"/>
        <v>117.59999999999998</v>
      </c>
      <c r="AA530" s="48">
        <f t="shared" si="135"/>
        <v>50.399999999999991</v>
      </c>
      <c r="AB530" s="48">
        <f t="shared" si="136"/>
        <v>11.52</v>
      </c>
      <c r="AC530" s="48">
        <f t="shared" si="137"/>
        <v>179.51999999999998</v>
      </c>
      <c r="AD530" s="93">
        <f t="shared" si="130"/>
        <v>179.51999999999998</v>
      </c>
    </row>
    <row r="531" spans="1:30" s="68" customFormat="1" ht="30" customHeight="1" x14ac:dyDescent="0.35">
      <c r="A531" s="39"/>
      <c r="B531" s="39" t="s">
        <v>47</v>
      </c>
      <c r="C531" s="40">
        <v>550</v>
      </c>
      <c r="D531" s="49">
        <v>12760</v>
      </c>
      <c r="E531" s="49">
        <v>7742</v>
      </c>
      <c r="F531" s="41" t="s">
        <v>50</v>
      </c>
      <c r="G531" s="39" t="s">
        <v>270</v>
      </c>
      <c r="H531" s="39" t="s">
        <v>28</v>
      </c>
      <c r="I531" s="41">
        <v>2.5</v>
      </c>
      <c r="J531" s="41">
        <v>2.5</v>
      </c>
      <c r="K531" s="41">
        <f>5.5</f>
        <v>5.5</v>
      </c>
      <c r="L531" s="41">
        <v>1</v>
      </c>
      <c r="M531" s="41">
        <f t="shared" si="129"/>
        <v>4.5</v>
      </c>
      <c r="N531" s="41"/>
      <c r="O531" s="41">
        <f>IF(P531="m3",I531*J531*M531,IF(P531="m2-LxH",I531*M531,IF(P531="m2-LxW",I531*J531*N531,IF(P531="rm",M531,IF(P531="lm",I531,IF(P531="unit",#REF!,))))))</f>
        <v>28.125</v>
      </c>
      <c r="P531" s="42" t="s">
        <v>29</v>
      </c>
      <c r="Q531" s="43" t="str">
        <f t="shared" si="126"/>
        <v>off hired</v>
      </c>
      <c r="R531" s="44">
        <v>44761</v>
      </c>
      <c r="S531" s="44">
        <v>44769</v>
      </c>
      <c r="T531" s="45">
        <f t="shared" si="131"/>
        <v>1</v>
      </c>
      <c r="U531" s="46">
        <f t="shared" si="132"/>
        <v>1.2857142857142858</v>
      </c>
      <c r="V531" s="47">
        <v>7.5</v>
      </c>
      <c r="W531" s="47">
        <v>0.7</v>
      </c>
      <c r="X531" s="48">
        <f t="shared" si="133"/>
        <v>210.9375</v>
      </c>
      <c r="Y531" s="48">
        <f t="shared" si="134"/>
        <v>19.6875</v>
      </c>
      <c r="Z531" s="48">
        <f t="shared" si="128"/>
        <v>147.65625</v>
      </c>
      <c r="AA531" s="48">
        <f t="shared" si="135"/>
        <v>63.28125</v>
      </c>
      <c r="AB531" s="48">
        <f t="shared" si="136"/>
        <v>25.312500000000004</v>
      </c>
      <c r="AC531" s="48">
        <f t="shared" si="137"/>
        <v>236.25</v>
      </c>
      <c r="AD531" s="93">
        <f t="shared" si="130"/>
        <v>236.25</v>
      </c>
    </row>
    <row r="532" spans="1:30" s="68" customFormat="1" ht="30" customHeight="1" x14ac:dyDescent="0.35">
      <c r="A532" s="51"/>
      <c r="B532" s="39" t="s">
        <v>79</v>
      </c>
      <c r="C532" s="52">
        <v>551</v>
      </c>
      <c r="D532" s="55">
        <v>12761</v>
      </c>
      <c r="E532" s="55">
        <v>8154</v>
      </c>
      <c r="F532" s="53" t="s">
        <v>49</v>
      </c>
      <c r="G532" s="51" t="s">
        <v>261</v>
      </c>
      <c r="H532" s="51" t="s">
        <v>230</v>
      </c>
      <c r="I532" s="53">
        <v>5</v>
      </c>
      <c r="J532" s="53">
        <v>1.8</v>
      </c>
      <c r="K532" s="53">
        <v>5.5</v>
      </c>
      <c r="L532" s="41">
        <v>1</v>
      </c>
      <c r="M532" s="59">
        <f t="shared" si="129"/>
        <v>4.5</v>
      </c>
      <c r="N532" s="53"/>
      <c r="O532" s="41">
        <f>IF(P532="m3",I532*J532*M532,IF(P532="m2-LxH",I532*M532,IF(P532="m2-LxW",I532*J532*N532,IF(P532="rm",M532,IF(P532="lm",I532,IF(P532="unit",#REF!,))))))</f>
        <v>22.5</v>
      </c>
      <c r="P532" s="42" t="s">
        <v>27</v>
      </c>
      <c r="Q532" s="43" t="str">
        <f t="shared" si="126"/>
        <v>off hired</v>
      </c>
      <c r="R532" s="54">
        <v>44762</v>
      </c>
      <c r="S532" s="54">
        <v>44861</v>
      </c>
      <c r="T532" s="45">
        <f t="shared" si="131"/>
        <v>1</v>
      </c>
      <c r="U532" s="46">
        <f t="shared" si="132"/>
        <v>14.285714285714286</v>
      </c>
      <c r="V532" s="50">
        <v>18</v>
      </c>
      <c r="W532" s="50">
        <v>1.05</v>
      </c>
      <c r="X532" s="48">
        <f t="shared" si="133"/>
        <v>405</v>
      </c>
      <c r="Y532" s="48">
        <f t="shared" si="134"/>
        <v>23.625</v>
      </c>
      <c r="Z532" s="48">
        <f t="shared" si="128"/>
        <v>283.49999999999994</v>
      </c>
      <c r="AA532" s="48">
        <f t="shared" si="135"/>
        <v>121.5</v>
      </c>
      <c r="AB532" s="48">
        <f t="shared" si="136"/>
        <v>337.50000000000006</v>
      </c>
      <c r="AC532" s="48">
        <f t="shared" si="137"/>
        <v>742.5</v>
      </c>
      <c r="AD532" s="93">
        <f t="shared" si="130"/>
        <v>742.5</v>
      </c>
    </row>
    <row r="533" spans="1:30" s="68" customFormat="1" ht="30" customHeight="1" x14ac:dyDescent="0.35">
      <c r="A533" s="51"/>
      <c r="B533" s="39" t="s">
        <v>79</v>
      </c>
      <c r="C533" s="52">
        <v>552</v>
      </c>
      <c r="D533" s="55">
        <v>12762</v>
      </c>
      <c r="E533" s="55">
        <v>8154</v>
      </c>
      <c r="F533" s="53" t="s">
        <v>50</v>
      </c>
      <c r="G533" s="51" t="s">
        <v>355</v>
      </c>
      <c r="H533" s="51" t="s">
        <v>230</v>
      </c>
      <c r="I533" s="53">
        <v>15</v>
      </c>
      <c r="J533" s="53">
        <v>1.3</v>
      </c>
      <c r="K533" s="53">
        <v>5.5</v>
      </c>
      <c r="L533" s="41">
        <v>1</v>
      </c>
      <c r="M533" s="41">
        <f t="shared" si="129"/>
        <v>4.5</v>
      </c>
      <c r="N533" s="53"/>
      <c r="O533" s="41">
        <f>IF(P533="m3",I533*J533*M533,IF(P533="m2-LxH",I533*M533,IF(P533="m2-LxW",I533*J533*N533,IF(P533="rm",M533,IF(P533="lm",I533,IF(P533="unit",#REF!,))))))</f>
        <v>67.5</v>
      </c>
      <c r="P533" s="52" t="s">
        <v>27</v>
      </c>
      <c r="Q533" s="43" t="str">
        <f t="shared" si="126"/>
        <v>off hired</v>
      </c>
      <c r="R533" s="54">
        <v>44762</v>
      </c>
      <c r="S533" s="54">
        <v>44861</v>
      </c>
      <c r="T533" s="45">
        <f t="shared" si="131"/>
        <v>1</v>
      </c>
      <c r="U533" s="46">
        <f t="shared" si="132"/>
        <v>14.285714285714286</v>
      </c>
      <c r="V533" s="50">
        <v>14</v>
      </c>
      <c r="W533" s="50">
        <v>0.84</v>
      </c>
      <c r="X533" s="48">
        <f t="shared" si="133"/>
        <v>945</v>
      </c>
      <c r="Y533" s="48">
        <f t="shared" si="134"/>
        <v>56.699999999999996</v>
      </c>
      <c r="Z533" s="48">
        <f t="shared" si="128"/>
        <v>661.5</v>
      </c>
      <c r="AA533" s="48">
        <f t="shared" si="135"/>
        <v>283.5</v>
      </c>
      <c r="AB533" s="48">
        <f t="shared" si="136"/>
        <v>810</v>
      </c>
      <c r="AC533" s="48">
        <f t="shared" si="137"/>
        <v>1755</v>
      </c>
      <c r="AD533" s="93">
        <f t="shared" si="130"/>
        <v>1755</v>
      </c>
    </row>
    <row r="534" spans="1:30" s="68" customFormat="1" ht="30" customHeight="1" x14ac:dyDescent="0.35">
      <c r="A534" s="51"/>
      <c r="B534" s="39" t="s">
        <v>79</v>
      </c>
      <c r="C534" s="52">
        <v>553</v>
      </c>
      <c r="D534" s="55">
        <v>12763</v>
      </c>
      <c r="E534" s="55">
        <v>8192</v>
      </c>
      <c r="F534" s="53" t="s">
        <v>50</v>
      </c>
      <c r="G534" s="51" t="s">
        <v>388</v>
      </c>
      <c r="H534" s="51" t="s">
        <v>230</v>
      </c>
      <c r="I534" s="53">
        <v>60</v>
      </c>
      <c r="J534" s="53">
        <v>1.3</v>
      </c>
      <c r="K534" s="53">
        <v>5</v>
      </c>
      <c r="L534" s="41">
        <v>1</v>
      </c>
      <c r="M534" s="41">
        <f t="shared" si="129"/>
        <v>4</v>
      </c>
      <c r="N534" s="53"/>
      <c r="O534" s="41">
        <f>IF(P534="m3",I534*J534*M534,IF(P534="m2-LxH",I534*M534,IF(P534="m2-LxW",I534*J534*N534,IF(P534="rm",M534,IF(P534="lm",I534,IF(P534="unit",#REF!,))))))</f>
        <v>240</v>
      </c>
      <c r="P534" s="52" t="s">
        <v>27</v>
      </c>
      <c r="Q534" s="43" t="str">
        <f t="shared" si="126"/>
        <v>off hired</v>
      </c>
      <c r="R534" s="54">
        <v>44761</v>
      </c>
      <c r="S534" s="54">
        <v>44868</v>
      </c>
      <c r="T534" s="45">
        <f t="shared" si="131"/>
        <v>1</v>
      </c>
      <c r="U534" s="46">
        <f t="shared" si="132"/>
        <v>15.428571428571429</v>
      </c>
      <c r="V534" s="50">
        <v>14</v>
      </c>
      <c r="W534" s="50">
        <v>0.84</v>
      </c>
      <c r="X534" s="48">
        <f t="shared" si="133"/>
        <v>3360</v>
      </c>
      <c r="Y534" s="48">
        <f t="shared" si="134"/>
        <v>201.6</v>
      </c>
      <c r="Z534" s="48">
        <f t="shared" si="128"/>
        <v>2352</v>
      </c>
      <c r="AA534" s="48">
        <f t="shared" si="135"/>
        <v>1008</v>
      </c>
      <c r="AB534" s="48">
        <f t="shared" si="136"/>
        <v>3110.4</v>
      </c>
      <c r="AC534" s="48">
        <f t="shared" si="137"/>
        <v>6470.4</v>
      </c>
      <c r="AD534" s="93">
        <f t="shared" si="130"/>
        <v>6470.4</v>
      </c>
    </row>
    <row r="535" spans="1:30" s="68" customFormat="1" ht="30" customHeight="1" x14ac:dyDescent="0.35">
      <c r="A535" s="39"/>
      <c r="B535" s="39" t="s">
        <v>102</v>
      </c>
      <c r="C535" s="40">
        <v>217</v>
      </c>
      <c r="D535" s="41">
        <v>12764</v>
      </c>
      <c r="E535" s="41">
        <v>6729</v>
      </c>
      <c r="F535" s="41" t="s">
        <v>50</v>
      </c>
      <c r="G535" s="39" t="s">
        <v>318</v>
      </c>
      <c r="H535" s="39" t="s">
        <v>28</v>
      </c>
      <c r="I535" s="41">
        <v>8</v>
      </c>
      <c r="J535" s="41">
        <v>8</v>
      </c>
      <c r="K535" s="41">
        <f>4</f>
        <v>4</v>
      </c>
      <c r="L535" s="41">
        <v>1</v>
      </c>
      <c r="M535" s="41">
        <f t="shared" si="129"/>
        <v>3</v>
      </c>
      <c r="N535" s="41"/>
      <c r="O535" s="41">
        <f>IF(P535="m3",I535*J535*M535,IF(P535="m2-LxH",I535*M535,IF(P535="m2-LxW",I535*J535*N535,IF(P535="rm",M535,IF(P535="lm",I535,IF(P535="unit",#REF!,))))))</f>
        <v>192</v>
      </c>
      <c r="P535" s="42" t="s">
        <v>29</v>
      </c>
      <c r="Q535" s="43" t="str">
        <f t="shared" si="126"/>
        <v>off hired</v>
      </c>
      <c r="R535" s="44">
        <v>44761</v>
      </c>
      <c r="S535" s="44">
        <v>44831</v>
      </c>
      <c r="T535" s="45">
        <f t="shared" si="131"/>
        <v>1</v>
      </c>
      <c r="U535" s="46">
        <f t="shared" si="132"/>
        <v>10.142857142857142</v>
      </c>
      <c r="V535" s="47">
        <v>7.5</v>
      </c>
      <c r="W535" s="47">
        <v>0.7</v>
      </c>
      <c r="X535" s="48">
        <f t="shared" si="133"/>
        <v>1440</v>
      </c>
      <c r="Y535" s="48">
        <f t="shared" si="134"/>
        <v>134.39999999999998</v>
      </c>
      <c r="Z535" s="48">
        <f t="shared" si="128"/>
        <v>1007.9999999999998</v>
      </c>
      <c r="AA535" s="48">
        <f t="shared" si="135"/>
        <v>431.99999999999994</v>
      </c>
      <c r="AB535" s="48">
        <f t="shared" si="136"/>
        <v>1363.1999999999998</v>
      </c>
      <c r="AC535" s="48">
        <f t="shared" si="137"/>
        <v>2803.2</v>
      </c>
      <c r="AD535" s="93">
        <f t="shared" si="130"/>
        <v>2803.2</v>
      </c>
    </row>
    <row r="536" spans="1:30" s="68" customFormat="1" ht="30" customHeight="1" x14ac:dyDescent="0.35">
      <c r="A536" s="39"/>
      <c r="B536" s="39" t="s">
        <v>79</v>
      </c>
      <c r="C536" s="40">
        <v>554</v>
      </c>
      <c r="D536" s="49">
        <v>12765</v>
      </c>
      <c r="E536" s="49">
        <v>6731</v>
      </c>
      <c r="F536" s="41" t="s">
        <v>49</v>
      </c>
      <c r="G536" s="39" t="s">
        <v>261</v>
      </c>
      <c r="H536" s="39" t="s">
        <v>302</v>
      </c>
      <c r="I536" s="41">
        <v>2.5</v>
      </c>
      <c r="J536" s="41">
        <v>1.8</v>
      </c>
      <c r="K536" s="41">
        <v>3</v>
      </c>
      <c r="L536" s="41">
        <v>1</v>
      </c>
      <c r="M536" s="41">
        <f t="shared" si="129"/>
        <v>2</v>
      </c>
      <c r="N536" s="41"/>
      <c r="O536" s="41">
        <f>IF(P536="m3",I536*J536*M536,IF(P536="m2-LxH",I536*M536,IF(P536="m2-LxW",I536*J536*N536,IF(P536="rm",M536,IF(P536="lm",I536,IF(P536="unit",#REF!,))))))</f>
        <v>2</v>
      </c>
      <c r="P536" s="42" t="s">
        <v>30</v>
      </c>
      <c r="Q536" s="43" t="str">
        <f t="shared" si="126"/>
        <v>off hired</v>
      </c>
      <c r="R536" s="44">
        <v>44762</v>
      </c>
      <c r="S536" s="44">
        <v>44831</v>
      </c>
      <c r="T536" s="45">
        <f t="shared" si="131"/>
        <v>1</v>
      </c>
      <c r="U536" s="46">
        <f t="shared" si="132"/>
        <v>10</v>
      </c>
      <c r="V536" s="47">
        <v>135</v>
      </c>
      <c r="W536" s="47"/>
      <c r="X536" s="48">
        <f t="shared" si="133"/>
        <v>270</v>
      </c>
      <c r="Y536" s="48">
        <f t="shared" si="134"/>
        <v>0</v>
      </c>
      <c r="Z536" s="48">
        <f t="shared" si="128"/>
        <v>189</v>
      </c>
      <c r="AA536" s="48">
        <f t="shared" si="135"/>
        <v>81</v>
      </c>
      <c r="AB536" s="48">
        <f t="shared" si="136"/>
        <v>0</v>
      </c>
      <c r="AC536" s="48">
        <f t="shared" si="137"/>
        <v>270</v>
      </c>
      <c r="AD536" s="93">
        <f t="shared" si="130"/>
        <v>270</v>
      </c>
    </row>
    <row r="537" spans="1:30" s="68" customFormat="1" ht="30" customHeight="1" x14ac:dyDescent="0.35">
      <c r="A537" s="39"/>
      <c r="B537" s="39" t="s">
        <v>79</v>
      </c>
      <c r="C537" s="40">
        <v>555</v>
      </c>
      <c r="D537" s="49">
        <v>12766</v>
      </c>
      <c r="E537" s="49">
        <v>7749</v>
      </c>
      <c r="F537" s="41" t="s">
        <v>50</v>
      </c>
      <c r="G537" s="39" t="s">
        <v>251</v>
      </c>
      <c r="H537" s="39" t="s">
        <v>302</v>
      </c>
      <c r="I537" s="41">
        <v>1.3</v>
      </c>
      <c r="J537" s="41">
        <v>0.6</v>
      </c>
      <c r="K537" s="41">
        <v>5</v>
      </c>
      <c r="L537" s="41">
        <v>1</v>
      </c>
      <c r="M537" s="41">
        <f t="shared" si="129"/>
        <v>4</v>
      </c>
      <c r="N537" s="41"/>
      <c r="O537" s="41">
        <f>IF(P537="m3",I537*J537*M537,IF(P537="m2-LxH",I537*M537,IF(P537="m2-LxW",I537*J537*N537,IF(P537="rm",M537,IF(P537="lm",I537,IF(P537="unit",#REF!,))))))</f>
        <v>4</v>
      </c>
      <c r="P537" s="42" t="s">
        <v>30</v>
      </c>
      <c r="Q537" s="43" t="str">
        <f t="shared" si="126"/>
        <v>off hired</v>
      </c>
      <c r="R537" s="44">
        <v>44762</v>
      </c>
      <c r="S537" s="44">
        <v>44776</v>
      </c>
      <c r="T537" s="45">
        <f t="shared" si="131"/>
        <v>1</v>
      </c>
      <c r="U537" s="46">
        <f t="shared" si="132"/>
        <v>2.1428571428571428</v>
      </c>
      <c r="V537" s="47">
        <v>135</v>
      </c>
      <c r="W537" s="47">
        <v>12.25</v>
      </c>
      <c r="X537" s="48">
        <f t="shared" si="133"/>
        <v>540</v>
      </c>
      <c r="Y537" s="48">
        <f t="shared" si="134"/>
        <v>49</v>
      </c>
      <c r="Z537" s="48">
        <f t="shared" si="128"/>
        <v>378</v>
      </c>
      <c r="AA537" s="48">
        <f t="shared" si="135"/>
        <v>162</v>
      </c>
      <c r="AB537" s="48">
        <f t="shared" si="136"/>
        <v>105</v>
      </c>
      <c r="AC537" s="48">
        <f t="shared" si="137"/>
        <v>645</v>
      </c>
      <c r="AD537" s="93">
        <f t="shared" si="130"/>
        <v>645</v>
      </c>
    </row>
    <row r="538" spans="1:30" s="68" customFormat="1" ht="30" customHeight="1" x14ac:dyDescent="0.35">
      <c r="A538" s="39"/>
      <c r="B538" s="39" t="s">
        <v>117</v>
      </c>
      <c r="C538" s="40">
        <v>556</v>
      </c>
      <c r="D538" s="41">
        <v>12767</v>
      </c>
      <c r="E538" s="41">
        <v>6724</v>
      </c>
      <c r="F538" s="41" t="s">
        <v>50</v>
      </c>
      <c r="G538" s="39" t="s">
        <v>278</v>
      </c>
      <c r="H538" s="39" t="s">
        <v>302</v>
      </c>
      <c r="I538" s="41">
        <v>1.8</v>
      </c>
      <c r="J538" s="41">
        <v>1.3</v>
      </c>
      <c r="K538" s="41">
        <v>3.5</v>
      </c>
      <c r="L538" s="41">
        <v>1</v>
      </c>
      <c r="M538" s="41">
        <f t="shared" si="129"/>
        <v>2.5</v>
      </c>
      <c r="N538" s="41"/>
      <c r="O538" s="41">
        <f>IF(P538="m3",I538*J538*M538,IF(P538="m2-LxH",I538*M538,IF(P538="m2-LxW",I538*J538*N538,IF(P538="rm",M538,IF(P538="lm",I538,IF(P538="unit",#REF!,))))))</f>
        <v>2.5</v>
      </c>
      <c r="P538" s="42" t="s">
        <v>30</v>
      </c>
      <c r="Q538" s="43" t="str">
        <f t="shared" si="126"/>
        <v>off hired</v>
      </c>
      <c r="R538" s="44">
        <v>44762</v>
      </c>
      <c r="S538" s="44">
        <v>44830</v>
      </c>
      <c r="T538" s="45">
        <f t="shared" si="131"/>
        <v>1</v>
      </c>
      <c r="U538" s="46">
        <f t="shared" si="132"/>
        <v>9.8571428571428577</v>
      </c>
      <c r="V538" s="47">
        <v>135</v>
      </c>
      <c r="W538" s="47">
        <v>12.25</v>
      </c>
      <c r="X538" s="48">
        <f t="shared" si="133"/>
        <v>337.5</v>
      </c>
      <c r="Y538" s="48">
        <f t="shared" si="134"/>
        <v>30.625</v>
      </c>
      <c r="Z538" s="48">
        <f t="shared" si="128"/>
        <v>236.25</v>
      </c>
      <c r="AA538" s="48">
        <f t="shared" si="135"/>
        <v>101.25</v>
      </c>
      <c r="AB538" s="48">
        <f t="shared" si="136"/>
        <v>301.87500000000006</v>
      </c>
      <c r="AC538" s="48">
        <f t="shared" si="137"/>
        <v>639.375</v>
      </c>
      <c r="AD538" s="93">
        <f t="shared" si="130"/>
        <v>639.375</v>
      </c>
    </row>
    <row r="539" spans="1:30" s="68" customFormat="1" ht="30" customHeight="1" x14ac:dyDescent="0.35">
      <c r="A539" s="39"/>
      <c r="B539" s="39" t="s">
        <v>47</v>
      </c>
      <c r="C539" s="40">
        <v>486</v>
      </c>
      <c r="D539" s="49">
        <v>12768</v>
      </c>
      <c r="E539" s="49">
        <v>6712</v>
      </c>
      <c r="F539" s="41" t="s">
        <v>49</v>
      </c>
      <c r="G539" s="39" t="s">
        <v>240</v>
      </c>
      <c r="H539" s="39" t="s">
        <v>28</v>
      </c>
      <c r="I539" s="41">
        <v>5</v>
      </c>
      <c r="J539" s="41">
        <v>3</v>
      </c>
      <c r="K539" s="41">
        <f>6</f>
        <v>6</v>
      </c>
      <c r="L539" s="41">
        <v>1</v>
      </c>
      <c r="M539" s="41">
        <f t="shared" si="129"/>
        <v>5</v>
      </c>
      <c r="N539" s="41"/>
      <c r="O539" s="41">
        <f>IF(P539="m3",I539*J539*M539,IF(P539="m2-LxH",I539*M539,IF(P539="m2-LxW",I539*J539*N539,IF(P539="rm",M539,IF(P539="lm",I539,IF(P539="unit",#REF!,))))))</f>
        <v>75</v>
      </c>
      <c r="P539" s="42" t="s">
        <v>29</v>
      </c>
      <c r="Q539" s="43" t="str">
        <f t="shared" si="126"/>
        <v>off hired</v>
      </c>
      <c r="R539" s="44">
        <v>44762</v>
      </c>
      <c r="S539" s="44">
        <v>44828</v>
      </c>
      <c r="T539" s="45">
        <f t="shared" si="131"/>
        <v>1</v>
      </c>
      <c r="U539" s="46">
        <f t="shared" si="132"/>
        <v>9.5714285714285712</v>
      </c>
      <c r="V539" s="47">
        <v>7.5</v>
      </c>
      <c r="W539" s="47">
        <v>0.7</v>
      </c>
      <c r="X539" s="48">
        <f t="shared" si="133"/>
        <v>562.5</v>
      </c>
      <c r="Y539" s="48">
        <f t="shared" si="134"/>
        <v>52.5</v>
      </c>
      <c r="Z539" s="48">
        <f t="shared" si="128"/>
        <v>393.75</v>
      </c>
      <c r="AA539" s="48">
        <f t="shared" si="135"/>
        <v>168.75</v>
      </c>
      <c r="AB539" s="48">
        <f t="shared" si="136"/>
        <v>502.5</v>
      </c>
      <c r="AC539" s="48">
        <f t="shared" si="137"/>
        <v>1065</v>
      </c>
      <c r="AD539" s="93">
        <f t="shared" si="130"/>
        <v>1065</v>
      </c>
    </row>
    <row r="540" spans="1:30" s="68" customFormat="1" ht="30" customHeight="1" x14ac:dyDescent="0.35">
      <c r="A540" s="39"/>
      <c r="B540" s="39" t="s">
        <v>79</v>
      </c>
      <c r="C540" s="40">
        <v>558</v>
      </c>
      <c r="D540" s="49">
        <v>12769</v>
      </c>
      <c r="E540" s="49">
        <v>7890</v>
      </c>
      <c r="F540" s="41" t="s">
        <v>49</v>
      </c>
      <c r="G540" s="39" t="s">
        <v>261</v>
      </c>
      <c r="H540" s="39" t="s">
        <v>302</v>
      </c>
      <c r="I540" s="41">
        <v>2.5</v>
      </c>
      <c r="J540" s="41">
        <v>1.3</v>
      </c>
      <c r="K540" s="41">
        <v>3.5</v>
      </c>
      <c r="L540" s="41">
        <v>1</v>
      </c>
      <c r="M540" s="41">
        <f t="shared" si="129"/>
        <v>2.5</v>
      </c>
      <c r="N540" s="41"/>
      <c r="O540" s="41">
        <f>IF(P540="m3",I540*J540*M540,IF(P540="m2-LxH",I540*M540,IF(P540="m2-LxW",I540*J540*N540,IF(P540="rm",M540,IF(P540="lm",I540,IF(P540="unit",#REF!,))))))</f>
        <v>2.5</v>
      </c>
      <c r="P540" s="42" t="s">
        <v>30</v>
      </c>
      <c r="Q540" s="43" t="str">
        <f t="shared" si="126"/>
        <v>off hired</v>
      </c>
      <c r="R540" s="44">
        <v>44762</v>
      </c>
      <c r="S540" s="44">
        <v>44819</v>
      </c>
      <c r="T540" s="45">
        <f t="shared" si="131"/>
        <v>1</v>
      </c>
      <c r="U540" s="46">
        <f t="shared" si="132"/>
        <v>8.2857142857142865</v>
      </c>
      <c r="V540" s="47">
        <v>135</v>
      </c>
      <c r="W540" s="47">
        <v>12.25</v>
      </c>
      <c r="X540" s="48">
        <f t="shared" si="133"/>
        <v>337.5</v>
      </c>
      <c r="Y540" s="48">
        <f t="shared" si="134"/>
        <v>30.625</v>
      </c>
      <c r="Z540" s="48">
        <f t="shared" si="128"/>
        <v>236.25</v>
      </c>
      <c r="AA540" s="48">
        <f t="shared" si="135"/>
        <v>101.25</v>
      </c>
      <c r="AB540" s="48">
        <f t="shared" si="136"/>
        <v>253.75</v>
      </c>
      <c r="AC540" s="48">
        <f t="shared" si="137"/>
        <v>591.25</v>
      </c>
      <c r="AD540" s="93">
        <f t="shared" si="130"/>
        <v>591.25</v>
      </c>
    </row>
    <row r="541" spans="1:30" s="68" customFormat="1" ht="30" customHeight="1" x14ac:dyDescent="0.35">
      <c r="A541" s="51"/>
      <c r="B541" s="39" t="s">
        <v>47</v>
      </c>
      <c r="C541" s="52">
        <v>547</v>
      </c>
      <c r="D541" s="55">
        <v>12770</v>
      </c>
      <c r="E541" s="55">
        <v>6746</v>
      </c>
      <c r="F541" s="53" t="s">
        <v>50</v>
      </c>
      <c r="G541" s="51" t="s">
        <v>389</v>
      </c>
      <c r="H541" s="51" t="s">
        <v>230</v>
      </c>
      <c r="I541" s="53">
        <v>9</v>
      </c>
      <c r="J541" s="53">
        <v>1.3</v>
      </c>
      <c r="K541" s="53">
        <v>6</v>
      </c>
      <c r="L541" s="41">
        <v>1</v>
      </c>
      <c r="M541" s="41">
        <f t="shared" si="129"/>
        <v>5</v>
      </c>
      <c r="N541" s="53"/>
      <c r="O541" s="41">
        <f>IF(P541="m3",I541*J541*M541,IF(P541="m2-LxH",I541*M541,IF(P541="m2-LxW",I541*J541*N541,IF(P541="rm",M541,IF(P541="lm",I541,IF(P541="unit",#REF!,))))))</f>
        <v>45</v>
      </c>
      <c r="P541" s="52" t="s">
        <v>27</v>
      </c>
      <c r="Q541" s="43" t="str">
        <f t="shared" si="126"/>
        <v>off hired</v>
      </c>
      <c r="R541" s="54">
        <v>44762</v>
      </c>
      <c r="S541" s="54">
        <v>44833</v>
      </c>
      <c r="T541" s="45">
        <f t="shared" si="131"/>
        <v>1</v>
      </c>
      <c r="U541" s="46">
        <f t="shared" si="132"/>
        <v>10.285714285714286</v>
      </c>
      <c r="V541" s="50">
        <v>14</v>
      </c>
      <c r="W541" s="50">
        <v>0.84</v>
      </c>
      <c r="X541" s="48">
        <f t="shared" si="133"/>
        <v>630</v>
      </c>
      <c r="Y541" s="48">
        <f t="shared" si="134"/>
        <v>37.799999999999997</v>
      </c>
      <c r="Z541" s="48">
        <f t="shared" si="128"/>
        <v>440.99999999999994</v>
      </c>
      <c r="AA541" s="48">
        <f t="shared" si="135"/>
        <v>189</v>
      </c>
      <c r="AB541" s="48">
        <f t="shared" si="136"/>
        <v>388.8</v>
      </c>
      <c r="AC541" s="48">
        <f t="shared" si="137"/>
        <v>1018.8</v>
      </c>
      <c r="AD541" s="93">
        <f t="shared" si="130"/>
        <v>1018.8</v>
      </c>
    </row>
    <row r="542" spans="1:30" s="68" customFormat="1" ht="30" customHeight="1" x14ac:dyDescent="0.35">
      <c r="A542" s="51"/>
      <c r="B542" s="39" t="s">
        <v>79</v>
      </c>
      <c r="C542" s="52">
        <v>557</v>
      </c>
      <c r="D542" s="55">
        <v>12771</v>
      </c>
      <c r="E542" s="55">
        <v>7858</v>
      </c>
      <c r="F542" s="53" t="s">
        <v>49</v>
      </c>
      <c r="G542" s="51" t="s">
        <v>390</v>
      </c>
      <c r="H542" s="51" t="s">
        <v>230</v>
      </c>
      <c r="I542" s="53">
        <v>9</v>
      </c>
      <c r="J542" s="53">
        <v>1.3</v>
      </c>
      <c r="K542" s="53">
        <v>3.5</v>
      </c>
      <c r="L542" s="41">
        <v>1</v>
      </c>
      <c r="M542" s="41">
        <f t="shared" ref="M542:M573" si="138">K542-L542</f>
        <v>2.5</v>
      </c>
      <c r="N542" s="53"/>
      <c r="O542" s="41">
        <f>IF(P542="m3",I542*J542*M542,IF(P542="m2-LxH",I542*M542,IF(P542="m2-LxW",I542*J542*N542,IF(P542="rm",M542,IF(P542="lm",I542,IF(P542="unit",#REF!,))))))</f>
        <v>22.5</v>
      </c>
      <c r="P542" s="52" t="s">
        <v>27</v>
      </c>
      <c r="Q542" s="43" t="str">
        <f t="shared" si="126"/>
        <v>off hired</v>
      </c>
      <c r="R542" s="54">
        <v>44762</v>
      </c>
      <c r="S542" s="54">
        <v>44799</v>
      </c>
      <c r="T542" s="45">
        <f t="shared" si="131"/>
        <v>1</v>
      </c>
      <c r="U542" s="46">
        <f t="shared" si="132"/>
        <v>5.4285714285714288</v>
      </c>
      <c r="V542" s="50">
        <v>14</v>
      </c>
      <c r="W542" s="50">
        <v>0.84</v>
      </c>
      <c r="X542" s="48">
        <f t="shared" si="133"/>
        <v>315</v>
      </c>
      <c r="Y542" s="48">
        <f t="shared" si="134"/>
        <v>18.899999999999999</v>
      </c>
      <c r="Z542" s="48">
        <f t="shared" si="128"/>
        <v>220.49999999999997</v>
      </c>
      <c r="AA542" s="48">
        <f t="shared" si="135"/>
        <v>94.5</v>
      </c>
      <c r="AB542" s="48">
        <f t="shared" si="136"/>
        <v>102.60000000000001</v>
      </c>
      <c r="AC542" s="48">
        <f t="shared" si="137"/>
        <v>417.6</v>
      </c>
      <c r="AD542" s="93">
        <f t="shared" si="130"/>
        <v>417.6</v>
      </c>
    </row>
    <row r="543" spans="1:30" s="68" customFormat="1" ht="30" customHeight="1" x14ac:dyDescent="0.35">
      <c r="A543" s="39"/>
      <c r="B543" s="39" t="s">
        <v>47</v>
      </c>
      <c r="C543" s="40">
        <v>559</v>
      </c>
      <c r="D543" s="49">
        <v>12772</v>
      </c>
      <c r="E543" s="49">
        <v>7734</v>
      </c>
      <c r="F543" s="41" t="s">
        <v>50</v>
      </c>
      <c r="G543" s="39" t="s">
        <v>270</v>
      </c>
      <c r="H543" s="39" t="s">
        <v>28</v>
      </c>
      <c r="I543" s="41">
        <v>3</v>
      </c>
      <c r="J543" s="41">
        <v>3</v>
      </c>
      <c r="K543" s="41">
        <f>5.5</f>
        <v>5.5</v>
      </c>
      <c r="L543" s="41">
        <v>1</v>
      </c>
      <c r="M543" s="41">
        <f t="shared" si="138"/>
        <v>4.5</v>
      </c>
      <c r="N543" s="41"/>
      <c r="O543" s="41">
        <f>IF(P543="m3",I543*J543*M543,IF(P543="m2-LxH",I543*M543,IF(P543="m2-LxW",I543*J543*N543,IF(P543="rm",M543,IF(P543="lm",I543,IF(P543="unit",#REF!,))))))</f>
        <v>40.5</v>
      </c>
      <c r="P543" s="42" t="s">
        <v>29</v>
      </c>
      <c r="Q543" s="43" t="str">
        <f t="shared" si="126"/>
        <v>off hired</v>
      </c>
      <c r="R543" s="44">
        <v>44762</v>
      </c>
      <c r="S543" s="44">
        <v>44767</v>
      </c>
      <c r="T543" s="45">
        <f t="shared" si="131"/>
        <v>1</v>
      </c>
      <c r="U543" s="46">
        <f t="shared" si="132"/>
        <v>0.8571428571428571</v>
      </c>
      <c r="V543" s="47">
        <v>7.5</v>
      </c>
      <c r="W543" s="47">
        <v>0.7</v>
      </c>
      <c r="X543" s="48">
        <f t="shared" si="133"/>
        <v>303.75</v>
      </c>
      <c r="Y543" s="48">
        <f t="shared" si="134"/>
        <v>28.349999999999998</v>
      </c>
      <c r="Z543" s="48">
        <f t="shared" si="128"/>
        <v>212.62499999999997</v>
      </c>
      <c r="AA543" s="48">
        <f t="shared" si="135"/>
        <v>91.125</v>
      </c>
      <c r="AB543" s="48">
        <f t="shared" si="136"/>
        <v>24.3</v>
      </c>
      <c r="AC543" s="48">
        <f t="shared" si="137"/>
        <v>328.05</v>
      </c>
      <c r="AD543" s="93">
        <f t="shared" si="130"/>
        <v>328.05</v>
      </c>
    </row>
    <row r="544" spans="1:30" s="68" customFormat="1" ht="30" customHeight="1" x14ac:dyDescent="0.35">
      <c r="A544" s="39"/>
      <c r="B544" s="39" t="s">
        <v>100</v>
      </c>
      <c r="C544" s="40">
        <v>560</v>
      </c>
      <c r="D544" s="41">
        <v>12773</v>
      </c>
      <c r="E544" s="41">
        <v>7855</v>
      </c>
      <c r="F544" s="41" t="s">
        <v>50</v>
      </c>
      <c r="G544" s="39" t="s">
        <v>391</v>
      </c>
      <c r="H544" s="39" t="s">
        <v>302</v>
      </c>
      <c r="I544" s="41">
        <v>1.3</v>
      </c>
      <c r="J544" s="41">
        <v>1.3</v>
      </c>
      <c r="K544" s="41">
        <v>3</v>
      </c>
      <c r="L544" s="41">
        <v>1</v>
      </c>
      <c r="M544" s="41">
        <f t="shared" si="138"/>
        <v>2</v>
      </c>
      <c r="N544" s="41"/>
      <c r="O544" s="41">
        <f>IF(P544="m3",I544*J544*M544,IF(P544="m2-LxH",I544*M544,IF(P544="m2-LxW",I544*J544*N544,IF(P544="rm",M544,IF(P544="lm",I544,IF(P544="unit",#REF!,))))))</f>
        <v>2</v>
      </c>
      <c r="P544" s="42" t="s">
        <v>30</v>
      </c>
      <c r="Q544" s="43" t="str">
        <f t="shared" si="126"/>
        <v>off hired</v>
      </c>
      <c r="R544" s="44">
        <v>44763</v>
      </c>
      <c r="S544" s="44">
        <v>44802</v>
      </c>
      <c r="T544" s="45">
        <f t="shared" si="131"/>
        <v>1</v>
      </c>
      <c r="U544" s="46">
        <f t="shared" si="132"/>
        <v>5.7142857142857144</v>
      </c>
      <c r="V544" s="47">
        <v>135</v>
      </c>
      <c r="W544" s="47">
        <v>12.25</v>
      </c>
      <c r="X544" s="48">
        <f t="shared" si="133"/>
        <v>270</v>
      </c>
      <c r="Y544" s="48">
        <f t="shared" si="134"/>
        <v>24.5</v>
      </c>
      <c r="Z544" s="48">
        <f t="shared" si="128"/>
        <v>189</v>
      </c>
      <c r="AA544" s="48">
        <f t="shared" si="135"/>
        <v>81</v>
      </c>
      <c r="AB544" s="48">
        <f t="shared" si="136"/>
        <v>140</v>
      </c>
      <c r="AC544" s="48">
        <f t="shared" si="137"/>
        <v>410</v>
      </c>
      <c r="AD544" s="93">
        <f t="shared" si="130"/>
        <v>410</v>
      </c>
    </row>
    <row r="545" spans="1:30" s="68" customFormat="1" ht="30" customHeight="1" x14ac:dyDescent="0.35">
      <c r="A545" s="39"/>
      <c r="B545" s="39" t="s">
        <v>100</v>
      </c>
      <c r="C545" s="40">
        <v>560</v>
      </c>
      <c r="D545" s="41">
        <v>12773</v>
      </c>
      <c r="E545" s="41">
        <v>7855</v>
      </c>
      <c r="F545" s="41" t="s">
        <v>50</v>
      </c>
      <c r="G545" s="39" t="s">
        <v>391</v>
      </c>
      <c r="H545" s="39" t="s">
        <v>302</v>
      </c>
      <c r="I545" s="41">
        <v>1.8</v>
      </c>
      <c r="J545" s="41">
        <v>1.3</v>
      </c>
      <c r="K545" s="41">
        <v>3</v>
      </c>
      <c r="L545" s="41">
        <v>1</v>
      </c>
      <c r="M545" s="41">
        <f t="shared" si="138"/>
        <v>2</v>
      </c>
      <c r="N545" s="41"/>
      <c r="O545" s="41">
        <f>IF(P545="m3",I545*J545*M545,IF(P545="m2-LxH",I545*M545,IF(P545="m2-LxW",I545*J545*N545,IF(P545="rm",M545,IF(P545="lm",I545,IF(P545="unit",#REF!,))))))</f>
        <v>2</v>
      </c>
      <c r="P545" s="42" t="s">
        <v>30</v>
      </c>
      <c r="Q545" s="43" t="str">
        <f t="shared" si="126"/>
        <v>off hired</v>
      </c>
      <c r="R545" s="44">
        <v>44763</v>
      </c>
      <c r="S545" s="44">
        <v>44802</v>
      </c>
      <c r="T545" s="45">
        <f t="shared" si="131"/>
        <v>1</v>
      </c>
      <c r="U545" s="46">
        <f t="shared" si="132"/>
        <v>5.7142857142857144</v>
      </c>
      <c r="V545" s="47">
        <v>135</v>
      </c>
      <c r="W545" s="47">
        <v>12.25</v>
      </c>
      <c r="X545" s="48">
        <f t="shared" si="133"/>
        <v>270</v>
      </c>
      <c r="Y545" s="48">
        <f t="shared" si="134"/>
        <v>24.5</v>
      </c>
      <c r="Z545" s="48">
        <f t="shared" si="128"/>
        <v>189</v>
      </c>
      <c r="AA545" s="48">
        <f t="shared" si="135"/>
        <v>81</v>
      </c>
      <c r="AB545" s="48">
        <f t="shared" si="136"/>
        <v>140</v>
      </c>
      <c r="AC545" s="48">
        <f t="shared" si="137"/>
        <v>410</v>
      </c>
      <c r="AD545" s="93">
        <f t="shared" si="130"/>
        <v>410</v>
      </c>
    </row>
    <row r="546" spans="1:30" s="68" customFormat="1" ht="30" customHeight="1" x14ac:dyDescent="0.35">
      <c r="A546" s="51"/>
      <c r="B546" s="39" t="s">
        <v>486</v>
      </c>
      <c r="C546" s="52">
        <v>561</v>
      </c>
      <c r="D546" s="53">
        <v>12774</v>
      </c>
      <c r="E546" s="53">
        <v>6701</v>
      </c>
      <c r="F546" s="53" t="s">
        <v>49</v>
      </c>
      <c r="G546" s="51" t="s">
        <v>392</v>
      </c>
      <c r="H546" s="51" t="s">
        <v>230</v>
      </c>
      <c r="I546" s="53">
        <v>26.5</v>
      </c>
      <c r="J546" s="53">
        <v>1</v>
      </c>
      <c r="K546" s="53">
        <v>3</v>
      </c>
      <c r="L546" s="41">
        <v>1</v>
      </c>
      <c r="M546" s="41">
        <f t="shared" si="138"/>
        <v>2</v>
      </c>
      <c r="N546" s="53"/>
      <c r="O546" s="41">
        <f>IF(P546="m3",I546*J546*M546,IF(P546="m2-LxH",I546*M546,IF(P546="m2-LxW",I546*J546*N546,IF(P546="rm",M546,IF(P546="lm",I546,IF(P546="unit",#REF!,))))))</f>
        <v>53</v>
      </c>
      <c r="P546" s="52" t="s">
        <v>27</v>
      </c>
      <c r="Q546" s="43" t="str">
        <f t="shared" si="126"/>
        <v>off hired</v>
      </c>
      <c r="R546" s="54">
        <v>44762</v>
      </c>
      <c r="S546" s="54">
        <v>44823</v>
      </c>
      <c r="T546" s="45">
        <f t="shared" si="131"/>
        <v>1</v>
      </c>
      <c r="U546" s="46">
        <f t="shared" si="132"/>
        <v>8.8571428571428577</v>
      </c>
      <c r="V546" s="50">
        <v>14</v>
      </c>
      <c r="W546" s="50">
        <v>0.84</v>
      </c>
      <c r="X546" s="48">
        <f t="shared" si="133"/>
        <v>742</v>
      </c>
      <c r="Y546" s="48">
        <f t="shared" si="134"/>
        <v>44.519999999999996</v>
      </c>
      <c r="Z546" s="48">
        <f t="shared" si="128"/>
        <v>519.39999999999986</v>
      </c>
      <c r="AA546" s="48">
        <f t="shared" si="135"/>
        <v>222.59999999999997</v>
      </c>
      <c r="AB546" s="48">
        <f t="shared" si="136"/>
        <v>394.32</v>
      </c>
      <c r="AC546" s="48">
        <f t="shared" si="137"/>
        <v>1136.3199999999997</v>
      </c>
      <c r="AD546" s="93">
        <f t="shared" si="130"/>
        <v>1136.3199999999997</v>
      </c>
    </row>
    <row r="547" spans="1:30" s="68" customFormat="1" ht="30" customHeight="1" x14ac:dyDescent="0.35">
      <c r="A547" s="39"/>
      <c r="B547" s="39" t="s">
        <v>160</v>
      </c>
      <c r="C547" s="40">
        <v>562</v>
      </c>
      <c r="D547" s="41">
        <v>12775</v>
      </c>
      <c r="E547" s="41">
        <v>7832</v>
      </c>
      <c r="F547" s="41" t="s">
        <v>50</v>
      </c>
      <c r="G547" s="39" t="s">
        <v>393</v>
      </c>
      <c r="H547" s="39" t="s">
        <v>302</v>
      </c>
      <c r="I547" s="41">
        <v>1.8</v>
      </c>
      <c r="J547" s="41">
        <v>1.3</v>
      </c>
      <c r="K547" s="41">
        <v>3</v>
      </c>
      <c r="L547" s="41">
        <v>1</v>
      </c>
      <c r="M547" s="41">
        <f t="shared" si="138"/>
        <v>2</v>
      </c>
      <c r="N547" s="41"/>
      <c r="O547" s="41">
        <f>IF(P547="m3",I547*J547*M547,IF(P547="m2-LxH",I547*M547,IF(P547="m2-LxW",I547*J547*N547,IF(P547="rm",M547,IF(P547="lm",I547,IF(P547="unit",#REF!,))))))</f>
        <v>2</v>
      </c>
      <c r="P547" s="42" t="s">
        <v>30</v>
      </c>
      <c r="Q547" s="43" t="str">
        <f t="shared" si="126"/>
        <v>off hired</v>
      </c>
      <c r="R547" s="44">
        <v>44763</v>
      </c>
      <c r="S547" s="44">
        <v>44790</v>
      </c>
      <c r="T547" s="45">
        <f t="shared" si="131"/>
        <v>1</v>
      </c>
      <c r="U547" s="46">
        <f t="shared" si="132"/>
        <v>4</v>
      </c>
      <c r="V547" s="47">
        <v>135</v>
      </c>
      <c r="W547" s="47">
        <v>12.25</v>
      </c>
      <c r="X547" s="48">
        <f t="shared" si="133"/>
        <v>270</v>
      </c>
      <c r="Y547" s="48">
        <f t="shared" si="134"/>
        <v>24.5</v>
      </c>
      <c r="Z547" s="48">
        <f t="shared" si="128"/>
        <v>189</v>
      </c>
      <c r="AA547" s="48">
        <f t="shared" si="135"/>
        <v>81</v>
      </c>
      <c r="AB547" s="48">
        <f t="shared" si="136"/>
        <v>98</v>
      </c>
      <c r="AC547" s="48">
        <f t="shared" si="137"/>
        <v>368</v>
      </c>
      <c r="AD547" s="93">
        <f t="shared" si="130"/>
        <v>368</v>
      </c>
    </row>
    <row r="548" spans="1:30" s="68" customFormat="1" ht="30" customHeight="1" x14ac:dyDescent="0.35">
      <c r="A548" s="39"/>
      <c r="B548" s="39" t="s">
        <v>160</v>
      </c>
      <c r="C548" s="40">
        <v>563</v>
      </c>
      <c r="D548" s="41">
        <v>12776</v>
      </c>
      <c r="E548" s="41">
        <v>7832</v>
      </c>
      <c r="F548" s="41" t="s">
        <v>50</v>
      </c>
      <c r="G548" s="39" t="s">
        <v>393</v>
      </c>
      <c r="H548" s="39" t="s">
        <v>302</v>
      </c>
      <c r="I548" s="41">
        <v>1.8</v>
      </c>
      <c r="J548" s="41">
        <v>1.3</v>
      </c>
      <c r="K548" s="41">
        <v>3</v>
      </c>
      <c r="L548" s="41">
        <v>1</v>
      </c>
      <c r="M548" s="41">
        <f t="shared" si="138"/>
        <v>2</v>
      </c>
      <c r="N548" s="41"/>
      <c r="O548" s="41">
        <f>IF(P548="m3",I548*J548*M548,IF(P548="m2-LxH",I548*M548,IF(P548="m2-LxW",I548*J548*N548,IF(P548="rm",M548,IF(P548="lm",I548,IF(P548="unit",#REF!,))))))</f>
        <v>2</v>
      </c>
      <c r="P548" s="42" t="s">
        <v>30</v>
      </c>
      <c r="Q548" s="43" t="str">
        <f t="shared" si="126"/>
        <v>off hired</v>
      </c>
      <c r="R548" s="44">
        <v>44763</v>
      </c>
      <c r="S548" s="44">
        <v>44790</v>
      </c>
      <c r="T548" s="45">
        <f t="shared" si="131"/>
        <v>1</v>
      </c>
      <c r="U548" s="46">
        <f t="shared" si="132"/>
        <v>4</v>
      </c>
      <c r="V548" s="47">
        <v>135</v>
      </c>
      <c r="W548" s="47"/>
      <c r="X548" s="48">
        <f t="shared" si="133"/>
        <v>270</v>
      </c>
      <c r="Y548" s="48">
        <f t="shared" si="134"/>
        <v>0</v>
      </c>
      <c r="Z548" s="48">
        <f t="shared" si="128"/>
        <v>189</v>
      </c>
      <c r="AA548" s="48">
        <f t="shared" si="135"/>
        <v>81</v>
      </c>
      <c r="AB548" s="48">
        <f t="shared" si="136"/>
        <v>0</v>
      </c>
      <c r="AC548" s="48">
        <f t="shared" si="137"/>
        <v>270</v>
      </c>
      <c r="AD548" s="93">
        <f t="shared" si="130"/>
        <v>270</v>
      </c>
    </row>
    <row r="549" spans="1:30" s="68" customFormat="1" ht="30" customHeight="1" x14ac:dyDescent="0.35">
      <c r="A549" s="39"/>
      <c r="B549" s="39" t="s">
        <v>47</v>
      </c>
      <c r="C549" s="40">
        <v>564</v>
      </c>
      <c r="D549" s="49">
        <v>12777</v>
      </c>
      <c r="E549" s="49">
        <v>7741</v>
      </c>
      <c r="F549" s="41" t="s">
        <v>50</v>
      </c>
      <c r="G549" s="39" t="s">
        <v>270</v>
      </c>
      <c r="H549" s="39" t="s">
        <v>302</v>
      </c>
      <c r="I549" s="41">
        <v>1.8</v>
      </c>
      <c r="J549" s="41">
        <v>1.3</v>
      </c>
      <c r="K549" s="41">
        <v>5</v>
      </c>
      <c r="L549" s="41">
        <v>1</v>
      </c>
      <c r="M549" s="41">
        <f t="shared" si="138"/>
        <v>4</v>
      </c>
      <c r="N549" s="41"/>
      <c r="O549" s="41">
        <f>IF(P549="m3",I549*J549*M549,IF(P549="m2-LxH",I549*M549,IF(P549="m2-LxW",I549*J549*N549,IF(P549="rm",M549,IF(P549="lm",I549,IF(P549="unit",#REF!,))))))</f>
        <v>4</v>
      </c>
      <c r="P549" s="42" t="s">
        <v>30</v>
      </c>
      <c r="Q549" s="43" t="str">
        <f t="shared" si="126"/>
        <v>off hired</v>
      </c>
      <c r="R549" s="44">
        <v>44763</v>
      </c>
      <c r="S549" s="44">
        <v>44771</v>
      </c>
      <c r="T549" s="45">
        <f t="shared" si="131"/>
        <v>1</v>
      </c>
      <c r="U549" s="46">
        <f t="shared" si="132"/>
        <v>1.2857142857142858</v>
      </c>
      <c r="V549" s="47">
        <v>135</v>
      </c>
      <c r="W549" s="47">
        <v>12.25</v>
      </c>
      <c r="X549" s="48">
        <f t="shared" si="133"/>
        <v>540</v>
      </c>
      <c r="Y549" s="48">
        <f t="shared" si="134"/>
        <v>49</v>
      </c>
      <c r="Z549" s="48">
        <f t="shared" si="128"/>
        <v>378</v>
      </c>
      <c r="AA549" s="48">
        <f t="shared" si="135"/>
        <v>162</v>
      </c>
      <c r="AB549" s="48">
        <f t="shared" si="136"/>
        <v>63.000000000000007</v>
      </c>
      <c r="AC549" s="48">
        <f t="shared" si="137"/>
        <v>603</v>
      </c>
      <c r="AD549" s="93">
        <f t="shared" si="130"/>
        <v>603</v>
      </c>
    </row>
    <row r="550" spans="1:30" s="68" customFormat="1" ht="30" customHeight="1" x14ac:dyDescent="0.35">
      <c r="A550" s="39"/>
      <c r="B550" s="39" t="s">
        <v>132</v>
      </c>
      <c r="C550" s="40">
        <v>521</v>
      </c>
      <c r="D550" s="41">
        <v>12779</v>
      </c>
      <c r="E550" s="41">
        <v>6739</v>
      </c>
      <c r="F550" s="41" t="s">
        <v>49</v>
      </c>
      <c r="G550" s="39" t="s">
        <v>265</v>
      </c>
      <c r="H550" s="39" t="s">
        <v>302</v>
      </c>
      <c r="I550" s="41">
        <v>1.8</v>
      </c>
      <c r="J550" s="41">
        <v>1.3</v>
      </c>
      <c r="K550" s="41">
        <v>3</v>
      </c>
      <c r="L550" s="41">
        <v>1</v>
      </c>
      <c r="M550" s="41">
        <f t="shared" si="138"/>
        <v>2</v>
      </c>
      <c r="N550" s="41"/>
      <c r="O550" s="41">
        <f>IF(P550="m3",I550*J550*M550,IF(P550="m2-LxH",I550*M550,IF(P550="m2-LxW",I550*J550*N550,IF(P550="rm",M550,IF(P550="lm",I550,IF(P550="unit",#REF!,))))))</f>
        <v>2</v>
      </c>
      <c r="P550" s="42" t="s">
        <v>30</v>
      </c>
      <c r="Q550" s="43" t="str">
        <f t="shared" si="126"/>
        <v>off hired</v>
      </c>
      <c r="R550" s="44">
        <v>44757</v>
      </c>
      <c r="S550" s="44">
        <v>44832</v>
      </c>
      <c r="T550" s="45">
        <f t="shared" si="131"/>
        <v>1</v>
      </c>
      <c r="U550" s="46">
        <f t="shared" si="132"/>
        <v>10.857142857142858</v>
      </c>
      <c r="V550" s="47">
        <v>135</v>
      </c>
      <c r="W550" s="47">
        <v>12.25</v>
      </c>
      <c r="X550" s="48">
        <f t="shared" si="133"/>
        <v>270</v>
      </c>
      <c r="Y550" s="48">
        <f t="shared" si="134"/>
        <v>24.5</v>
      </c>
      <c r="Z550" s="48">
        <f t="shared" si="128"/>
        <v>189</v>
      </c>
      <c r="AA550" s="48">
        <f t="shared" si="135"/>
        <v>81</v>
      </c>
      <c r="AB550" s="48">
        <f t="shared" si="136"/>
        <v>266</v>
      </c>
      <c r="AC550" s="48">
        <f t="shared" si="137"/>
        <v>536</v>
      </c>
      <c r="AD550" s="93">
        <f t="shared" si="130"/>
        <v>536</v>
      </c>
    </row>
    <row r="551" spans="1:30" s="68" customFormat="1" ht="30" customHeight="1" x14ac:dyDescent="0.35">
      <c r="A551" s="39"/>
      <c r="B551" s="39" t="s">
        <v>104</v>
      </c>
      <c r="C551" s="40">
        <v>566</v>
      </c>
      <c r="D551" s="41">
        <v>12779</v>
      </c>
      <c r="E551" s="41">
        <v>6739</v>
      </c>
      <c r="F551" s="41" t="s">
        <v>49</v>
      </c>
      <c r="G551" s="39" t="s">
        <v>330</v>
      </c>
      <c r="H551" s="39" t="s">
        <v>28</v>
      </c>
      <c r="I551" s="41">
        <v>10</v>
      </c>
      <c r="J551" s="41">
        <v>6</v>
      </c>
      <c r="K551" s="41">
        <f>4.5</f>
        <v>4.5</v>
      </c>
      <c r="L551" s="41">
        <v>1</v>
      </c>
      <c r="M551" s="41">
        <f t="shared" si="138"/>
        <v>3.5</v>
      </c>
      <c r="N551" s="41"/>
      <c r="O551" s="41">
        <f>IF(P551="m3",I551*J551*M551,IF(P551="m2-LxH",I551*M551,IF(P551="m2-LxW",I551*J551*N551,IF(P551="rm",M551,IF(P551="lm",I551,IF(P551="unit",#REF!,))))))</f>
        <v>210</v>
      </c>
      <c r="P551" s="42" t="s">
        <v>29</v>
      </c>
      <c r="Q551" s="43" t="str">
        <f t="shared" si="126"/>
        <v>off hired</v>
      </c>
      <c r="R551" s="44">
        <v>44763</v>
      </c>
      <c r="S551" s="44">
        <v>44832</v>
      </c>
      <c r="T551" s="45">
        <f t="shared" si="131"/>
        <v>1</v>
      </c>
      <c r="U551" s="46">
        <f t="shared" si="132"/>
        <v>10</v>
      </c>
      <c r="V551" s="47">
        <v>7.5</v>
      </c>
      <c r="W551" s="47">
        <v>0.7</v>
      </c>
      <c r="X551" s="48">
        <f t="shared" si="133"/>
        <v>1575</v>
      </c>
      <c r="Y551" s="48">
        <f t="shared" si="134"/>
        <v>147</v>
      </c>
      <c r="Z551" s="48">
        <f t="shared" si="128"/>
        <v>1102.5</v>
      </c>
      <c r="AA551" s="48">
        <f t="shared" si="135"/>
        <v>472.5</v>
      </c>
      <c r="AB551" s="48">
        <f t="shared" si="136"/>
        <v>1470</v>
      </c>
      <c r="AC551" s="48">
        <f t="shared" si="137"/>
        <v>3045</v>
      </c>
      <c r="AD551" s="93">
        <f t="shared" si="130"/>
        <v>3045</v>
      </c>
    </row>
    <row r="552" spans="1:30" s="68" customFormat="1" ht="30" customHeight="1" x14ac:dyDescent="0.35">
      <c r="A552" s="51"/>
      <c r="B552" s="39" t="s">
        <v>104</v>
      </c>
      <c r="C552" s="52">
        <v>567</v>
      </c>
      <c r="D552" s="53">
        <v>12780</v>
      </c>
      <c r="E552" s="53">
        <v>6739</v>
      </c>
      <c r="F552" s="53" t="s">
        <v>49</v>
      </c>
      <c r="G552" s="51" t="s">
        <v>330</v>
      </c>
      <c r="H552" s="51" t="s">
        <v>230</v>
      </c>
      <c r="I552" s="53">
        <v>6.5</v>
      </c>
      <c r="J552" s="53">
        <v>1.3</v>
      </c>
      <c r="K552" s="53">
        <v>4.5</v>
      </c>
      <c r="L552" s="41">
        <v>1</v>
      </c>
      <c r="M552" s="41">
        <f t="shared" si="138"/>
        <v>3.5</v>
      </c>
      <c r="N552" s="53"/>
      <c r="O552" s="41">
        <f>IF(P552="m3",I552*J552*M552,IF(P552="m2-LxH",I552*M552,IF(P552="m2-LxW",I552*J552*N552,IF(P552="rm",M552,IF(P552="lm",I552,IF(P552="unit",#REF!,))))))</f>
        <v>22.75</v>
      </c>
      <c r="P552" s="52" t="s">
        <v>27</v>
      </c>
      <c r="Q552" s="43" t="str">
        <f t="shared" si="126"/>
        <v>off hired</v>
      </c>
      <c r="R552" s="54">
        <v>44763</v>
      </c>
      <c r="S552" s="54">
        <v>44832</v>
      </c>
      <c r="T552" s="45">
        <f t="shared" si="131"/>
        <v>1</v>
      </c>
      <c r="U552" s="56">
        <v>0</v>
      </c>
      <c r="V552" s="50">
        <v>14</v>
      </c>
      <c r="W552" s="50"/>
      <c r="X552" s="48">
        <f t="shared" si="133"/>
        <v>318.5</v>
      </c>
      <c r="Y552" s="48">
        <f t="shared" si="134"/>
        <v>0</v>
      </c>
      <c r="Z552" s="48">
        <f t="shared" si="128"/>
        <v>222.95</v>
      </c>
      <c r="AA552" s="48">
        <f t="shared" si="135"/>
        <v>95.55</v>
      </c>
      <c r="AB552" s="48">
        <f t="shared" si="136"/>
        <v>0</v>
      </c>
      <c r="AC552" s="48">
        <f t="shared" si="137"/>
        <v>318.5</v>
      </c>
      <c r="AD552" s="93">
        <f t="shared" si="130"/>
        <v>318.5</v>
      </c>
    </row>
    <row r="553" spans="1:30" s="68" customFormat="1" ht="30" customHeight="1" x14ac:dyDescent="0.35">
      <c r="A553" s="51"/>
      <c r="B553" s="39" t="s">
        <v>47</v>
      </c>
      <c r="C553" s="52">
        <v>568</v>
      </c>
      <c r="D553" s="55">
        <v>12787</v>
      </c>
      <c r="E553" s="55">
        <v>7863</v>
      </c>
      <c r="F553" s="53" t="s">
        <v>49</v>
      </c>
      <c r="G553" s="51" t="s">
        <v>394</v>
      </c>
      <c r="H553" s="51" t="s">
        <v>230</v>
      </c>
      <c r="I553" s="53">
        <v>6.5</v>
      </c>
      <c r="J553" s="53">
        <v>1.3</v>
      </c>
      <c r="K553" s="53">
        <v>4.5</v>
      </c>
      <c r="L553" s="41">
        <v>1</v>
      </c>
      <c r="M553" s="59">
        <f t="shared" si="138"/>
        <v>3.5</v>
      </c>
      <c r="N553" s="53"/>
      <c r="O553" s="41">
        <f>IF(P553="m3",I553*J553*M553,IF(P553="m2-LxH",I553*M553,IF(P553="m2-LxW",I553*J553*N553,IF(P553="rm",M553,IF(P553="lm",I553,IF(P553="unit",#REF!,))))))</f>
        <v>22.75</v>
      </c>
      <c r="P553" s="52" t="s">
        <v>27</v>
      </c>
      <c r="Q553" s="43" t="str">
        <f t="shared" si="126"/>
        <v>off hired</v>
      </c>
      <c r="R553" s="54">
        <v>44763</v>
      </c>
      <c r="S553" s="54">
        <v>44805</v>
      </c>
      <c r="T553" s="45">
        <f t="shared" si="131"/>
        <v>1</v>
      </c>
      <c r="U553" s="46">
        <f>IF(Q553="on hire",$C$1-R553+1,IF(Q553="off hired",S553-R553+1,0))/7</f>
        <v>6.1428571428571432</v>
      </c>
      <c r="V553" s="50">
        <v>14</v>
      </c>
      <c r="W553" s="50"/>
      <c r="X553" s="48">
        <f t="shared" si="133"/>
        <v>318.5</v>
      </c>
      <c r="Y553" s="48">
        <f t="shared" si="134"/>
        <v>0</v>
      </c>
      <c r="Z553" s="48">
        <f t="shared" si="128"/>
        <v>222.95</v>
      </c>
      <c r="AA553" s="48">
        <f t="shared" si="135"/>
        <v>95.55</v>
      </c>
      <c r="AB553" s="48">
        <f t="shared" si="136"/>
        <v>0</v>
      </c>
      <c r="AC553" s="48">
        <f t="shared" si="137"/>
        <v>318.5</v>
      </c>
      <c r="AD553" s="93">
        <f t="shared" si="130"/>
        <v>318.5</v>
      </c>
    </row>
    <row r="554" spans="1:30" s="68" customFormat="1" ht="30" customHeight="1" x14ac:dyDescent="0.35">
      <c r="A554" s="51"/>
      <c r="B554" s="39" t="s">
        <v>47</v>
      </c>
      <c r="C554" s="52">
        <v>565</v>
      </c>
      <c r="D554" s="55">
        <v>12788</v>
      </c>
      <c r="E554" s="55">
        <v>8416</v>
      </c>
      <c r="F554" s="53" t="s">
        <v>49</v>
      </c>
      <c r="G554" s="51" t="s">
        <v>240</v>
      </c>
      <c r="H554" s="51" t="s">
        <v>230</v>
      </c>
      <c r="I554" s="53">
        <v>5</v>
      </c>
      <c r="J554" s="53">
        <v>1.8</v>
      </c>
      <c r="K554" s="53">
        <v>5</v>
      </c>
      <c r="L554" s="41">
        <v>1</v>
      </c>
      <c r="M554" s="41">
        <f t="shared" si="138"/>
        <v>4</v>
      </c>
      <c r="N554" s="53"/>
      <c r="O554" s="41">
        <f>IF(P554="m3",I554*J554*M554,IF(P554="m2-LxH",I554*M554,IF(P554="m2-LxW",I554*J554*N554,IF(P554="rm",M554,IF(P554="lm",I554,IF(P554="unit",#REF!,))))))</f>
        <v>20</v>
      </c>
      <c r="P554" s="42" t="s">
        <v>27</v>
      </c>
      <c r="Q554" s="43" t="str">
        <f t="shared" si="126"/>
        <v>off hired</v>
      </c>
      <c r="R554" s="54">
        <v>44763</v>
      </c>
      <c r="S554" s="54">
        <v>44938</v>
      </c>
      <c r="T554" s="45">
        <f t="shared" si="131"/>
        <v>1</v>
      </c>
      <c r="U554" s="46">
        <f>IF(Q554="on hire",$C$1-R554+1,IF(Q554="off hired",S554-R554+1,0))/7</f>
        <v>25.142857142857142</v>
      </c>
      <c r="V554" s="50">
        <v>18</v>
      </c>
      <c r="W554" s="50">
        <v>1.05</v>
      </c>
      <c r="X554" s="48">
        <f t="shared" si="133"/>
        <v>360</v>
      </c>
      <c r="Y554" s="48">
        <f t="shared" si="134"/>
        <v>21</v>
      </c>
      <c r="Z554" s="48">
        <f t="shared" si="128"/>
        <v>252</v>
      </c>
      <c r="AA554" s="48">
        <f t="shared" si="135"/>
        <v>108</v>
      </c>
      <c r="AB554" s="48">
        <f t="shared" si="136"/>
        <v>528</v>
      </c>
      <c r="AC554" s="48">
        <f t="shared" si="137"/>
        <v>888</v>
      </c>
      <c r="AD554" s="93">
        <f t="shared" si="130"/>
        <v>888</v>
      </c>
    </row>
    <row r="555" spans="1:30" s="68" customFormat="1" ht="30" customHeight="1" x14ac:dyDescent="0.35">
      <c r="A555" s="51"/>
      <c r="B555" s="39" t="s">
        <v>97</v>
      </c>
      <c r="C555" s="52">
        <v>581</v>
      </c>
      <c r="D555" s="53">
        <v>12788</v>
      </c>
      <c r="E555" s="53">
        <v>7738</v>
      </c>
      <c r="F555" s="53" t="s">
        <v>50</v>
      </c>
      <c r="G555" s="51" t="s">
        <v>368</v>
      </c>
      <c r="H555" s="51" t="s">
        <v>230</v>
      </c>
      <c r="I555" s="53">
        <v>7.5</v>
      </c>
      <c r="J555" s="53">
        <v>1.3</v>
      </c>
      <c r="K555" s="53">
        <v>7</v>
      </c>
      <c r="L555" s="41">
        <v>1</v>
      </c>
      <c r="M555" s="41">
        <f t="shared" si="138"/>
        <v>6</v>
      </c>
      <c r="N555" s="53"/>
      <c r="O555" s="41">
        <f>IF(P555="m3",I555*J555*M555,IF(P555="m2-LxH",I555*M555,IF(P555="m2-LxW",I555*J555*N555,IF(P555="rm",M555,IF(P555="lm",I555,IF(P555="unit",#REF!,))))))</f>
        <v>45</v>
      </c>
      <c r="P555" s="52" t="s">
        <v>27</v>
      </c>
      <c r="Q555" s="43" t="str">
        <f t="shared" ref="Q555:Q618" si="139">IF(S555&lt;&gt;0,"off hired",IF(R555&lt;&gt;0,"on hire","-"))</f>
        <v>off hired</v>
      </c>
      <c r="R555" s="54">
        <v>44763</v>
      </c>
      <c r="S555" s="54">
        <v>44768</v>
      </c>
      <c r="T555" s="45">
        <f t="shared" si="131"/>
        <v>1</v>
      </c>
      <c r="U555" s="46">
        <f>IF(Q555="on hire",$C$1-R555+1,IF(Q555="off hired",S555-R555+1,0))/7</f>
        <v>0.8571428571428571</v>
      </c>
      <c r="V555" s="50">
        <v>14</v>
      </c>
      <c r="W555" s="50">
        <v>0.84</v>
      </c>
      <c r="X555" s="48">
        <f t="shared" si="133"/>
        <v>630</v>
      </c>
      <c r="Y555" s="48">
        <f t="shared" si="134"/>
        <v>37.799999999999997</v>
      </c>
      <c r="Z555" s="48">
        <f t="shared" si="128"/>
        <v>440.99999999999994</v>
      </c>
      <c r="AA555" s="48">
        <f t="shared" si="135"/>
        <v>189</v>
      </c>
      <c r="AB555" s="48">
        <f t="shared" si="136"/>
        <v>32.4</v>
      </c>
      <c r="AC555" s="48">
        <f t="shared" si="137"/>
        <v>662.4</v>
      </c>
      <c r="AD555" s="93">
        <f t="shared" si="130"/>
        <v>662.4</v>
      </c>
    </row>
    <row r="556" spans="1:30" s="68" customFormat="1" ht="30" customHeight="1" x14ac:dyDescent="0.35">
      <c r="A556" s="51"/>
      <c r="B556" s="39" t="s">
        <v>97</v>
      </c>
      <c r="C556" s="52" t="s">
        <v>395</v>
      </c>
      <c r="D556" s="53">
        <v>12789</v>
      </c>
      <c r="E556" s="53">
        <v>7738</v>
      </c>
      <c r="F556" s="53" t="s">
        <v>50</v>
      </c>
      <c r="G556" s="51" t="s">
        <v>368</v>
      </c>
      <c r="H556" s="51" t="s">
        <v>230</v>
      </c>
      <c r="I556" s="53">
        <v>7.5</v>
      </c>
      <c r="J556" s="53">
        <v>1.3</v>
      </c>
      <c r="K556" s="53">
        <v>7</v>
      </c>
      <c r="L556" s="41">
        <v>1</v>
      </c>
      <c r="M556" s="41">
        <f t="shared" si="138"/>
        <v>6</v>
      </c>
      <c r="N556" s="53"/>
      <c r="O556" s="41">
        <f>IF(P556="m3",I556*J556*M556,IF(P556="m2-LxH",I556*M556,IF(P556="m2-LxW",I556*J556*N556,IF(P556="rm",M556,IF(P556="lm",I556,IF(P556="unit",#REF!,))))))</f>
        <v>45</v>
      </c>
      <c r="P556" s="52" t="s">
        <v>27</v>
      </c>
      <c r="Q556" s="43" t="str">
        <f t="shared" si="139"/>
        <v>off hired</v>
      </c>
      <c r="R556" s="54">
        <v>44763</v>
      </c>
      <c r="S556" s="54">
        <v>44768</v>
      </c>
      <c r="T556" s="45">
        <f t="shared" si="131"/>
        <v>1</v>
      </c>
      <c r="U556" s="56">
        <v>0</v>
      </c>
      <c r="V556" s="50">
        <v>14</v>
      </c>
      <c r="W556" s="50"/>
      <c r="X556" s="48">
        <f t="shared" si="133"/>
        <v>630</v>
      </c>
      <c r="Y556" s="48">
        <f t="shared" si="134"/>
        <v>0</v>
      </c>
      <c r="Z556" s="48">
        <f t="shared" si="128"/>
        <v>440.99999999999994</v>
      </c>
      <c r="AA556" s="48">
        <f t="shared" si="135"/>
        <v>189</v>
      </c>
      <c r="AB556" s="48">
        <f t="shared" si="136"/>
        <v>0</v>
      </c>
      <c r="AC556" s="48">
        <f t="shared" si="137"/>
        <v>630</v>
      </c>
      <c r="AD556" s="93">
        <f t="shared" si="130"/>
        <v>630</v>
      </c>
    </row>
    <row r="557" spans="1:30" s="68" customFormat="1" ht="30" customHeight="1" x14ac:dyDescent="0.35">
      <c r="A557" s="39"/>
      <c r="B557" s="39" t="s">
        <v>47</v>
      </c>
      <c r="C557" s="40">
        <v>575</v>
      </c>
      <c r="D557" s="49">
        <v>12791</v>
      </c>
      <c r="E557" s="49">
        <v>7742</v>
      </c>
      <c r="F557" s="41" t="s">
        <v>50</v>
      </c>
      <c r="G557" s="39" t="s">
        <v>270</v>
      </c>
      <c r="H557" s="39" t="s">
        <v>28</v>
      </c>
      <c r="I557" s="41">
        <v>3.5</v>
      </c>
      <c r="J557" s="41">
        <v>2.5</v>
      </c>
      <c r="K557" s="41">
        <f>6</f>
        <v>6</v>
      </c>
      <c r="L557" s="41">
        <v>1</v>
      </c>
      <c r="M557" s="41">
        <f t="shared" si="138"/>
        <v>5</v>
      </c>
      <c r="N557" s="41"/>
      <c r="O557" s="41">
        <f>IF(P557="m3",I557*J557*M557,IF(P557="m2-LxH",I557*M557,IF(P557="m2-LxW",I557*J557*N557,IF(P557="rm",M557,IF(P557="lm",I557,IF(P557="unit",#REF!,))))))</f>
        <v>43.75</v>
      </c>
      <c r="P557" s="42" t="s">
        <v>29</v>
      </c>
      <c r="Q557" s="43" t="str">
        <f t="shared" si="139"/>
        <v>off hired</v>
      </c>
      <c r="R557" s="44">
        <v>44766</v>
      </c>
      <c r="S557" s="44">
        <v>44769</v>
      </c>
      <c r="T557" s="45">
        <f t="shared" si="131"/>
        <v>1</v>
      </c>
      <c r="U557" s="46">
        <f t="shared" ref="U557:U562" si="140">IF(Q557="on hire",$C$1-R557+1,IF(Q557="off hired",S557-R557+1,0))/7</f>
        <v>0.5714285714285714</v>
      </c>
      <c r="V557" s="47">
        <v>7.5</v>
      </c>
      <c r="W557" s="47">
        <v>0.7</v>
      </c>
      <c r="X557" s="48">
        <f t="shared" si="133"/>
        <v>328.125</v>
      </c>
      <c r="Y557" s="48">
        <f t="shared" si="134"/>
        <v>30.624999999999996</v>
      </c>
      <c r="Z557" s="48">
        <f t="shared" si="128"/>
        <v>229.68749999999997</v>
      </c>
      <c r="AA557" s="48">
        <f t="shared" si="135"/>
        <v>98.4375</v>
      </c>
      <c r="AB557" s="48">
        <f t="shared" si="136"/>
        <v>17.5</v>
      </c>
      <c r="AC557" s="48">
        <f t="shared" si="137"/>
        <v>345.625</v>
      </c>
      <c r="AD557" s="93">
        <f t="shared" si="130"/>
        <v>345.625</v>
      </c>
    </row>
    <row r="558" spans="1:30" s="68" customFormat="1" ht="30" customHeight="1" x14ac:dyDescent="0.35">
      <c r="A558" s="39"/>
      <c r="B558" s="39" t="s">
        <v>47</v>
      </c>
      <c r="C558" s="40">
        <v>576</v>
      </c>
      <c r="D558" s="49">
        <v>12792</v>
      </c>
      <c r="E558" s="49">
        <v>7801</v>
      </c>
      <c r="F558" s="41" t="s">
        <v>49</v>
      </c>
      <c r="G558" s="39" t="s">
        <v>240</v>
      </c>
      <c r="H558" s="39" t="s">
        <v>28</v>
      </c>
      <c r="I558" s="41">
        <v>10</v>
      </c>
      <c r="J558" s="41">
        <v>9</v>
      </c>
      <c r="K558" s="41">
        <f>5</f>
        <v>5</v>
      </c>
      <c r="L558" s="41">
        <v>1</v>
      </c>
      <c r="M558" s="41">
        <f t="shared" si="138"/>
        <v>4</v>
      </c>
      <c r="N558" s="41"/>
      <c r="O558" s="41">
        <f>IF(P558="m3",I558*J558*M558,IF(P558="m2-LxH",I558*M558,IF(P558="m2-LxW",I558*J558*N558,IF(P558="rm",M558,IF(P558="lm",I558,IF(P558="unit",#REF!,))))))</f>
        <v>360</v>
      </c>
      <c r="P558" s="42" t="s">
        <v>29</v>
      </c>
      <c r="Q558" s="43" t="str">
        <f t="shared" si="139"/>
        <v>off hired</v>
      </c>
      <c r="R558" s="44">
        <v>44766</v>
      </c>
      <c r="S558" s="44">
        <v>44776</v>
      </c>
      <c r="T558" s="45">
        <f t="shared" si="131"/>
        <v>1</v>
      </c>
      <c r="U558" s="46">
        <f t="shared" si="140"/>
        <v>1.5714285714285714</v>
      </c>
      <c r="V558" s="47">
        <v>7.5</v>
      </c>
      <c r="W558" s="47">
        <v>0.7</v>
      </c>
      <c r="X558" s="48">
        <f t="shared" si="133"/>
        <v>2700</v>
      </c>
      <c r="Y558" s="48">
        <f t="shared" si="134"/>
        <v>251.99999999999997</v>
      </c>
      <c r="Z558" s="48">
        <f t="shared" si="128"/>
        <v>1889.9999999999998</v>
      </c>
      <c r="AA558" s="48">
        <f t="shared" si="135"/>
        <v>810</v>
      </c>
      <c r="AB558" s="48">
        <f t="shared" si="136"/>
        <v>395.99999999999994</v>
      </c>
      <c r="AC558" s="48">
        <f t="shared" si="137"/>
        <v>3096</v>
      </c>
      <c r="AD558" s="93">
        <f t="shared" si="130"/>
        <v>3096</v>
      </c>
    </row>
    <row r="559" spans="1:30" s="68" customFormat="1" ht="30" customHeight="1" x14ac:dyDescent="0.35">
      <c r="A559" s="39"/>
      <c r="B559" s="39" t="s">
        <v>47</v>
      </c>
      <c r="C559" s="40">
        <v>577</v>
      </c>
      <c r="D559" s="49">
        <v>12793</v>
      </c>
      <c r="E559" s="49">
        <v>7839</v>
      </c>
      <c r="F559" s="41" t="s">
        <v>50</v>
      </c>
      <c r="G559" s="39" t="s">
        <v>346</v>
      </c>
      <c r="H559" s="39" t="s">
        <v>28</v>
      </c>
      <c r="I559" s="41">
        <v>7.5</v>
      </c>
      <c r="J559" s="41">
        <v>4</v>
      </c>
      <c r="K559" s="41">
        <f>5</f>
        <v>5</v>
      </c>
      <c r="L559" s="41">
        <v>1</v>
      </c>
      <c r="M559" s="41">
        <f t="shared" si="138"/>
        <v>4</v>
      </c>
      <c r="N559" s="41"/>
      <c r="O559" s="41">
        <f>IF(P559="m3",I559*J559*M559,IF(P559="m2-LxH",I559*M559,IF(P559="m2-LxW",I559*J559*N559,IF(P559="rm",M559,IF(P559="lm",I559,IF(P559="unit",#REF!,))))))</f>
        <v>120</v>
      </c>
      <c r="P559" s="42" t="s">
        <v>29</v>
      </c>
      <c r="Q559" s="43" t="str">
        <f t="shared" si="139"/>
        <v>off hired</v>
      </c>
      <c r="R559" s="44">
        <v>44766</v>
      </c>
      <c r="S559" s="44">
        <v>44796</v>
      </c>
      <c r="T559" s="45">
        <f t="shared" si="131"/>
        <v>1</v>
      </c>
      <c r="U559" s="46">
        <f t="shared" si="140"/>
        <v>4.4285714285714288</v>
      </c>
      <c r="V559" s="47">
        <v>7.5</v>
      </c>
      <c r="W559" s="47"/>
      <c r="X559" s="48">
        <f t="shared" si="133"/>
        <v>900</v>
      </c>
      <c r="Y559" s="48">
        <f t="shared" si="134"/>
        <v>0</v>
      </c>
      <c r="Z559" s="48">
        <f t="shared" si="128"/>
        <v>630</v>
      </c>
      <c r="AA559" s="48">
        <f t="shared" si="135"/>
        <v>270</v>
      </c>
      <c r="AB559" s="48">
        <f t="shared" si="136"/>
        <v>0</v>
      </c>
      <c r="AC559" s="48">
        <f t="shared" si="137"/>
        <v>900</v>
      </c>
      <c r="AD559" s="93">
        <f t="shared" si="130"/>
        <v>900</v>
      </c>
    </row>
    <row r="560" spans="1:30" s="68" customFormat="1" ht="30" customHeight="1" x14ac:dyDescent="0.35">
      <c r="A560" s="51"/>
      <c r="B560" s="39" t="s">
        <v>151</v>
      </c>
      <c r="C560" s="52">
        <v>578</v>
      </c>
      <c r="D560" s="55">
        <v>12794</v>
      </c>
      <c r="E560" s="55">
        <v>6701</v>
      </c>
      <c r="F560" s="53" t="s">
        <v>49</v>
      </c>
      <c r="G560" s="51" t="s">
        <v>396</v>
      </c>
      <c r="H560" s="51" t="s">
        <v>230</v>
      </c>
      <c r="I560" s="53">
        <v>12</v>
      </c>
      <c r="J560" s="53">
        <v>1.8</v>
      </c>
      <c r="K560" s="53">
        <v>6</v>
      </c>
      <c r="L560" s="41">
        <v>1</v>
      </c>
      <c r="M560" s="41">
        <f t="shared" si="138"/>
        <v>5</v>
      </c>
      <c r="N560" s="53"/>
      <c r="O560" s="41">
        <f>IF(P560="m3",I560*J560*M560,IF(P560="m2-LxH",I560*M560,IF(P560="m2-LxW",I560*J560*N560,IF(P560="rm",M560,IF(P560="lm",I560,IF(P560="unit",#REF!,))))))</f>
        <v>60</v>
      </c>
      <c r="P560" s="42" t="s">
        <v>27</v>
      </c>
      <c r="Q560" s="43" t="str">
        <f t="shared" si="139"/>
        <v>off hired</v>
      </c>
      <c r="R560" s="54">
        <v>44766</v>
      </c>
      <c r="S560" s="54">
        <v>44823</v>
      </c>
      <c r="T560" s="45">
        <f t="shared" si="131"/>
        <v>1</v>
      </c>
      <c r="U560" s="46">
        <f t="shared" si="140"/>
        <v>8.2857142857142865</v>
      </c>
      <c r="V560" s="50">
        <v>18</v>
      </c>
      <c r="W560" s="50">
        <v>1.05</v>
      </c>
      <c r="X560" s="48">
        <f t="shared" si="133"/>
        <v>1080</v>
      </c>
      <c r="Y560" s="48">
        <f t="shared" si="134"/>
        <v>63</v>
      </c>
      <c r="Z560" s="48">
        <f t="shared" si="128"/>
        <v>756</v>
      </c>
      <c r="AA560" s="48">
        <f t="shared" si="135"/>
        <v>324</v>
      </c>
      <c r="AB560" s="48">
        <f t="shared" si="136"/>
        <v>522</v>
      </c>
      <c r="AC560" s="48">
        <f t="shared" si="137"/>
        <v>1602</v>
      </c>
      <c r="AD560" s="93">
        <f t="shared" si="130"/>
        <v>1602</v>
      </c>
    </row>
    <row r="561" spans="1:30" s="68" customFormat="1" ht="30" customHeight="1" x14ac:dyDescent="0.35">
      <c r="A561" s="51"/>
      <c r="B561" s="39" t="s">
        <v>151</v>
      </c>
      <c r="C561" s="52">
        <v>578</v>
      </c>
      <c r="D561" s="53">
        <v>12794</v>
      </c>
      <c r="E561" s="53">
        <v>6701</v>
      </c>
      <c r="F561" s="53" t="s">
        <v>49</v>
      </c>
      <c r="G561" s="51" t="s">
        <v>366</v>
      </c>
      <c r="H561" s="51" t="s">
        <v>230</v>
      </c>
      <c r="I561" s="53">
        <v>7</v>
      </c>
      <c r="J561" s="53">
        <v>1</v>
      </c>
      <c r="K561" s="53">
        <v>6</v>
      </c>
      <c r="L561" s="41">
        <v>1</v>
      </c>
      <c r="M561" s="41">
        <f t="shared" si="138"/>
        <v>5</v>
      </c>
      <c r="N561" s="53"/>
      <c r="O561" s="41">
        <f>IF(P561="m3",I561*J561*M561,IF(P561="m2-LxH",I561*M561,IF(P561="m2-LxW",I561*J561*N561,IF(P561="rm",M561,IF(P561="lm",I561,IF(P561="unit",#REF!,))))))</f>
        <v>35</v>
      </c>
      <c r="P561" s="52" t="s">
        <v>27</v>
      </c>
      <c r="Q561" s="43" t="str">
        <f t="shared" si="139"/>
        <v>off hired</v>
      </c>
      <c r="R561" s="54">
        <v>44766</v>
      </c>
      <c r="S561" s="54">
        <v>44823</v>
      </c>
      <c r="T561" s="45">
        <f t="shared" si="131"/>
        <v>1</v>
      </c>
      <c r="U561" s="46">
        <f t="shared" si="140"/>
        <v>8.2857142857142865</v>
      </c>
      <c r="V561" s="50">
        <v>14</v>
      </c>
      <c r="W561" s="50">
        <v>0.84</v>
      </c>
      <c r="X561" s="48">
        <f t="shared" si="133"/>
        <v>490</v>
      </c>
      <c r="Y561" s="48">
        <f t="shared" si="134"/>
        <v>29.4</v>
      </c>
      <c r="Z561" s="48">
        <f t="shared" si="128"/>
        <v>343</v>
      </c>
      <c r="AA561" s="48">
        <f t="shared" si="135"/>
        <v>147</v>
      </c>
      <c r="AB561" s="48">
        <f t="shared" si="136"/>
        <v>243.6</v>
      </c>
      <c r="AC561" s="48">
        <f t="shared" si="137"/>
        <v>733.6</v>
      </c>
      <c r="AD561" s="93">
        <f t="shared" si="130"/>
        <v>733.6</v>
      </c>
    </row>
    <row r="562" spans="1:30" s="68" customFormat="1" ht="30" customHeight="1" x14ac:dyDescent="0.35">
      <c r="A562" s="51"/>
      <c r="B562" s="39" t="s">
        <v>47</v>
      </c>
      <c r="C562" s="52">
        <v>580</v>
      </c>
      <c r="D562" s="55">
        <v>12795</v>
      </c>
      <c r="E562" s="55">
        <v>7833</v>
      </c>
      <c r="F562" s="53" t="s">
        <v>50</v>
      </c>
      <c r="G562" s="51" t="s">
        <v>270</v>
      </c>
      <c r="H562" s="51" t="s">
        <v>230</v>
      </c>
      <c r="I562" s="53">
        <v>10</v>
      </c>
      <c r="J562" s="53">
        <v>1.8</v>
      </c>
      <c r="K562" s="53">
        <v>5</v>
      </c>
      <c r="L562" s="41">
        <v>1</v>
      </c>
      <c r="M562" s="41">
        <f t="shared" si="138"/>
        <v>4</v>
      </c>
      <c r="N562" s="53"/>
      <c r="O562" s="41">
        <f>IF(P562="m3",I562*J562*M562,IF(P562="m2-LxH",I562*M562,IF(P562="m2-LxW",I562*J562*N562,IF(P562="rm",M562,IF(P562="lm",I562,IF(P562="unit",#REF!,))))))</f>
        <v>40</v>
      </c>
      <c r="P562" s="42" t="s">
        <v>27</v>
      </c>
      <c r="Q562" s="43" t="str">
        <f t="shared" si="139"/>
        <v>off hired</v>
      </c>
      <c r="R562" s="54">
        <v>44766</v>
      </c>
      <c r="S562" s="54">
        <v>44792</v>
      </c>
      <c r="T562" s="45">
        <f t="shared" si="131"/>
        <v>1</v>
      </c>
      <c r="U562" s="46">
        <f t="shared" si="140"/>
        <v>3.8571428571428572</v>
      </c>
      <c r="V562" s="50">
        <v>18</v>
      </c>
      <c r="W562" s="50">
        <v>1.05</v>
      </c>
      <c r="X562" s="48">
        <f t="shared" si="133"/>
        <v>720</v>
      </c>
      <c r="Y562" s="48">
        <f t="shared" si="134"/>
        <v>42</v>
      </c>
      <c r="Z562" s="48">
        <f t="shared" si="128"/>
        <v>504</v>
      </c>
      <c r="AA562" s="48">
        <f t="shared" si="135"/>
        <v>216</v>
      </c>
      <c r="AB562" s="48">
        <f t="shared" si="136"/>
        <v>162</v>
      </c>
      <c r="AC562" s="48">
        <f t="shared" si="137"/>
        <v>882</v>
      </c>
      <c r="AD562" s="93">
        <f t="shared" si="130"/>
        <v>882</v>
      </c>
    </row>
    <row r="563" spans="1:30" s="68" customFormat="1" ht="30" customHeight="1" x14ac:dyDescent="0.35">
      <c r="A563" s="51"/>
      <c r="B563" s="39" t="s">
        <v>79</v>
      </c>
      <c r="C563" s="52">
        <v>557</v>
      </c>
      <c r="D563" s="55">
        <v>12797</v>
      </c>
      <c r="E563" s="55">
        <v>7858</v>
      </c>
      <c r="F563" s="53" t="s">
        <v>49</v>
      </c>
      <c r="G563" s="51" t="s">
        <v>390</v>
      </c>
      <c r="H563" s="51" t="s">
        <v>230</v>
      </c>
      <c r="I563" s="53">
        <v>6</v>
      </c>
      <c r="J563" s="53">
        <v>1.3</v>
      </c>
      <c r="K563" s="53">
        <v>3.5</v>
      </c>
      <c r="L563" s="41">
        <v>1</v>
      </c>
      <c r="M563" s="41">
        <f t="shared" si="138"/>
        <v>2.5</v>
      </c>
      <c r="N563" s="53"/>
      <c r="O563" s="41">
        <f>IF(P563="m3",I563*J563*M563,IF(P563="m2-LxH",I563*M563,IF(P563="m2-LxW",I563*J563*N563,IF(P563="rm",M563,IF(P563="lm",I563,IF(P563="unit",#REF!,))))))</f>
        <v>15</v>
      </c>
      <c r="P563" s="52" t="s">
        <v>27</v>
      </c>
      <c r="Q563" s="43" t="str">
        <f t="shared" si="139"/>
        <v>off hired</v>
      </c>
      <c r="R563" s="54">
        <v>44766</v>
      </c>
      <c r="S563" s="54">
        <v>44799</v>
      </c>
      <c r="T563" s="45">
        <f t="shared" si="131"/>
        <v>1</v>
      </c>
      <c r="U563" s="56">
        <v>0</v>
      </c>
      <c r="V563" s="50">
        <v>14</v>
      </c>
      <c r="W563" s="50"/>
      <c r="X563" s="48">
        <f t="shared" si="133"/>
        <v>210</v>
      </c>
      <c r="Y563" s="48">
        <f t="shared" si="134"/>
        <v>0</v>
      </c>
      <c r="Z563" s="48">
        <f t="shared" si="128"/>
        <v>147</v>
      </c>
      <c r="AA563" s="48">
        <f t="shared" si="135"/>
        <v>63</v>
      </c>
      <c r="AB563" s="48">
        <f t="shared" si="136"/>
        <v>0</v>
      </c>
      <c r="AC563" s="48">
        <f t="shared" si="137"/>
        <v>210</v>
      </c>
      <c r="AD563" s="93">
        <f t="shared" si="130"/>
        <v>210</v>
      </c>
    </row>
    <row r="564" spans="1:30" s="68" customFormat="1" ht="30" customHeight="1" x14ac:dyDescent="0.35">
      <c r="A564" s="51"/>
      <c r="B564" s="39" t="s">
        <v>74</v>
      </c>
      <c r="C564" s="52">
        <v>569</v>
      </c>
      <c r="D564" s="53">
        <v>12798</v>
      </c>
      <c r="E564" s="53">
        <v>7839</v>
      </c>
      <c r="F564" s="53" t="s">
        <v>50</v>
      </c>
      <c r="G564" s="51" t="s">
        <v>333</v>
      </c>
      <c r="H564" s="51" t="s">
        <v>230</v>
      </c>
      <c r="I564" s="53">
        <v>8</v>
      </c>
      <c r="J564" s="53">
        <v>1.3</v>
      </c>
      <c r="K564" s="53">
        <v>5.5</v>
      </c>
      <c r="L564" s="41">
        <v>1</v>
      </c>
      <c r="M564" s="41">
        <f t="shared" si="138"/>
        <v>4.5</v>
      </c>
      <c r="N564" s="53"/>
      <c r="O564" s="41">
        <f>IF(P564="m3",I564*J564*M564,IF(P564="m2-LxH",I564*M564,IF(P564="m2-LxW",I564*J564*N564,IF(P564="rm",M564,IF(P564="lm",I564,IF(P564="unit",#REF!,))))))</f>
        <v>36</v>
      </c>
      <c r="P564" s="52" t="s">
        <v>27</v>
      </c>
      <c r="Q564" s="43" t="str">
        <f t="shared" si="139"/>
        <v>off hired</v>
      </c>
      <c r="R564" s="54">
        <v>44766</v>
      </c>
      <c r="S564" s="54">
        <v>44796</v>
      </c>
      <c r="T564" s="45">
        <f t="shared" si="131"/>
        <v>1</v>
      </c>
      <c r="U564" s="46">
        <f t="shared" ref="U564:U608" si="141">IF(Q564="on hire",$C$1-R564+1,IF(Q564="off hired",S564-R564+1,0))/7</f>
        <v>4.4285714285714288</v>
      </c>
      <c r="V564" s="50">
        <v>14</v>
      </c>
      <c r="W564" s="50">
        <v>0.84</v>
      </c>
      <c r="X564" s="48">
        <f t="shared" si="133"/>
        <v>504</v>
      </c>
      <c r="Y564" s="48">
        <f t="shared" si="134"/>
        <v>30.24</v>
      </c>
      <c r="Z564" s="48">
        <f t="shared" si="128"/>
        <v>352.8</v>
      </c>
      <c r="AA564" s="48">
        <f t="shared" si="135"/>
        <v>151.19999999999999</v>
      </c>
      <c r="AB564" s="48">
        <f t="shared" si="136"/>
        <v>133.92000000000002</v>
      </c>
      <c r="AC564" s="48">
        <f t="shared" si="137"/>
        <v>637.92000000000007</v>
      </c>
      <c r="AD564" s="93">
        <f t="shared" si="130"/>
        <v>637.92000000000007</v>
      </c>
    </row>
    <row r="565" spans="1:30" s="68" customFormat="1" ht="30" customHeight="1" x14ac:dyDescent="0.35">
      <c r="A565" s="51"/>
      <c r="B565" s="39" t="s">
        <v>114</v>
      </c>
      <c r="C565" s="52">
        <v>582</v>
      </c>
      <c r="D565" s="53">
        <v>12799</v>
      </c>
      <c r="E565" s="53">
        <v>7810</v>
      </c>
      <c r="F565" s="53" t="s">
        <v>49</v>
      </c>
      <c r="G565" s="51" t="s">
        <v>256</v>
      </c>
      <c r="H565" s="51" t="s">
        <v>230</v>
      </c>
      <c r="I565" s="53">
        <v>4</v>
      </c>
      <c r="J565" s="53">
        <v>1.3</v>
      </c>
      <c r="K565" s="53">
        <v>5</v>
      </c>
      <c r="L565" s="41">
        <v>1</v>
      </c>
      <c r="M565" s="41">
        <f t="shared" si="138"/>
        <v>4</v>
      </c>
      <c r="N565" s="53"/>
      <c r="O565" s="41">
        <f>IF(P565="m3",I565*J565*M565,IF(P565="m2-LxH",I565*M565,IF(P565="m2-LxW",I565*J565*N565,IF(P565="rm",M565,IF(P565="lm",I565,IF(P565="unit",#REF!,))))))</f>
        <v>16</v>
      </c>
      <c r="P565" s="52" t="s">
        <v>27</v>
      </c>
      <c r="Q565" s="43" t="str">
        <f t="shared" si="139"/>
        <v>off hired</v>
      </c>
      <c r="R565" s="54">
        <v>44767</v>
      </c>
      <c r="S565" s="54">
        <v>44779</v>
      </c>
      <c r="T565" s="45">
        <f t="shared" si="131"/>
        <v>1</v>
      </c>
      <c r="U565" s="46">
        <f t="shared" si="141"/>
        <v>1.8571428571428572</v>
      </c>
      <c r="V565" s="50">
        <v>14</v>
      </c>
      <c r="W565" s="50">
        <v>0.84</v>
      </c>
      <c r="X565" s="48">
        <f t="shared" si="133"/>
        <v>224</v>
      </c>
      <c r="Y565" s="48">
        <f t="shared" si="134"/>
        <v>13.44</v>
      </c>
      <c r="Z565" s="48">
        <f t="shared" si="128"/>
        <v>156.79999999999998</v>
      </c>
      <c r="AA565" s="48">
        <f t="shared" si="135"/>
        <v>67.2</v>
      </c>
      <c r="AB565" s="48">
        <f t="shared" si="136"/>
        <v>24.96</v>
      </c>
      <c r="AC565" s="48">
        <f t="shared" si="137"/>
        <v>248.96</v>
      </c>
      <c r="AD565" s="93">
        <f t="shared" si="130"/>
        <v>248.96</v>
      </c>
    </row>
    <row r="566" spans="1:30" s="68" customFormat="1" ht="30" customHeight="1" x14ac:dyDescent="0.35">
      <c r="A566" s="39"/>
      <c r="B566" s="39" t="s">
        <v>114</v>
      </c>
      <c r="C566" s="40">
        <v>583</v>
      </c>
      <c r="D566" s="41">
        <v>12800</v>
      </c>
      <c r="E566" s="41">
        <v>7816</v>
      </c>
      <c r="F566" s="41" t="s">
        <v>49</v>
      </c>
      <c r="G566" s="39" t="s">
        <v>256</v>
      </c>
      <c r="H566" s="39" t="s">
        <v>302</v>
      </c>
      <c r="I566" s="41">
        <v>2.5</v>
      </c>
      <c r="J566" s="41">
        <v>1.3</v>
      </c>
      <c r="K566" s="41">
        <v>5</v>
      </c>
      <c r="L566" s="41">
        <v>1</v>
      </c>
      <c r="M566" s="41">
        <f t="shared" si="138"/>
        <v>4</v>
      </c>
      <c r="N566" s="41"/>
      <c r="O566" s="41">
        <f>IF(P566="m3",I566*J566*M566,IF(P566="m2-LxH",I566*M566,IF(P566="m2-LxW",I566*J566*N566,IF(P566="rm",M566,IF(P566="lm",I566,IF(P566="unit",#REF!,))))))</f>
        <v>4</v>
      </c>
      <c r="P566" s="42" t="s">
        <v>30</v>
      </c>
      <c r="Q566" s="43" t="str">
        <f t="shared" si="139"/>
        <v>off hired</v>
      </c>
      <c r="R566" s="44">
        <v>44767</v>
      </c>
      <c r="S566" s="44">
        <v>44785</v>
      </c>
      <c r="T566" s="45">
        <f t="shared" si="131"/>
        <v>1</v>
      </c>
      <c r="U566" s="46">
        <f t="shared" si="141"/>
        <v>2.7142857142857144</v>
      </c>
      <c r="V566" s="47">
        <v>135</v>
      </c>
      <c r="W566" s="47"/>
      <c r="X566" s="48">
        <f t="shared" si="133"/>
        <v>540</v>
      </c>
      <c r="Y566" s="48">
        <f t="shared" si="134"/>
        <v>0</v>
      </c>
      <c r="Z566" s="48">
        <f t="shared" si="128"/>
        <v>378</v>
      </c>
      <c r="AA566" s="48">
        <f t="shared" si="135"/>
        <v>162</v>
      </c>
      <c r="AB566" s="48">
        <f t="shared" si="136"/>
        <v>0</v>
      </c>
      <c r="AC566" s="48">
        <f t="shared" si="137"/>
        <v>540</v>
      </c>
      <c r="AD566" s="93">
        <f t="shared" si="130"/>
        <v>540</v>
      </c>
    </row>
    <row r="567" spans="1:30" s="68" customFormat="1" ht="30" customHeight="1" x14ac:dyDescent="0.35">
      <c r="A567" s="51"/>
      <c r="B567" s="39" t="s">
        <v>486</v>
      </c>
      <c r="C567" s="52">
        <v>584</v>
      </c>
      <c r="D567" s="53">
        <v>12801</v>
      </c>
      <c r="E567" s="53">
        <v>6737</v>
      </c>
      <c r="F567" s="53" t="s">
        <v>49</v>
      </c>
      <c r="G567" s="51" t="s">
        <v>392</v>
      </c>
      <c r="H567" s="51" t="s">
        <v>230</v>
      </c>
      <c r="I567" s="53">
        <v>3</v>
      </c>
      <c r="J567" s="53">
        <v>1.3</v>
      </c>
      <c r="K567" s="53">
        <v>5</v>
      </c>
      <c r="L567" s="41">
        <v>1</v>
      </c>
      <c r="M567" s="41">
        <f t="shared" si="138"/>
        <v>4</v>
      </c>
      <c r="N567" s="53"/>
      <c r="O567" s="41">
        <f>IF(P567="m3",I567*J567*M567,IF(P567="m2-LxH",I567*M567,IF(P567="m2-LxW",I567*J567*N567,IF(P567="rm",M567,IF(P567="lm",I567,IF(P567="unit",#REF!,))))))</f>
        <v>12</v>
      </c>
      <c r="P567" s="52" t="s">
        <v>27</v>
      </c>
      <c r="Q567" s="43" t="str">
        <f t="shared" si="139"/>
        <v>off hired</v>
      </c>
      <c r="R567" s="54">
        <v>44767</v>
      </c>
      <c r="S567" s="54">
        <v>44830</v>
      </c>
      <c r="T567" s="45">
        <f t="shared" si="131"/>
        <v>1</v>
      </c>
      <c r="U567" s="46">
        <f t="shared" si="141"/>
        <v>9.1428571428571423</v>
      </c>
      <c r="V567" s="50">
        <v>14</v>
      </c>
      <c r="W567" s="50">
        <v>0.84</v>
      </c>
      <c r="X567" s="48">
        <f t="shared" si="133"/>
        <v>168</v>
      </c>
      <c r="Y567" s="48">
        <f t="shared" si="134"/>
        <v>10.08</v>
      </c>
      <c r="Z567" s="48">
        <f t="shared" si="128"/>
        <v>117.59999999999998</v>
      </c>
      <c r="AA567" s="48">
        <f t="shared" si="135"/>
        <v>50.399999999999991</v>
      </c>
      <c r="AB567" s="48">
        <f t="shared" si="136"/>
        <v>92.16</v>
      </c>
      <c r="AC567" s="48">
        <f t="shared" si="137"/>
        <v>260.15999999999997</v>
      </c>
      <c r="AD567" s="93">
        <f t="shared" si="130"/>
        <v>260.15999999999997</v>
      </c>
    </row>
    <row r="568" spans="1:30" s="68" customFormat="1" ht="30" customHeight="1" x14ac:dyDescent="0.35">
      <c r="A568" s="51"/>
      <c r="B568" s="39" t="s">
        <v>114</v>
      </c>
      <c r="C568" s="52">
        <v>585</v>
      </c>
      <c r="D568" s="53">
        <v>12802</v>
      </c>
      <c r="E568" s="53">
        <v>6737</v>
      </c>
      <c r="F568" s="53" t="s">
        <v>49</v>
      </c>
      <c r="G568" s="51" t="s">
        <v>256</v>
      </c>
      <c r="H568" s="51" t="s">
        <v>230</v>
      </c>
      <c r="I568" s="53">
        <v>5</v>
      </c>
      <c r="J568" s="53">
        <v>1.3</v>
      </c>
      <c r="K568" s="53">
        <v>5</v>
      </c>
      <c r="L568" s="41">
        <v>1</v>
      </c>
      <c r="M568" s="41">
        <f t="shared" si="138"/>
        <v>4</v>
      </c>
      <c r="N568" s="53"/>
      <c r="O568" s="41">
        <f>IF(P568="m3",I568*J568*M568,IF(P568="m2-LxH",I568*M568,IF(P568="m2-LxW",I568*J568*N568,IF(P568="rm",M568,IF(P568="lm",I568,IF(P568="unit",#REF!,))))))</f>
        <v>20</v>
      </c>
      <c r="P568" s="52" t="s">
        <v>27</v>
      </c>
      <c r="Q568" s="43" t="str">
        <f t="shared" si="139"/>
        <v>off hired</v>
      </c>
      <c r="R568" s="54">
        <v>44767</v>
      </c>
      <c r="S568" s="54">
        <v>44830</v>
      </c>
      <c r="T568" s="45">
        <f t="shared" si="131"/>
        <v>1</v>
      </c>
      <c r="U568" s="46">
        <f t="shared" si="141"/>
        <v>9.1428571428571423</v>
      </c>
      <c r="V568" s="50">
        <v>14</v>
      </c>
      <c r="W568" s="50">
        <v>0.84</v>
      </c>
      <c r="X568" s="48">
        <f t="shared" si="133"/>
        <v>280</v>
      </c>
      <c r="Y568" s="48">
        <f t="shared" si="134"/>
        <v>16.8</v>
      </c>
      <c r="Z568" s="48">
        <f t="shared" si="128"/>
        <v>196</v>
      </c>
      <c r="AA568" s="48">
        <f t="shared" si="135"/>
        <v>84</v>
      </c>
      <c r="AB568" s="48">
        <f t="shared" si="136"/>
        <v>153.59999999999997</v>
      </c>
      <c r="AC568" s="48">
        <f t="shared" si="137"/>
        <v>433.59999999999997</v>
      </c>
      <c r="AD568" s="93">
        <f t="shared" si="130"/>
        <v>433.59999999999997</v>
      </c>
    </row>
    <row r="569" spans="1:30" s="68" customFormat="1" ht="30" customHeight="1" x14ac:dyDescent="0.35">
      <c r="A569" s="51"/>
      <c r="B569" s="39" t="s">
        <v>47</v>
      </c>
      <c r="C569" s="52">
        <v>587</v>
      </c>
      <c r="D569" s="55">
        <v>12804</v>
      </c>
      <c r="E569" s="55">
        <v>6712</v>
      </c>
      <c r="F569" s="53" t="s">
        <v>50</v>
      </c>
      <c r="G569" s="51" t="s">
        <v>270</v>
      </c>
      <c r="H569" s="51" t="s">
        <v>230</v>
      </c>
      <c r="I569" s="53">
        <v>10</v>
      </c>
      <c r="J569" s="53">
        <v>1.8</v>
      </c>
      <c r="K569" s="53">
        <v>5</v>
      </c>
      <c r="L569" s="41">
        <v>1</v>
      </c>
      <c r="M569" s="41">
        <f t="shared" si="138"/>
        <v>4</v>
      </c>
      <c r="N569" s="53"/>
      <c r="O569" s="41">
        <f>IF(P569="m3",I569*J569*M569,IF(P569="m2-LxH",I569*M569,IF(P569="m2-LxW",I569*J569*N569,IF(P569="rm",M569,IF(P569="lm",I569,IF(P569="unit",#REF!,))))))</f>
        <v>40</v>
      </c>
      <c r="P569" s="42" t="s">
        <v>27</v>
      </c>
      <c r="Q569" s="43" t="str">
        <f t="shared" si="139"/>
        <v>off hired</v>
      </c>
      <c r="R569" s="54">
        <v>44767</v>
      </c>
      <c r="S569" s="54">
        <v>44828</v>
      </c>
      <c r="T569" s="45">
        <f t="shared" si="131"/>
        <v>1</v>
      </c>
      <c r="U569" s="46">
        <f t="shared" si="141"/>
        <v>8.8571428571428577</v>
      </c>
      <c r="V569" s="50">
        <v>18</v>
      </c>
      <c r="W569" s="50">
        <v>1.05</v>
      </c>
      <c r="X569" s="48">
        <f t="shared" si="133"/>
        <v>720</v>
      </c>
      <c r="Y569" s="48">
        <f t="shared" si="134"/>
        <v>42</v>
      </c>
      <c r="Z569" s="48">
        <f t="shared" si="128"/>
        <v>504</v>
      </c>
      <c r="AA569" s="48">
        <f t="shared" si="135"/>
        <v>216</v>
      </c>
      <c r="AB569" s="48">
        <f t="shared" si="136"/>
        <v>372.00000000000006</v>
      </c>
      <c r="AC569" s="48">
        <f t="shared" si="137"/>
        <v>1092</v>
      </c>
      <c r="AD569" s="93">
        <f t="shared" si="130"/>
        <v>1092</v>
      </c>
    </row>
    <row r="570" spans="1:30" s="68" customFormat="1" ht="30" customHeight="1" x14ac:dyDescent="0.35">
      <c r="A570" s="39"/>
      <c r="B570" s="39" t="s">
        <v>79</v>
      </c>
      <c r="C570" s="40"/>
      <c r="D570" s="41">
        <v>12804</v>
      </c>
      <c r="E570" s="41">
        <v>7562</v>
      </c>
      <c r="F570" s="41" t="s">
        <v>49</v>
      </c>
      <c r="G570" s="39" t="s">
        <v>234</v>
      </c>
      <c r="H570" s="39" t="s">
        <v>230</v>
      </c>
      <c r="I570" s="41">
        <v>2.5</v>
      </c>
      <c r="J570" s="41">
        <v>1.3</v>
      </c>
      <c r="K570" s="41">
        <v>3</v>
      </c>
      <c r="L570" s="41">
        <v>1</v>
      </c>
      <c r="M570" s="41">
        <f t="shared" si="138"/>
        <v>2</v>
      </c>
      <c r="N570" s="41"/>
      <c r="O570" s="41">
        <f>IF(P570="m3",I570*J570*M570,IF(P570="m2-LxH",I570*M570,IF(P570="m2-LxW",I570*J570*N570,IF(P570="rm",M570,IF(P570="lm",I570,IF(P570="unit",#REF!,))))))</f>
        <v>5</v>
      </c>
      <c r="P570" s="42" t="s">
        <v>27</v>
      </c>
      <c r="Q570" s="43" t="str">
        <f t="shared" si="139"/>
        <v>off hired</v>
      </c>
      <c r="R570" s="44">
        <v>44699</v>
      </c>
      <c r="S570" s="44">
        <v>44717</v>
      </c>
      <c r="T570" s="45">
        <f t="shared" si="131"/>
        <v>1</v>
      </c>
      <c r="U570" s="46">
        <f t="shared" si="141"/>
        <v>2.7142857142857144</v>
      </c>
      <c r="V570" s="47">
        <v>14</v>
      </c>
      <c r="W570" s="47"/>
      <c r="X570" s="48">
        <f t="shared" si="133"/>
        <v>70</v>
      </c>
      <c r="Y570" s="48">
        <f t="shared" si="134"/>
        <v>0</v>
      </c>
      <c r="Z570" s="48">
        <f t="shared" ref="Z570:Z608" si="142">0.7*O570*V570</f>
        <v>49</v>
      </c>
      <c r="AA570" s="48">
        <f t="shared" si="135"/>
        <v>21</v>
      </c>
      <c r="AB570" s="48">
        <f t="shared" si="136"/>
        <v>0</v>
      </c>
      <c r="AC570" s="48">
        <f t="shared" si="137"/>
        <v>70</v>
      </c>
      <c r="AD570" s="93">
        <f t="shared" si="130"/>
        <v>70</v>
      </c>
    </row>
    <row r="571" spans="1:30" s="68" customFormat="1" ht="30" customHeight="1" x14ac:dyDescent="0.35">
      <c r="A571" s="51"/>
      <c r="B571" s="39" t="s">
        <v>104</v>
      </c>
      <c r="C571" s="52">
        <v>578</v>
      </c>
      <c r="D571" s="53">
        <v>12805</v>
      </c>
      <c r="E571" s="53">
        <v>6701</v>
      </c>
      <c r="F571" s="53" t="s">
        <v>49</v>
      </c>
      <c r="G571" s="51" t="s">
        <v>330</v>
      </c>
      <c r="H571" s="51" t="s">
        <v>230</v>
      </c>
      <c r="I571" s="53">
        <v>14</v>
      </c>
      <c r="J571" s="53">
        <v>1.3</v>
      </c>
      <c r="K571" s="53">
        <v>3</v>
      </c>
      <c r="L571" s="41">
        <v>1</v>
      </c>
      <c r="M571" s="41">
        <f t="shared" si="138"/>
        <v>2</v>
      </c>
      <c r="N571" s="53"/>
      <c r="O571" s="41">
        <f>IF(P571="m3",I571*J571*M571,IF(P571="m2-LxH",I571*M571,IF(P571="m2-LxW",I571*J571*N571,IF(P571="rm",M571,IF(P571="lm",I571,IF(P571="unit",#REF!,))))))</f>
        <v>28</v>
      </c>
      <c r="P571" s="52" t="s">
        <v>27</v>
      </c>
      <c r="Q571" s="43" t="str">
        <f t="shared" si="139"/>
        <v>off hired</v>
      </c>
      <c r="R571" s="54">
        <v>44767</v>
      </c>
      <c r="S571" s="54">
        <v>44823</v>
      </c>
      <c r="T571" s="45">
        <f t="shared" si="131"/>
        <v>1</v>
      </c>
      <c r="U571" s="46">
        <f t="shared" si="141"/>
        <v>8.1428571428571423</v>
      </c>
      <c r="V571" s="50">
        <v>14</v>
      </c>
      <c r="W571" s="50">
        <v>0.84</v>
      </c>
      <c r="X571" s="48">
        <f t="shared" si="133"/>
        <v>392</v>
      </c>
      <c r="Y571" s="48">
        <f t="shared" si="134"/>
        <v>23.52</v>
      </c>
      <c r="Z571" s="48">
        <f t="shared" si="142"/>
        <v>274.39999999999998</v>
      </c>
      <c r="AA571" s="48">
        <f t="shared" si="135"/>
        <v>117.60000000000001</v>
      </c>
      <c r="AB571" s="48">
        <f t="shared" si="136"/>
        <v>191.51999999999998</v>
      </c>
      <c r="AC571" s="48">
        <f t="shared" si="137"/>
        <v>583.52</v>
      </c>
      <c r="AD571" s="93">
        <f t="shared" si="130"/>
        <v>583.52</v>
      </c>
    </row>
    <row r="572" spans="1:30" s="68" customFormat="1" ht="30" customHeight="1" x14ac:dyDescent="0.35">
      <c r="A572" s="39"/>
      <c r="B572" s="39" t="s">
        <v>132</v>
      </c>
      <c r="C572" s="40">
        <v>589</v>
      </c>
      <c r="D572" s="41">
        <v>12807</v>
      </c>
      <c r="E572" s="41">
        <v>6745</v>
      </c>
      <c r="F572" s="41" t="s">
        <v>49</v>
      </c>
      <c r="G572" s="39" t="s">
        <v>265</v>
      </c>
      <c r="H572" s="39" t="s">
        <v>302</v>
      </c>
      <c r="I572" s="41">
        <v>1.8</v>
      </c>
      <c r="J572" s="41">
        <v>1.3</v>
      </c>
      <c r="K572" s="41">
        <v>3</v>
      </c>
      <c r="L572" s="41">
        <v>1</v>
      </c>
      <c r="M572" s="41">
        <f t="shared" si="138"/>
        <v>2</v>
      </c>
      <c r="N572" s="41"/>
      <c r="O572" s="41">
        <f>IF(P572="m3",I572*J572*M572,IF(P572="m2-LxH",I572*M572,IF(P572="m2-LxW",I572*J572*N572,IF(P572="rm",M572,IF(P572="lm",I572,IF(P572="unit",#REF!,))))))</f>
        <v>2</v>
      </c>
      <c r="P572" s="42" t="s">
        <v>30</v>
      </c>
      <c r="Q572" s="43" t="str">
        <f t="shared" si="139"/>
        <v>off hired</v>
      </c>
      <c r="R572" s="44">
        <v>44767</v>
      </c>
      <c r="S572" s="44">
        <v>44834</v>
      </c>
      <c r="T572" s="45">
        <f t="shared" si="131"/>
        <v>1</v>
      </c>
      <c r="U572" s="46">
        <f t="shared" si="141"/>
        <v>9.7142857142857135</v>
      </c>
      <c r="V572" s="47">
        <v>135</v>
      </c>
      <c r="W572" s="47">
        <v>12.25</v>
      </c>
      <c r="X572" s="48">
        <f t="shared" si="133"/>
        <v>270</v>
      </c>
      <c r="Y572" s="48">
        <f t="shared" si="134"/>
        <v>24.5</v>
      </c>
      <c r="Z572" s="48">
        <f t="shared" si="142"/>
        <v>189</v>
      </c>
      <c r="AA572" s="48">
        <f t="shared" si="135"/>
        <v>81</v>
      </c>
      <c r="AB572" s="48">
        <f t="shared" si="136"/>
        <v>237.99999999999997</v>
      </c>
      <c r="AC572" s="48">
        <f t="shared" si="137"/>
        <v>508</v>
      </c>
      <c r="AD572" s="93">
        <f t="shared" si="130"/>
        <v>508</v>
      </c>
    </row>
    <row r="573" spans="1:30" s="68" customFormat="1" ht="30" customHeight="1" x14ac:dyDescent="0.35">
      <c r="A573" s="39"/>
      <c r="B573" s="39" t="s">
        <v>47</v>
      </c>
      <c r="C573" s="40">
        <v>590</v>
      </c>
      <c r="D573" s="49">
        <v>12808</v>
      </c>
      <c r="E573" s="49">
        <v>7836</v>
      </c>
      <c r="F573" s="41" t="s">
        <v>50</v>
      </c>
      <c r="G573" s="39" t="s">
        <v>270</v>
      </c>
      <c r="H573" s="39" t="s">
        <v>28</v>
      </c>
      <c r="I573" s="41">
        <v>8</v>
      </c>
      <c r="J573" s="41">
        <v>5</v>
      </c>
      <c r="K573" s="41">
        <f>5</f>
        <v>5</v>
      </c>
      <c r="L573" s="41">
        <v>1</v>
      </c>
      <c r="M573" s="41">
        <f t="shared" si="138"/>
        <v>4</v>
      </c>
      <c r="N573" s="41"/>
      <c r="O573" s="41">
        <f>IF(P573="m3",I573*J573*M573,IF(P573="m2-LxH",I573*M573,IF(P573="m2-LxW",I573*J573*N573,IF(P573="rm",M573,IF(P573="lm",I573,IF(P573="unit",#REF!,))))))</f>
        <v>160</v>
      </c>
      <c r="P573" s="42" t="s">
        <v>29</v>
      </c>
      <c r="Q573" s="43" t="str">
        <f t="shared" si="139"/>
        <v>off hired</v>
      </c>
      <c r="R573" s="44">
        <v>44767</v>
      </c>
      <c r="S573" s="44">
        <v>44791</v>
      </c>
      <c r="T573" s="45">
        <f t="shared" si="131"/>
        <v>1</v>
      </c>
      <c r="U573" s="46">
        <f t="shared" si="141"/>
        <v>3.5714285714285716</v>
      </c>
      <c r="V573" s="47">
        <v>7.5</v>
      </c>
      <c r="W573" s="47">
        <v>0.7</v>
      </c>
      <c r="X573" s="48">
        <f t="shared" si="133"/>
        <v>1200</v>
      </c>
      <c r="Y573" s="48">
        <f t="shared" si="134"/>
        <v>112</v>
      </c>
      <c r="Z573" s="48">
        <f t="shared" si="142"/>
        <v>840</v>
      </c>
      <c r="AA573" s="48">
        <f t="shared" si="135"/>
        <v>360</v>
      </c>
      <c r="AB573" s="48">
        <f t="shared" si="136"/>
        <v>400</v>
      </c>
      <c r="AC573" s="48">
        <f t="shared" si="137"/>
        <v>1600</v>
      </c>
      <c r="AD573" s="93">
        <f t="shared" si="130"/>
        <v>1600</v>
      </c>
    </row>
    <row r="574" spans="1:30" s="68" customFormat="1" ht="30" customHeight="1" x14ac:dyDescent="0.35">
      <c r="A574" s="39"/>
      <c r="B574" s="39" t="s">
        <v>114</v>
      </c>
      <c r="C574" s="40">
        <v>591</v>
      </c>
      <c r="D574" s="41">
        <v>12809</v>
      </c>
      <c r="E574" s="41">
        <v>7825</v>
      </c>
      <c r="F574" s="41" t="s">
        <v>49</v>
      </c>
      <c r="G574" s="39" t="s">
        <v>397</v>
      </c>
      <c r="H574" s="39" t="s">
        <v>302</v>
      </c>
      <c r="I574" s="41">
        <v>2.5</v>
      </c>
      <c r="J574" s="41">
        <v>1.8</v>
      </c>
      <c r="K574" s="41">
        <v>5</v>
      </c>
      <c r="L574" s="41">
        <v>1</v>
      </c>
      <c r="M574" s="41">
        <f t="shared" ref="M574:M588" si="143">K574-L574</f>
        <v>4</v>
      </c>
      <c r="N574" s="41"/>
      <c r="O574" s="41">
        <f>IF(P574="m3",I574*J574*M574,IF(P574="m2-LxH",I574*M574,IF(P574="m2-LxW",I574*J574*N574,IF(P574="rm",M574,IF(P574="lm",I574,IF(P574="unit",#REF!,))))))</f>
        <v>4</v>
      </c>
      <c r="P574" s="42" t="s">
        <v>30</v>
      </c>
      <c r="Q574" s="43" t="str">
        <f t="shared" si="139"/>
        <v>off hired</v>
      </c>
      <c r="R574" s="44">
        <v>44767</v>
      </c>
      <c r="S574" s="44">
        <v>44789</v>
      </c>
      <c r="T574" s="45">
        <f t="shared" si="131"/>
        <v>1</v>
      </c>
      <c r="U574" s="46">
        <f t="shared" si="141"/>
        <v>3.2857142857142856</v>
      </c>
      <c r="V574" s="47">
        <v>135</v>
      </c>
      <c r="W574" s="47">
        <v>12.25</v>
      </c>
      <c r="X574" s="48">
        <f t="shared" si="133"/>
        <v>540</v>
      </c>
      <c r="Y574" s="48">
        <f t="shared" si="134"/>
        <v>49</v>
      </c>
      <c r="Z574" s="48">
        <f t="shared" si="142"/>
        <v>378</v>
      </c>
      <c r="AA574" s="48">
        <f t="shared" si="135"/>
        <v>162</v>
      </c>
      <c r="AB574" s="48">
        <f t="shared" si="136"/>
        <v>161</v>
      </c>
      <c r="AC574" s="48">
        <f t="shared" si="137"/>
        <v>701</v>
      </c>
      <c r="AD574" s="93">
        <f t="shared" si="130"/>
        <v>701</v>
      </c>
    </row>
    <row r="575" spans="1:30" s="68" customFormat="1" ht="30" customHeight="1" x14ac:dyDescent="0.35">
      <c r="A575" s="51"/>
      <c r="B575" s="39" t="s">
        <v>93</v>
      </c>
      <c r="C575" s="52">
        <v>592</v>
      </c>
      <c r="D575" s="53">
        <v>12810</v>
      </c>
      <c r="E575" s="53">
        <v>6736</v>
      </c>
      <c r="F575" s="53" t="s">
        <v>50</v>
      </c>
      <c r="G575" s="51" t="s">
        <v>287</v>
      </c>
      <c r="H575" s="51" t="s">
        <v>230</v>
      </c>
      <c r="I575" s="53">
        <v>5</v>
      </c>
      <c r="J575" s="53">
        <v>1.3</v>
      </c>
      <c r="K575" s="53">
        <v>5</v>
      </c>
      <c r="L575" s="41">
        <v>1</v>
      </c>
      <c r="M575" s="41">
        <f t="shared" si="143"/>
        <v>4</v>
      </c>
      <c r="N575" s="53"/>
      <c r="O575" s="41">
        <f>IF(P575="m3",I575*J575*M575,IF(P575="m2-LxH",I575*M575,IF(P575="m2-LxW",I575*J575*N575,IF(P575="rm",M575,IF(P575="lm",I575,IF(P575="unit",#REF!,))))))</f>
        <v>20</v>
      </c>
      <c r="P575" s="52" t="s">
        <v>27</v>
      </c>
      <c r="Q575" s="43" t="str">
        <f t="shared" si="139"/>
        <v>off hired</v>
      </c>
      <c r="R575" s="54">
        <v>44768</v>
      </c>
      <c r="S575" s="54">
        <v>44833</v>
      </c>
      <c r="T575" s="45">
        <f t="shared" si="131"/>
        <v>1</v>
      </c>
      <c r="U575" s="46">
        <f t="shared" si="141"/>
        <v>9.4285714285714288</v>
      </c>
      <c r="V575" s="50">
        <v>14</v>
      </c>
      <c r="W575" s="50">
        <v>0.84</v>
      </c>
      <c r="X575" s="48">
        <f t="shared" si="133"/>
        <v>280</v>
      </c>
      <c r="Y575" s="48">
        <f t="shared" si="134"/>
        <v>16.8</v>
      </c>
      <c r="Z575" s="48">
        <f t="shared" si="142"/>
        <v>196</v>
      </c>
      <c r="AA575" s="48">
        <f t="shared" si="135"/>
        <v>84</v>
      </c>
      <c r="AB575" s="48">
        <f t="shared" si="136"/>
        <v>158.4</v>
      </c>
      <c r="AC575" s="48">
        <f t="shared" si="137"/>
        <v>438.4</v>
      </c>
      <c r="AD575" s="93">
        <f t="shared" si="130"/>
        <v>438.4</v>
      </c>
    </row>
    <row r="576" spans="1:30" s="68" customFormat="1" ht="30" customHeight="1" x14ac:dyDescent="0.35">
      <c r="A576" s="51"/>
      <c r="B576" s="39" t="s">
        <v>62</v>
      </c>
      <c r="C576" s="52">
        <v>593</v>
      </c>
      <c r="D576" s="53">
        <v>12811</v>
      </c>
      <c r="E576" s="53">
        <v>8126</v>
      </c>
      <c r="F576" s="53" t="s">
        <v>49</v>
      </c>
      <c r="G576" s="51" t="s">
        <v>272</v>
      </c>
      <c r="H576" s="51" t="s">
        <v>230</v>
      </c>
      <c r="I576" s="53">
        <v>4</v>
      </c>
      <c r="J576" s="53">
        <v>1.3</v>
      </c>
      <c r="K576" s="53">
        <v>3</v>
      </c>
      <c r="L576" s="41">
        <v>1</v>
      </c>
      <c r="M576" s="41">
        <f t="shared" si="143"/>
        <v>2</v>
      </c>
      <c r="N576" s="53"/>
      <c r="O576" s="41">
        <f>IF(P576="m3",I576*J576*M576,IF(P576="m2-LxH",I576*M576,IF(P576="m2-LxW",I576*J576*N576,IF(P576="rm",M576,IF(P576="lm",I576,IF(P576="unit",#REF!,))))))</f>
        <v>8</v>
      </c>
      <c r="P576" s="52" t="s">
        <v>27</v>
      </c>
      <c r="Q576" s="43" t="str">
        <f t="shared" si="139"/>
        <v>off hired</v>
      </c>
      <c r="R576" s="54">
        <v>44768</v>
      </c>
      <c r="S576" s="54">
        <v>44853</v>
      </c>
      <c r="T576" s="45">
        <f t="shared" si="131"/>
        <v>1</v>
      </c>
      <c r="U576" s="46">
        <f t="shared" si="141"/>
        <v>12.285714285714286</v>
      </c>
      <c r="V576" s="50">
        <v>14</v>
      </c>
      <c r="W576" s="50">
        <v>0.84</v>
      </c>
      <c r="X576" s="48">
        <f t="shared" si="133"/>
        <v>112</v>
      </c>
      <c r="Y576" s="48">
        <f t="shared" si="134"/>
        <v>6.72</v>
      </c>
      <c r="Z576" s="48">
        <f t="shared" si="142"/>
        <v>78.399999999999991</v>
      </c>
      <c r="AA576" s="48">
        <f t="shared" si="135"/>
        <v>33.6</v>
      </c>
      <c r="AB576" s="48">
        <f t="shared" si="136"/>
        <v>82.56</v>
      </c>
      <c r="AC576" s="48">
        <f t="shared" si="137"/>
        <v>194.56</v>
      </c>
      <c r="AD576" s="93">
        <f t="shared" si="130"/>
        <v>194.56</v>
      </c>
    </row>
    <row r="577" spans="1:30" s="68" customFormat="1" ht="30" customHeight="1" x14ac:dyDescent="0.35">
      <c r="A577" s="39"/>
      <c r="B577" s="39" t="s">
        <v>74</v>
      </c>
      <c r="C577" s="40">
        <v>572</v>
      </c>
      <c r="D577" s="41">
        <v>12812</v>
      </c>
      <c r="E577" s="41">
        <v>6727</v>
      </c>
      <c r="F577" s="41" t="s">
        <v>50</v>
      </c>
      <c r="G577" s="39" t="s">
        <v>333</v>
      </c>
      <c r="H577" s="39" t="s">
        <v>302</v>
      </c>
      <c r="I577" s="41">
        <v>2.5</v>
      </c>
      <c r="J577" s="41">
        <v>1.3</v>
      </c>
      <c r="K577" s="41">
        <v>4</v>
      </c>
      <c r="L577" s="41">
        <v>1</v>
      </c>
      <c r="M577" s="41">
        <f t="shared" si="143"/>
        <v>3</v>
      </c>
      <c r="N577" s="41"/>
      <c r="O577" s="41">
        <f>IF(P577="m3",I577*J577*M577,IF(P577="m2-LxH",I577*M577,IF(P577="m2-LxW",I577*J577*N577,IF(P577="rm",M577,IF(P577="lm",I577,IF(P577="unit",#REF!,))))))</f>
        <v>3</v>
      </c>
      <c r="P577" s="42" t="s">
        <v>30</v>
      </c>
      <c r="Q577" s="43" t="str">
        <f t="shared" si="139"/>
        <v>off hired</v>
      </c>
      <c r="R577" s="44">
        <v>44768</v>
      </c>
      <c r="S577" s="44">
        <v>44831</v>
      </c>
      <c r="T577" s="45">
        <f t="shared" si="131"/>
        <v>1</v>
      </c>
      <c r="U577" s="46">
        <f t="shared" si="141"/>
        <v>9.1428571428571423</v>
      </c>
      <c r="V577" s="47">
        <v>135</v>
      </c>
      <c r="W577" s="47">
        <v>12.25</v>
      </c>
      <c r="X577" s="48">
        <f t="shared" si="133"/>
        <v>405</v>
      </c>
      <c r="Y577" s="48">
        <f t="shared" si="134"/>
        <v>36.75</v>
      </c>
      <c r="Z577" s="48">
        <f t="shared" si="142"/>
        <v>283.49999999999994</v>
      </c>
      <c r="AA577" s="48">
        <f t="shared" si="135"/>
        <v>121.49999999999999</v>
      </c>
      <c r="AB577" s="48">
        <f t="shared" si="136"/>
        <v>336</v>
      </c>
      <c r="AC577" s="48">
        <f t="shared" si="137"/>
        <v>741</v>
      </c>
      <c r="AD577" s="93">
        <f t="shared" si="130"/>
        <v>741</v>
      </c>
    </row>
    <row r="578" spans="1:30" s="68" customFormat="1" ht="30" customHeight="1" x14ac:dyDescent="0.35">
      <c r="A578" s="39"/>
      <c r="B578" s="39" t="s">
        <v>74</v>
      </c>
      <c r="C578" s="40">
        <v>573</v>
      </c>
      <c r="D578" s="41">
        <v>12813</v>
      </c>
      <c r="E578" s="41">
        <v>6727</v>
      </c>
      <c r="F578" s="41" t="s">
        <v>50</v>
      </c>
      <c r="G578" s="39" t="s">
        <v>398</v>
      </c>
      <c r="H578" s="39" t="s">
        <v>302</v>
      </c>
      <c r="I578" s="41">
        <v>2.5</v>
      </c>
      <c r="J578" s="41">
        <v>1.3</v>
      </c>
      <c r="K578" s="41">
        <v>4</v>
      </c>
      <c r="L578" s="41">
        <v>1</v>
      </c>
      <c r="M578" s="41">
        <f t="shared" si="143"/>
        <v>3</v>
      </c>
      <c r="N578" s="41"/>
      <c r="O578" s="41">
        <f>IF(P578="m3",I578*J578*M578,IF(P578="m2-LxH",I578*M578,IF(P578="m2-LxW",I578*J578*N578,IF(P578="rm",M578,IF(P578="lm",I578,IF(P578="unit",#REF!,))))))</f>
        <v>3</v>
      </c>
      <c r="P578" s="42" t="s">
        <v>30</v>
      </c>
      <c r="Q578" s="43" t="str">
        <f t="shared" si="139"/>
        <v>off hired</v>
      </c>
      <c r="R578" s="44">
        <v>44768</v>
      </c>
      <c r="S578" s="44">
        <v>44831</v>
      </c>
      <c r="T578" s="45">
        <f t="shared" si="131"/>
        <v>1</v>
      </c>
      <c r="U578" s="46">
        <f t="shared" si="141"/>
        <v>9.1428571428571423</v>
      </c>
      <c r="V578" s="47">
        <v>135</v>
      </c>
      <c r="W578" s="47">
        <v>12.25</v>
      </c>
      <c r="X578" s="48">
        <f t="shared" si="133"/>
        <v>405</v>
      </c>
      <c r="Y578" s="48">
        <f t="shared" si="134"/>
        <v>36.75</v>
      </c>
      <c r="Z578" s="48">
        <f t="shared" si="142"/>
        <v>283.49999999999994</v>
      </c>
      <c r="AA578" s="48">
        <f t="shared" si="135"/>
        <v>121.49999999999999</v>
      </c>
      <c r="AB578" s="48">
        <f t="shared" si="136"/>
        <v>336</v>
      </c>
      <c r="AC578" s="48">
        <f t="shared" si="137"/>
        <v>741</v>
      </c>
      <c r="AD578" s="93">
        <f t="shared" si="130"/>
        <v>741</v>
      </c>
    </row>
    <row r="579" spans="1:30" s="68" customFormat="1" ht="30" customHeight="1" x14ac:dyDescent="0.35">
      <c r="A579" s="51"/>
      <c r="B579" s="39" t="s">
        <v>74</v>
      </c>
      <c r="C579" s="52">
        <v>574</v>
      </c>
      <c r="D579" s="53">
        <v>12814</v>
      </c>
      <c r="E579" s="53">
        <v>7804</v>
      </c>
      <c r="F579" s="53" t="s">
        <v>50</v>
      </c>
      <c r="G579" s="51" t="s">
        <v>333</v>
      </c>
      <c r="H579" s="51" t="s">
        <v>230</v>
      </c>
      <c r="I579" s="53">
        <v>7.5</v>
      </c>
      <c r="J579" s="53">
        <v>1</v>
      </c>
      <c r="K579" s="53">
        <v>4</v>
      </c>
      <c r="L579" s="41">
        <v>1</v>
      </c>
      <c r="M579" s="41">
        <f t="shared" si="143"/>
        <v>3</v>
      </c>
      <c r="N579" s="53"/>
      <c r="O579" s="41">
        <f>IF(P579="m3",I579*J579*M579,IF(P579="m2-LxH",I579*M579,IF(P579="m2-LxW",I579*J579*N579,IF(P579="rm",M579,IF(P579="lm",I579,IF(P579="unit",#REF!,))))))</f>
        <v>22.5</v>
      </c>
      <c r="P579" s="52" t="s">
        <v>27</v>
      </c>
      <c r="Q579" s="43" t="str">
        <f t="shared" si="139"/>
        <v>off hired</v>
      </c>
      <c r="R579" s="54">
        <v>44768</v>
      </c>
      <c r="S579" s="54">
        <v>44776</v>
      </c>
      <c r="T579" s="45">
        <f t="shared" si="131"/>
        <v>1</v>
      </c>
      <c r="U579" s="46">
        <f t="shared" si="141"/>
        <v>1.2857142857142858</v>
      </c>
      <c r="V579" s="50">
        <v>14</v>
      </c>
      <c r="W579" s="50">
        <v>0.84</v>
      </c>
      <c r="X579" s="48">
        <f t="shared" si="133"/>
        <v>315</v>
      </c>
      <c r="Y579" s="48">
        <f t="shared" si="134"/>
        <v>18.899999999999999</v>
      </c>
      <c r="Z579" s="48">
        <f t="shared" si="142"/>
        <v>220.49999999999997</v>
      </c>
      <c r="AA579" s="48">
        <f t="shared" si="135"/>
        <v>94.5</v>
      </c>
      <c r="AB579" s="48">
        <f t="shared" si="136"/>
        <v>24.3</v>
      </c>
      <c r="AC579" s="48">
        <f t="shared" si="137"/>
        <v>339.3</v>
      </c>
      <c r="AD579" s="93">
        <f t="shared" si="130"/>
        <v>339.3</v>
      </c>
    </row>
    <row r="580" spans="1:30" s="68" customFormat="1" ht="30" customHeight="1" x14ac:dyDescent="0.35">
      <c r="A580" s="39"/>
      <c r="B580" s="39" t="s">
        <v>79</v>
      </c>
      <c r="C580" s="40">
        <v>595</v>
      </c>
      <c r="D580" s="49">
        <v>12815</v>
      </c>
      <c r="E580" s="49">
        <v>8412</v>
      </c>
      <c r="F580" s="41" t="s">
        <v>50</v>
      </c>
      <c r="G580" s="39" t="s">
        <v>275</v>
      </c>
      <c r="H580" s="39" t="s">
        <v>399</v>
      </c>
      <c r="I580" s="41">
        <v>6</v>
      </c>
      <c r="J580" s="41">
        <v>1.3</v>
      </c>
      <c r="K580" s="41">
        <v>4</v>
      </c>
      <c r="L580" s="41">
        <v>1</v>
      </c>
      <c r="M580" s="41">
        <f t="shared" si="143"/>
        <v>3</v>
      </c>
      <c r="N580" s="41"/>
      <c r="O580" s="41">
        <f>IF(P580="m3",I580*J580*M580,IF(P580="m2-LxH",I580*M580,IF(P580="m2-LxW",I580*J580*N580,IF(P580="rm",M580,IF(P580="lm",I580,IF(P580="unit",#REF!,))))))</f>
        <v>18</v>
      </c>
      <c r="P580" s="42" t="s">
        <v>27</v>
      </c>
      <c r="Q580" s="43" t="str">
        <f t="shared" si="139"/>
        <v>off hired</v>
      </c>
      <c r="R580" s="44">
        <v>44768</v>
      </c>
      <c r="S580" s="44">
        <v>44937</v>
      </c>
      <c r="T580" s="45">
        <f t="shared" si="131"/>
        <v>1</v>
      </c>
      <c r="U580" s="46">
        <f t="shared" si="141"/>
        <v>24.285714285714285</v>
      </c>
      <c r="V580" s="47">
        <v>14</v>
      </c>
      <c r="W580" s="47">
        <v>0.84</v>
      </c>
      <c r="X580" s="48">
        <f t="shared" si="133"/>
        <v>252</v>
      </c>
      <c r="Y580" s="48">
        <f t="shared" si="134"/>
        <v>15.12</v>
      </c>
      <c r="Z580" s="48">
        <f t="shared" si="142"/>
        <v>176.4</v>
      </c>
      <c r="AA580" s="48">
        <f t="shared" si="135"/>
        <v>75.599999999999994</v>
      </c>
      <c r="AB580" s="48">
        <f t="shared" si="136"/>
        <v>367.19999999999993</v>
      </c>
      <c r="AC580" s="48">
        <f t="shared" si="137"/>
        <v>619.19999999999993</v>
      </c>
      <c r="AD580" s="93">
        <f t="shared" ref="AD580:AD643" si="144">_xlfn.IFNA(AC580,0)</f>
        <v>619.19999999999993</v>
      </c>
    </row>
    <row r="581" spans="1:30" s="68" customFormat="1" ht="30" customHeight="1" x14ac:dyDescent="0.35">
      <c r="A581" s="39"/>
      <c r="B581" s="39" t="s">
        <v>62</v>
      </c>
      <c r="C581" s="40">
        <v>596</v>
      </c>
      <c r="D581" s="41">
        <v>12816</v>
      </c>
      <c r="E581" s="41">
        <v>7749</v>
      </c>
      <c r="F581" s="41" t="s">
        <v>49</v>
      </c>
      <c r="G581" s="39" t="s">
        <v>272</v>
      </c>
      <c r="H581" s="39" t="s">
        <v>302</v>
      </c>
      <c r="I581" s="41">
        <v>1.3</v>
      </c>
      <c r="J581" s="41">
        <v>1.3</v>
      </c>
      <c r="K581" s="41">
        <v>3</v>
      </c>
      <c r="L581" s="41">
        <v>1</v>
      </c>
      <c r="M581" s="41">
        <f t="shared" si="143"/>
        <v>2</v>
      </c>
      <c r="N581" s="41"/>
      <c r="O581" s="41">
        <f>IF(P581="m3",I581*J581*M581,IF(P581="m2-LxH",I581*M581,IF(P581="m2-LxW",I581*J581*N581,IF(P581="rm",M581,IF(P581="lm",I581,IF(P581="unit",#REF!,))))))</f>
        <v>2</v>
      </c>
      <c r="P581" s="42" t="s">
        <v>30</v>
      </c>
      <c r="Q581" s="43" t="str">
        <f t="shared" si="139"/>
        <v>off hired</v>
      </c>
      <c r="R581" s="44">
        <v>44768</v>
      </c>
      <c r="S581" s="44">
        <v>44776</v>
      </c>
      <c r="T581" s="45">
        <f t="shared" si="131"/>
        <v>1</v>
      </c>
      <c r="U581" s="46">
        <f t="shared" si="141"/>
        <v>1.2857142857142858</v>
      </c>
      <c r="V581" s="50">
        <v>135</v>
      </c>
      <c r="W581" s="47"/>
      <c r="X581" s="48">
        <f t="shared" si="133"/>
        <v>270</v>
      </c>
      <c r="Y581" s="48">
        <f t="shared" si="134"/>
        <v>0</v>
      </c>
      <c r="Z581" s="48">
        <f t="shared" si="142"/>
        <v>189</v>
      </c>
      <c r="AA581" s="48">
        <f t="shared" si="135"/>
        <v>81</v>
      </c>
      <c r="AB581" s="48">
        <f t="shared" si="136"/>
        <v>0</v>
      </c>
      <c r="AC581" s="48">
        <f t="shared" si="137"/>
        <v>270</v>
      </c>
      <c r="AD581" s="93">
        <f t="shared" si="144"/>
        <v>270</v>
      </c>
    </row>
    <row r="582" spans="1:30" s="68" customFormat="1" ht="30" customHeight="1" x14ac:dyDescent="0.35">
      <c r="A582" s="39"/>
      <c r="B582" s="39" t="s">
        <v>62</v>
      </c>
      <c r="C582" s="40">
        <v>596</v>
      </c>
      <c r="D582" s="41">
        <v>12816</v>
      </c>
      <c r="E582" s="41">
        <v>7749</v>
      </c>
      <c r="F582" s="41" t="s">
        <v>49</v>
      </c>
      <c r="G582" s="39" t="s">
        <v>272</v>
      </c>
      <c r="H582" s="39" t="s">
        <v>302</v>
      </c>
      <c r="I582" s="41">
        <v>1.3</v>
      </c>
      <c r="J582" s="41">
        <v>1.3</v>
      </c>
      <c r="K582" s="41">
        <v>3</v>
      </c>
      <c r="L582" s="41">
        <v>1</v>
      </c>
      <c r="M582" s="41">
        <f t="shared" si="143"/>
        <v>2</v>
      </c>
      <c r="N582" s="41"/>
      <c r="O582" s="41">
        <f>IF(P582="m3",I582*J582*M582,IF(P582="m2-LxH",I582*M582,IF(P582="m2-LxW",I582*J582*N582,IF(P582="rm",M582,IF(P582="lm",I582,IF(P582="unit",#REF!,))))))</f>
        <v>2</v>
      </c>
      <c r="P582" s="42" t="s">
        <v>30</v>
      </c>
      <c r="Q582" s="43" t="str">
        <f t="shared" si="139"/>
        <v>off hired</v>
      </c>
      <c r="R582" s="44">
        <v>44768</v>
      </c>
      <c r="S582" s="44">
        <v>44776</v>
      </c>
      <c r="T582" s="45">
        <f t="shared" ref="T582:T645" si="145">IF(S582&lt;&gt;0,1,0)</f>
        <v>1</v>
      </c>
      <c r="U582" s="46">
        <f t="shared" si="141"/>
        <v>1.2857142857142858</v>
      </c>
      <c r="V582" s="50">
        <v>135</v>
      </c>
      <c r="W582" s="47"/>
      <c r="X582" s="48">
        <f t="shared" ref="X582:X645" si="146">V582*O582</f>
        <v>270</v>
      </c>
      <c r="Y582" s="48">
        <f t="shared" ref="Y582:Y645" si="147">W582*O582</f>
        <v>0</v>
      </c>
      <c r="Z582" s="48">
        <f t="shared" si="142"/>
        <v>189</v>
      </c>
      <c r="AA582" s="48">
        <f t="shared" ref="AA582:AA645" si="148">IF(Q582="off hired",0.3*O582*V582*T582,0)</f>
        <v>81</v>
      </c>
      <c r="AB582" s="48">
        <f t="shared" ref="AB582:AB645" si="149">U582*O582*W582</f>
        <v>0</v>
      </c>
      <c r="AC582" s="48">
        <f t="shared" ref="AC582:AC645" si="150">Z582+AA582+AB582</f>
        <v>270</v>
      </c>
      <c r="AD582" s="93">
        <f t="shared" si="144"/>
        <v>270</v>
      </c>
    </row>
    <row r="583" spans="1:30" s="68" customFormat="1" ht="30" customHeight="1" x14ac:dyDescent="0.35">
      <c r="A583" s="39"/>
      <c r="B583" s="39" t="s">
        <v>62</v>
      </c>
      <c r="C583" s="40">
        <v>597</v>
      </c>
      <c r="D583" s="41">
        <v>12817</v>
      </c>
      <c r="E583" s="41">
        <v>8182</v>
      </c>
      <c r="F583" s="41" t="s">
        <v>49</v>
      </c>
      <c r="G583" s="39" t="s">
        <v>272</v>
      </c>
      <c r="H583" s="39" t="s">
        <v>302</v>
      </c>
      <c r="I583" s="41">
        <v>1.3</v>
      </c>
      <c r="J583" s="41">
        <v>1.3</v>
      </c>
      <c r="K583" s="41">
        <v>3</v>
      </c>
      <c r="L583" s="41">
        <v>1</v>
      </c>
      <c r="M583" s="41">
        <f t="shared" si="143"/>
        <v>2</v>
      </c>
      <c r="N583" s="41"/>
      <c r="O583" s="41">
        <f>IF(P583="m3",I583*J583*M583,IF(P583="m2-LxH",I583*M583,IF(P583="m2-LxW",I583*J583*N583,IF(P583="rm",M583,IF(P583="lm",I583,IF(P583="unit",#REF!,))))))</f>
        <v>2</v>
      </c>
      <c r="P583" s="42" t="s">
        <v>30</v>
      </c>
      <c r="Q583" s="43" t="str">
        <f t="shared" si="139"/>
        <v>off hired</v>
      </c>
      <c r="R583" s="44">
        <v>44768</v>
      </c>
      <c r="S583" s="44">
        <v>44865</v>
      </c>
      <c r="T583" s="45">
        <f t="shared" si="145"/>
        <v>1</v>
      </c>
      <c r="U583" s="46">
        <f t="shared" si="141"/>
        <v>14</v>
      </c>
      <c r="V583" s="50">
        <v>135</v>
      </c>
      <c r="W583" s="47">
        <v>12.25</v>
      </c>
      <c r="X583" s="48">
        <f t="shared" si="146"/>
        <v>270</v>
      </c>
      <c r="Y583" s="48">
        <f t="shared" si="147"/>
        <v>24.5</v>
      </c>
      <c r="Z583" s="48">
        <f t="shared" si="142"/>
        <v>189</v>
      </c>
      <c r="AA583" s="48">
        <f t="shared" si="148"/>
        <v>81</v>
      </c>
      <c r="AB583" s="48">
        <f t="shared" si="149"/>
        <v>343</v>
      </c>
      <c r="AC583" s="48">
        <f t="shared" si="150"/>
        <v>613</v>
      </c>
      <c r="AD583" s="93">
        <f t="shared" si="144"/>
        <v>613</v>
      </c>
    </row>
    <row r="584" spans="1:30" s="68" customFormat="1" ht="30" customHeight="1" x14ac:dyDescent="0.35">
      <c r="A584" s="39"/>
      <c r="B584" s="39" t="s">
        <v>132</v>
      </c>
      <c r="C584" s="40">
        <v>598</v>
      </c>
      <c r="D584" s="41">
        <v>12818</v>
      </c>
      <c r="E584" s="41">
        <v>8170</v>
      </c>
      <c r="F584" s="41" t="s">
        <v>49</v>
      </c>
      <c r="G584" s="39" t="s">
        <v>299</v>
      </c>
      <c r="H584" s="39" t="s">
        <v>302</v>
      </c>
      <c r="I584" s="41">
        <v>1.3</v>
      </c>
      <c r="J584" s="41">
        <v>1.3</v>
      </c>
      <c r="K584" s="41">
        <v>3</v>
      </c>
      <c r="L584" s="41">
        <v>1</v>
      </c>
      <c r="M584" s="41">
        <f t="shared" si="143"/>
        <v>2</v>
      </c>
      <c r="N584" s="41"/>
      <c r="O584" s="41">
        <f>IF(P584="m3",I584*J584*M584,IF(P584="m2-LxH",I584*M584,IF(P584="m2-LxW",I584*J584*N584,IF(P584="rm",M584,IF(P584="lm",I584,IF(P584="unit",#REF!,))))))</f>
        <v>2</v>
      </c>
      <c r="P584" s="42" t="s">
        <v>30</v>
      </c>
      <c r="Q584" s="43" t="str">
        <f t="shared" si="139"/>
        <v>off hired</v>
      </c>
      <c r="R584" s="44">
        <v>44768</v>
      </c>
      <c r="S584" s="44">
        <v>44863</v>
      </c>
      <c r="T584" s="45">
        <f t="shared" si="145"/>
        <v>1</v>
      </c>
      <c r="U584" s="46">
        <f t="shared" si="141"/>
        <v>13.714285714285714</v>
      </c>
      <c r="V584" s="50">
        <v>135</v>
      </c>
      <c r="W584" s="47">
        <v>12.25</v>
      </c>
      <c r="X584" s="48">
        <f t="shared" si="146"/>
        <v>270</v>
      </c>
      <c r="Y584" s="48">
        <f t="shared" si="147"/>
        <v>24.5</v>
      </c>
      <c r="Z584" s="48">
        <f t="shared" si="142"/>
        <v>189</v>
      </c>
      <c r="AA584" s="48">
        <f t="shared" si="148"/>
        <v>81</v>
      </c>
      <c r="AB584" s="48">
        <f t="shared" si="149"/>
        <v>336</v>
      </c>
      <c r="AC584" s="48">
        <f t="shared" si="150"/>
        <v>606</v>
      </c>
      <c r="AD584" s="93">
        <f t="shared" si="144"/>
        <v>606</v>
      </c>
    </row>
    <row r="585" spans="1:30" s="68" customFormat="1" ht="30" customHeight="1" x14ac:dyDescent="0.35">
      <c r="A585" s="39"/>
      <c r="B585" s="39" t="s">
        <v>102</v>
      </c>
      <c r="C585" s="40">
        <v>594</v>
      </c>
      <c r="D585" s="41">
        <v>12819</v>
      </c>
      <c r="E585" s="41">
        <v>7822</v>
      </c>
      <c r="F585" s="41" t="s">
        <v>50</v>
      </c>
      <c r="G585" s="39" t="s">
        <v>271</v>
      </c>
      <c r="H585" s="39" t="s">
        <v>302</v>
      </c>
      <c r="I585" s="41">
        <v>1.3</v>
      </c>
      <c r="J585" s="41">
        <v>1</v>
      </c>
      <c r="K585" s="41">
        <v>3</v>
      </c>
      <c r="L585" s="41">
        <v>1</v>
      </c>
      <c r="M585" s="41">
        <f t="shared" si="143"/>
        <v>2</v>
      </c>
      <c r="N585" s="41"/>
      <c r="O585" s="41">
        <f>IF(P585="m3",I585*J585*M585,IF(P585="m2-LxH",I585*M585,IF(P585="m2-LxW",I585*J585*N585,IF(P585="rm",M585,IF(P585="lm",I585,IF(P585="unit",#REF!,))))))</f>
        <v>2</v>
      </c>
      <c r="P585" s="42" t="s">
        <v>30</v>
      </c>
      <c r="Q585" s="43" t="str">
        <f t="shared" si="139"/>
        <v>off hired</v>
      </c>
      <c r="R585" s="44">
        <v>44769</v>
      </c>
      <c r="S585" s="44">
        <v>44781</v>
      </c>
      <c r="T585" s="45">
        <f t="shared" si="145"/>
        <v>1</v>
      </c>
      <c r="U585" s="46">
        <f t="shared" si="141"/>
        <v>1.8571428571428572</v>
      </c>
      <c r="V585" s="50">
        <v>135</v>
      </c>
      <c r="W585" s="47">
        <v>12.25</v>
      </c>
      <c r="X585" s="48">
        <f t="shared" si="146"/>
        <v>270</v>
      </c>
      <c r="Y585" s="48">
        <f t="shared" si="147"/>
        <v>24.5</v>
      </c>
      <c r="Z585" s="48">
        <f t="shared" si="142"/>
        <v>189</v>
      </c>
      <c r="AA585" s="48">
        <f t="shared" si="148"/>
        <v>81</v>
      </c>
      <c r="AB585" s="48">
        <f t="shared" si="149"/>
        <v>45.5</v>
      </c>
      <c r="AC585" s="48">
        <f t="shared" si="150"/>
        <v>315.5</v>
      </c>
      <c r="AD585" s="93">
        <f t="shared" si="144"/>
        <v>315.5</v>
      </c>
    </row>
    <row r="586" spans="1:30" s="68" customFormat="1" ht="30" customHeight="1" x14ac:dyDescent="0.35">
      <c r="A586" s="39"/>
      <c r="B586" s="39" t="s">
        <v>74</v>
      </c>
      <c r="C586" s="40">
        <v>599</v>
      </c>
      <c r="D586" s="41">
        <v>12820</v>
      </c>
      <c r="E586" s="41">
        <v>7744</v>
      </c>
      <c r="F586" s="41" t="s">
        <v>50</v>
      </c>
      <c r="G586" s="39" t="s">
        <v>398</v>
      </c>
      <c r="H586" s="39" t="s">
        <v>302</v>
      </c>
      <c r="I586" s="41">
        <v>2.5</v>
      </c>
      <c r="J586" s="41">
        <v>1.3</v>
      </c>
      <c r="K586" s="41">
        <v>4</v>
      </c>
      <c r="L586" s="41">
        <v>1</v>
      </c>
      <c r="M586" s="41">
        <f t="shared" si="143"/>
        <v>3</v>
      </c>
      <c r="N586" s="41"/>
      <c r="O586" s="41">
        <f>IF(P586="m3",I586*J586*M586,IF(P586="m2-LxH",I586*M586,IF(P586="m2-LxW",I586*J586*N586,IF(P586="rm",M586,IF(P586="lm",I586,IF(P586="unit",#REF!,))))))</f>
        <v>3</v>
      </c>
      <c r="P586" s="42" t="s">
        <v>30</v>
      </c>
      <c r="Q586" s="43" t="str">
        <f t="shared" si="139"/>
        <v>off hired</v>
      </c>
      <c r="R586" s="44">
        <v>44769</v>
      </c>
      <c r="S586" s="44">
        <v>44771</v>
      </c>
      <c r="T586" s="45">
        <f t="shared" si="145"/>
        <v>1</v>
      </c>
      <c r="U586" s="46">
        <f t="shared" si="141"/>
        <v>0.42857142857142855</v>
      </c>
      <c r="V586" s="50">
        <v>135</v>
      </c>
      <c r="W586" s="47">
        <v>12.25</v>
      </c>
      <c r="X586" s="48">
        <f t="shared" si="146"/>
        <v>405</v>
      </c>
      <c r="Y586" s="48">
        <f t="shared" si="147"/>
        <v>36.75</v>
      </c>
      <c r="Z586" s="48">
        <f t="shared" si="142"/>
        <v>283.49999999999994</v>
      </c>
      <c r="AA586" s="48">
        <f t="shared" si="148"/>
        <v>121.49999999999999</v>
      </c>
      <c r="AB586" s="48">
        <f t="shared" si="149"/>
        <v>15.749999999999998</v>
      </c>
      <c r="AC586" s="48">
        <f t="shared" si="150"/>
        <v>420.74999999999994</v>
      </c>
      <c r="AD586" s="93">
        <f t="shared" si="144"/>
        <v>420.74999999999994</v>
      </c>
    </row>
    <row r="587" spans="1:30" s="68" customFormat="1" ht="30" customHeight="1" x14ac:dyDescent="0.35">
      <c r="A587" s="39"/>
      <c r="B587" s="39" t="s">
        <v>74</v>
      </c>
      <c r="C587" s="40">
        <v>600</v>
      </c>
      <c r="D587" s="41">
        <v>12820</v>
      </c>
      <c r="E587" s="41">
        <v>7744</v>
      </c>
      <c r="F587" s="41" t="s">
        <v>50</v>
      </c>
      <c r="G587" s="39" t="s">
        <v>398</v>
      </c>
      <c r="H587" s="39" t="s">
        <v>302</v>
      </c>
      <c r="I587" s="41">
        <v>2.5</v>
      </c>
      <c r="J587" s="41">
        <v>1.3</v>
      </c>
      <c r="K587" s="41">
        <v>4</v>
      </c>
      <c r="L587" s="41">
        <v>1</v>
      </c>
      <c r="M587" s="41">
        <f t="shared" si="143"/>
        <v>3</v>
      </c>
      <c r="N587" s="41"/>
      <c r="O587" s="41">
        <f>IF(P587="m3",I587*J587*M587,IF(P587="m2-LxH",I587*M587,IF(P587="m2-LxW",I587*J587*N587,IF(P587="rm",M587,IF(P587="lm",I587,IF(P587="unit",#REF!,))))))</f>
        <v>3</v>
      </c>
      <c r="P587" s="42" t="s">
        <v>30</v>
      </c>
      <c r="Q587" s="43" t="str">
        <f t="shared" si="139"/>
        <v>off hired</v>
      </c>
      <c r="R587" s="44">
        <v>44769</v>
      </c>
      <c r="S587" s="44">
        <v>44771</v>
      </c>
      <c r="T587" s="45">
        <f t="shared" si="145"/>
        <v>1</v>
      </c>
      <c r="U587" s="46">
        <f t="shared" si="141"/>
        <v>0.42857142857142855</v>
      </c>
      <c r="V587" s="50">
        <v>135</v>
      </c>
      <c r="W587" s="47">
        <v>12.25</v>
      </c>
      <c r="X587" s="48">
        <f t="shared" si="146"/>
        <v>405</v>
      </c>
      <c r="Y587" s="48">
        <f t="shared" si="147"/>
        <v>36.75</v>
      </c>
      <c r="Z587" s="48">
        <f t="shared" si="142"/>
        <v>283.49999999999994</v>
      </c>
      <c r="AA587" s="48">
        <f t="shared" si="148"/>
        <v>121.49999999999999</v>
      </c>
      <c r="AB587" s="48">
        <f t="shared" si="149"/>
        <v>15.749999999999998</v>
      </c>
      <c r="AC587" s="48">
        <f t="shared" si="150"/>
        <v>420.74999999999994</v>
      </c>
      <c r="AD587" s="93">
        <f t="shared" si="144"/>
        <v>420.74999999999994</v>
      </c>
    </row>
    <row r="588" spans="1:30" s="68" customFormat="1" ht="30" customHeight="1" x14ac:dyDescent="0.35">
      <c r="A588" s="39"/>
      <c r="B588" s="39" t="s">
        <v>79</v>
      </c>
      <c r="C588" s="40">
        <v>601</v>
      </c>
      <c r="D588" s="49">
        <v>12821</v>
      </c>
      <c r="E588" s="49">
        <v>7891</v>
      </c>
      <c r="F588" s="41" t="s">
        <v>50</v>
      </c>
      <c r="G588" s="39" t="s">
        <v>275</v>
      </c>
      <c r="H588" s="39" t="s">
        <v>399</v>
      </c>
      <c r="I588" s="41">
        <v>14</v>
      </c>
      <c r="J588" s="41">
        <v>1.3</v>
      </c>
      <c r="K588" s="41">
        <v>5</v>
      </c>
      <c r="L588" s="41">
        <v>1</v>
      </c>
      <c r="M588" s="41">
        <f t="shared" si="143"/>
        <v>4</v>
      </c>
      <c r="N588" s="41"/>
      <c r="O588" s="41">
        <f>IF(P588="m3",I588*J588*M588,IF(P588="m2-LxH",I588*M588,IF(P588="m2-LxW",I588*J588*N588,IF(P588="rm",M588,IF(P588="lm",I588,IF(P588="unit",#REF!,))))))</f>
        <v>56</v>
      </c>
      <c r="P588" s="42" t="s">
        <v>27</v>
      </c>
      <c r="Q588" s="43" t="str">
        <f t="shared" si="139"/>
        <v>off hired</v>
      </c>
      <c r="R588" s="44">
        <v>44769</v>
      </c>
      <c r="S588" s="44">
        <v>44819</v>
      </c>
      <c r="T588" s="45">
        <f t="shared" si="145"/>
        <v>1</v>
      </c>
      <c r="U588" s="46">
        <f t="shared" si="141"/>
        <v>7.2857142857142856</v>
      </c>
      <c r="V588" s="47">
        <v>14</v>
      </c>
      <c r="W588" s="47">
        <v>0.84</v>
      </c>
      <c r="X588" s="48">
        <f t="shared" si="146"/>
        <v>784</v>
      </c>
      <c r="Y588" s="48">
        <f t="shared" si="147"/>
        <v>47.04</v>
      </c>
      <c r="Z588" s="48">
        <f t="shared" si="142"/>
        <v>548.79999999999995</v>
      </c>
      <c r="AA588" s="48">
        <f t="shared" si="148"/>
        <v>235.20000000000002</v>
      </c>
      <c r="AB588" s="48">
        <f t="shared" si="149"/>
        <v>342.71999999999997</v>
      </c>
      <c r="AC588" s="48">
        <f t="shared" si="150"/>
        <v>1126.72</v>
      </c>
      <c r="AD588" s="93">
        <f t="shared" si="144"/>
        <v>1126.72</v>
      </c>
    </row>
    <row r="589" spans="1:30" s="68" customFormat="1" ht="30" customHeight="1" x14ac:dyDescent="0.35">
      <c r="A589" s="39"/>
      <c r="B589" s="39" t="s">
        <v>79</v>
      </c>
      <c r="C589" s="40">
        <v>601</v>
      </c>
      <c r="D589" s="49">
        <v>12821</v>
      </c>
      <c r="E589" s="49">
        <v>7891</v>
      </c>
      <c r="F589" s="41" t="s">
        <v>50</v>
      </c>
      <c r="G589" s="39" t="s">
        <v>275</v>
      </c>
      <c r="H589" s="39" t="s">
        <v>353</v>
      </c>
      <c r="I589" s="41">
        <v>14</v>
      </c>
      <c r="J589" s="41">
        <v>0.6</v>
      </c>
      <c r="K589" s="41"/>
      <c r="L589" s="41"/>
      <c r="M589" s="41"/>
      <c r="N589" s="41">
        <v>1</v>
      </c>
      <c r="O589" s="41">
        <f>IF(P589="m3",I589*J589*M589,IF(P589="m2-LxH",I589*M589,IF(P589="m2-LxW",I589*J589*N589,IF(P589="rm",M589,IF(P589="lm",I589,IF(P589="unit",#REF!,))))))</f>
        <v>8.4</v>
      </c>
      <c r="P589" s="42" t="s">
        <v>32</v>
      </c>
      <c r="Q589" s="43" t="str">
        <f t="shared" si="139"/>
        <v>off hired</v>
      </c>
      <c r="R589" s="44">
        <v>44769</v>
      </c>
      <c r="S589" s="44">
        <v>44819</v>
      </c>
      <c r="T589" s="45">
        <f t="shared" si="145"/>
        <v>1</v>
      </c>
      <c r="U589" s="46">
        <f t="shared" si="141"/>
        <v>7.2857142857142856</v>
      </c>
      <c r="V589" s="47">
        <v>36.5</v>
      </c>
      <c r="W589" s="47">
        <v>3.15</v>
      </c>
      <c r="X589" s="48">
        <f t="shared" si="146"/>
        <v>306.60000000000002</v>
      </c>
      <c r="Y589" s="48">
        <f t="shared" si="147"/>
        <v>26.46</v>
      </c>
      <c r="Z589" s="48">
        <f t="shared" si="142"/>
        <v>214.62</v>
      </c>
      <c r="AA589" s="48">
        <f t="shared" si="148"/>
        <v>91.98</v>
      </c>
      <c r="AB589" s="48">
        <f t="shared" si="149"/>
        <v>192.78</v>
      </c>
      <c r="AC589" s="48">
        <f t="shared" si="150"/>
        <v>499.38</v>
      </c>
      <c r="AD589" s="93">
        <f t="shared" si="144"/>
        <v>499.38</v>
      </c>
    </row>
    <row r="590" spans="1:30" s="68" customFormat="1" ht="30" customHeight="1" x14ac:dyDescent="0.35">
      <c r="A590" s="39"/>
      <c r="B590" s="39" t="s">
        <v>79</v>
      </c>
      <c r="C590" s="40">
        <v>605</v>
      </c>
      <c r="D590" s="49">
        <v>12822</v>
      </c>
      <c r="E590" s="49">
        <v>7823</v>
      </c>
      <c r="F590" s="41" t="s">
        <v>49</v>
      </c>
      <c r="G590" s="39" t="s">
        <v>261</v>
      </c>
      <c r="H590" s="39" t="s">
        <v>399</v>
      </c>
      <c r="I590" s="41">
        <v>20</v>
      </c>
      <c r="J590" s="41">
        <v>1.3</v>
      </c>
      <c r="K590" s="41">
        <v>3</v>
      </c>
      <c r="L590" s="41">
        <v>1</v>
      </c>
      <c r="M590" s="41">
        <f t="shared" ref="M590:M624" si="151">K590-L590</f>
        <v>2</v>
      </c>
      <c r="N590" s="41"/>
      <c r="O590" s="41">
        <f>IF(P590="m3",I590*J590*M590,IF(P590="m2-LxH",I590*M590,IF(P590="m2-LxW",I590*J590*N590,IF(P590="rm",M590,IF(P590="lm",I590,IF(P590="unit",#REF!,))))))</f>
        <v>40</v>
      </c>
      <c r="P590" s="42" t="s">
        <v>27</v>
      </c>
      <c r="Q590" s="43" t="str">
        <f t="shared" si="139"/>
        <v>off hired</v>
      </c>
      <c r="R590" s="44">
        <v>44769</v>
      </c>
      <c r="S590" s="44">
        <v>44785</v>
      </c>
      <c r="T590" s="45">
        <f t="shared" si="145"/>
        <v>1</v>
      </c>
      <c r="U590" s="46">
        <f t="shared" si="141"/>
        <v>2.4285714285714284</v>
      </c>
      <c r="V590" s="47">
        <v>14</v>
      </c>
      <c r="W590" s="47">
        <v>0.84</v>
      </c>
      <c r="X590" s="48">
        <f t="shared" si="146"/>
        <v>560</v>
      </c>
      <c r="Y590" s="48">
        <f t="shared" si="147"/>
        <v>33.6</v>
      </c>
      <c r="Z590" s="48">
        <f t="shared" si="142"/>
        <v>392</v>
      </c>
      <c r="AA590" s="48">
        <f t="shared" si="148"/>
        <v>168</v>
      </c>
      <c r="AB590" s="48">
        <f t="shared" si="149"/>
        <v>81.599999999999994</v>
      </c>
      <c r="AC590" s="48">
        <f t="shared" si="150"/>
        <v>641.6</v>
      </c>
      <c r="AD590" s="93">
        <f t="shared" si="144"/>
        <v>641.6</v>
      </c>
    </row>
    <row r="591" spans="1:30" s="68" customFormat="1" ht="30" customHeight="1" x14ac:dyDescent="0.35">
      <c r="A591" s="39"/>
      <c r="B591" s="39" t="s">
        <v>69</v>
      </c>
      <c r="C591" s="40">
        <v>606</v>
      </c>
      <c r="D591" s="41">
        <v>12823</v>
      </c>
      <c r="E591" s="41">
        <v>6730</v>
      </c>
      <c r="F591" s="41" t="s">
        <v>50</v>
      </c>
      <c r="G591" s="39" t="s">
        <v>400</v>
      </c>
      <c r="H591" s="39" t="s">
        <v>302</v>
      </c>
      <c r="I591" s="41">
        <v>2.5</v>
      </c>
      <c r="J591" s="41">
        <v>1.3</v>
      </c>
      <c r="K591" s="41">
        <v>11</v>
      </c>
      <c r="L591" s="41">
        <v>1</v>
      </c>
      <c r="M591" s="41">
        <f t="shared" si="151"/>
        <v>10</v>
      </c>
      <c r="N591" s="41"/>
      <c r="O591" s="41">
        <f>IF(P591="m3",I591*J591*M591,IF(P591="m2-LxH",I591*M591,IF(P591="m2-LxW",I591*J591*N591,IF(P591="rm",M591,IF(P591="lm",I591,IF(P591="unit",#REF!,))))))</f>
        <v>10</v>
      </c>
      <c r="P591" s="42" t="s">
        <v>30</v>
      </c>
      <c r="Q591" s="43" t="str">
        <f t="shared" si="139"/>
        <v>off hired</v>
      </c>
      <c r="R591" s="44">
        <v>44769</v>
      </c>
      <c r="S591" s="44">
        <v>44832</v>
      </c>
      <c r="T591" s="45">
        <f t="shared" si="145"/>
        <v>1</v>
      </c>
      <c r="U591" s="46">
        <f t="shared" si="141"/>
        <v>9.1428571428571423</v>
      </c>
      <c r="V591" s="50">
        <v>135</v>
      </c>
      <c r="W591" s="47">
        <v>12.25</v>
      </c>
      <c r="X591" s="48">
        <f t="shared" si="146"/>
        <v>1350</v>
      </c>
      <c r="Y591" s="48">
        <f t="shared" si="147"/>
        <v>122.5</v>
      </c>
      <c r="Z591" s="48">
        <f t="shared" si="142"/>
        <v>945</v>
      </c>
      <c r="AA591" s="48">
        <f t="shared" si="148"/>
        <v>405</v>
      </c>
      <c r="AB591" s="48">
        <f t="shared" si="149"/>
        <v>1119.9999999999998</v>
      </c>
      <c r="AC591" s="48">
        <f t="shared" si="150"/>
        <v>2470</v>
      </c>
      <c r="AD591" s="93">
        <f t="shared" si="144"/>
        <v>2470</v>
      </c>
    </row>
    <row r="592" spans="1:30" s="68" customFormat="1" ht="30" customHeight="1" x14ac:dyDescent="0.35">
      <c r="A592" s="39"/>
      <c r="B592" s="39" t="s">
        <v>114</v>
      </c>
      <c r="C592" s="40">
        <v>602</v>
      </c>
      <c r="D592" s="41">
        <v>12824</v>
      </c>
      <c r="E592" s="41">
        <v>7886</v>
      </c>
      <c r="F592" s="41" t="s">
        <v>49</v>
      </c>
      <c r="G592" s="39" t="s">
        <v>256</v>
      </c>
      <c r="H592" s="39" t="s">
        <v>399</v>
      </c>
      <c r="I592" s="41">
        <v>13</v>
      </c>
      <c r="J592" s="41">
        <v>1.3</v>
      </c>
      <c r="K592" s="41">
        <v>4</v>
      </c>
      <c r="L592" s="41">
        <v>1</v>
      </c>
      <c r="M592" s="41">
        <f t="shared" si="151"/>
        <v>3</v>
      </c>
      <c r="N592" s="41"/>
      <c r="O592" s="41">
        <f>IF(P592="m3",I592*J592*M592,IF(P592="m2-LxH",I592*M592,IF(P592="m2-LxW",I592*J592*N592,IF(P592="rm",M592,IF(P592="lm",I592,IF(P592="unit",#REF!,))))))</f>
        <v>39</v>
      </c>
      <c r="P592" s="42" t="s">
        <v>27</v>
      </c>
      <c r="Q592" s="43" t="str">
        <f t="shared" si="139"/>
        <v>off hired</v>
      </c>
      <c r="R592" s="44">
        <v>44769</v>
      </c>
      <c r="S592" s="44">
        <v>44817</v>
      </c>
      <c r="T592" s="45">
        <f t="shared" si="145"/>
        <v>1</v>
      </c>
      <c r="U592" s="46">
        <f t="shared" si="141"/>
        <v>7</v>
      </c>
      <c r="V592" s="47">
        <v>14</v>
      </c>
      <c r="W592" s="47">
        <v>0.84</v>
      </c>
      <c r="X592" s="48">
        <f t="shared" si="146"/>
        <v>546</v>
      </c>
      <c r="Y592" s="48">
        <f t="shared" si="147"/>
        <v>32.76</v>
      </c>
      <c r="Z592" s="48">
        <f t="shared" si="142"/>
        <v>382.19999999999993</v>
      </c>
      <c r="AA592" s="48">
        <f t="shared" si="148"/>
        <v>163.79999999999998</v>
      </c>
      <c r="AB592" s="48">
        <f t="shared" si="149"/>
        <v>229.32</v>
      </c>
      <c r="AC592" s="48">
        <f t="shared" si="150"/>
        <v>775.31999999999994</v>
      </c>
      <c r="AD592" s="93">
        <f t="shared" si="144"/>
        <v>775.31999999999994</v>
      </c>
    </row>
    <row r="593" spans="1:30" s="68" customFormat="1" ht="30" customHeight="1" x14ac:dyDescent="0.35">
      <c r="A593" s="39"/>
      <c r="B593" s="39" t="s">
        <v>111</v>
      </c>
      <c r="C593" s="40">
        <v>603</v>
      </c>
      <c r="D593" s="41">
        <v>12825</v>
      </c>
      <c r="E593" s="41"/>
      <c r="F593" s="41" t="s">
        <v>49</v>
      </c>
      <c r="G593" s="39" t="s">
        <v>344</v>
      </c>
      <c r="H593" s="39" t="s">
        <v>302</v>
      </c>
      <c r="I593" s="41">
        <v>1.8</v>
      </c>
      <c r="J593" s="41">
        <v>1.8</v>
      </c>
      <c r="K593" s="41">
        <v>3.5</v>
      </c>
      <c r="L593" s="41">
        <v>1</v>
      </c>
      <c r="M593" s="41">
        <f t="shared" si="151"/>
        <v>2.5</v>
      </c>
      <c r="N593" s="41"/>
      <c r="O593" s="41">
        <f>IF(P593="m3",I593*J593*M593,IF(P593="m2-LxH",I593*M593,IF(P593="m2-LxW",I593*J593*N593,IF(P593="rm",M593,IF(P593="lm",I593,IF(P593="unit",#REF!,))))))</f>
        <v>2.5</v>
      </c>
      <c r="P593" s="42" t="s">
        <v>30</v>
      </c>
      <c r="Q593" s="43" t="str">
        <f t="shared" si="139"/>
        <v>on hire</v>
      </c>
      <c r="R593" s="44">
        <v>44769</v>
      </c>
      <c r="S593" s="44"/>
      <c r="T593" s="45">
        <f t="shared" si="145"/>
        <v>0</v>
      </c>
      <c r="U593" s="46">
        <f t="shared" ca="1" si="141"/>
        <v>38.857142857142854</v>
      </c>
      <c r="V593" s="50">
        <v>135</v>
      </c>
      <c r="W593" s="47">
        <v>12.25</v>
      </c>
      <c r="X593" s="48">
        <f t="shared" si="146"/>
        <v>337.5</v>
      </c>
      <c r="Y593" s="48">
        <f t="shared" si="147"/>
        <v>30.625</v>
      </c>
      <c r="Z593" s="48">
        <f t="shared" si="142"/>
        <v>236.25</v>
      </c>
      <c r="AA593" s="48">
        <f t="shared" si="148"/>
        <v>0</v>
      </c>
      <c r="AB593" s="48">
        <f t="shared" ca="1" si="149"/>
        <v>1190</v>
      </c>
      <c r="AC593" s="48">
        <f t="shared" ca="1" si="150"/>
        <v>1426.25</v>
      </c>
      <c r="AD593" s="93">
        <f t="shared" ca="1" si="144"/>
        <v>1426.25</v>
      </c>
    </row>
    <row r="594" spans="1:30" s="68" customFormat="1" ht="30" customHeight="1" x14ac:dyDescent="0.35">
      <c r="A594" s="39"/>
      <c r="B594" s="39" t="s">
        <v>111</v>
      </c>
      <c r="C594" s="40">
        <v>604</v>
      </c>
      <c r="D594" s="41">
        <v>12826</v>
      </c>
      <c r="E594" s="41">
        <v>6701</v>
      </c>
      <c r="F594" s="41" t="s">
        <v>49</v>
      </c>
      <c r="G594" s="39" t="s">
        <v>344</v>
      </c>
      <c r="H594" s="39" t="s">
        <v>399</v>
      </c>
      <c r="I594" s="41">
        <v>4</v>
      </c>
      <c r="J594" s="41">
        <v>1.3</v>
      </c>
      <c r="K594" s="41">
        <v>3</v>
      </c>
      <c r="L594" s="41">
        <v>1</v>
      </c>
      <c r="M594" s="41">
        <f t="shared" si="151"/>
        <v>2</v>
      </c>
      <c r="N594" s="41"/>
      <c r="O594" s="41">
        <f>IF(P594="m3",I594*J594*M594,IF(P594="m2-LxH",I594*M594,IF(P594="m2-LxW",I594*J594*N594,IF(P594="rm",M594,IF(P594="lm",I594,IF(P594="unit",#REF!,))))))</f>
        <v>8</v>
      </c>
      <c r="P594" s="42" t="s">
        <v>27</v>
      </c>
      <c r="Q594" s="43" t="str">
        <f t="shared" si="139"/>
        <v>off hired</v>
      </c>
      <c r="R594" s="44">
        <v>44769</v>
      </c>
      <c r="S594" s="44">
        <v>44823</v>
      </c>
      <c r="T594" s="45">
        <f t="shared" si="145"/>
        <v>1</v>
      </c>
      <c r="U594" s="46">
        <f t="shared" si="141"/>
        <v>7.8571428571428568</v>
      </c>
      <c r="V594" s="47">
        <v>14</v>
      </c>
      <c r="W594" s="47">
        <v>0.84</v>
      </c>
      <c r="X594" s="48">
        <f t="shared" si="146"/>
        <v>112</v>
      </c>
      <c r="Y594" s="48">
        <f t="shared" si="147"/>
        <v>6.72</v>
      </c>
      <c r="Z594" s="48">
        <f t="shared" si="142"/>
        <v>78.399999999999991</v>
      </c>
      <c r="AA594" s="48">
        <f t="shared" si="148"/>
        <v>33.6</v>
      </c>
      <c r="AB594" s="48">
        <f t="shared" si="149"/>
        <v>52.8</v>
      </c>
      <c r="AC594" s="48">
        <f t="shared" si="150"/>
        <v>164.8</v>
      </c>
      <c r="AD594" s="93">
        <f t="shared" si="144"/>
        <v>164.8</v>
      </c>
    </row>
    <row r="595" spans="1:30" s="68" customFormat="1" ht="30" customHeight="1" x14ac:dyDescent="0.35">
      <c r="A595" s="39"/>
      <c r="B595" s="39" t="s">
        <v>79</v>
      </c>
      <c r="C595" s="40">
        <v>607</v>
      </c>
      <c r="D595" s="49">
        <v>12827</v>
      </c>
      <c r="E595" s="49">
        <v>8281</v>
      </c>
      <c r="F595" s="41" t="s">
        <v>49</v>
      </c>
      <c r="G595" s="39" t="s">
        <v>261</v>
      </c>
      <c r="H595" s="39" t="s">
        <v>302</v>
      </c>
      <c r="I595" s="41">
        <v>1.3</v>
      </c>
      <c r="J595" s="41">
        <v>1.3</v>
      </c>
      <c r="K595" s="41">
        <v>3</v>
      </c>
      <c r="L595" s="41">
        <v>1</v>
      </c>
      <c r="M595" s="41">
        <f t="shared" si="151"/>
        <v>2</v>
      </c>
      <c r="N595" s="41"/>
      <c r="O595" s="41">
        <f>IF(P595="m3",I595*J595*M595,IF(P595="m2-LxH",I595*M595,IF(P595="m2-LxW",I595*J595*N595,IF(P595="rm",M595,IF(P595="lm",I595,IF(P595="unit",#REF!,))))))</f>
        <v>2</v>
      </c>
      <c r="P595" s="42" t="s">
        <v>30</v>
      </c>
      <c r="Q595" s="43" t="str">
        <f t="shared" si="139"/>
        <v>off hired</v>
      </c>
      <c r="R595" s="44">
        <v>44769</v>
      </c>
      <c r="S595" s="44">
        <v>44892</v>
      </c>
      <c r="T595" s="45">
        <f t="shared" si="145"/>
        <v>1</v>
      </c>
      <c r="U595" s="46">
        <f t="shared" si="141"/>
        <v>17.714285714285715</v>
      </c>
      <c r="V595" s="50">
        <v>135</v>
      </c>
      <c r="W595" s="47">
        <v>12.25</v>
      </c>
      <c r="X595" s="48">
        <f t="shared" si="146"/>
        <v>270</v>
      </c>
      <c r="Y595" s="48">
        <f t="shared" si="147"/>
        <v>24.5</v>
      </c>
      <c r="Z595" s="48">
        <f t="shared" si="142"/>
        <v>189</v>
      </c>
      <c r="AA595" s="48">
        <f t="shared" si="148"/>
        <v>81</v>
      </c>
      <c r="AB595" s="48">
        <f t="shared" si="149"/>
        <v>434</v>
      </c>
      <c r="AC595" s="48">
        <f t="shared" si="150"/>
        <v>704</v>
      </c>
      <c r="AD595" s="93">
        <f t="shared" si="144"/>
        <v>704</v>
      </c>
    </row>
    <row r="596" spans="1:30" s="68" customFormat="1" ht="30" customHeight="1" x14ac:dyDescent="0.35">
      <c r="A596" s="39"/>
      <c r="B596" s="39" t="s">
        <v>79</v>
      </c>
      <c r="C596" s="40">
        <v>607</v>
      </c>
      <c r="D596" s="49">
        <v>12827</v>
      </c>
      <c r="E596" s="49">
        <v>7840</v>
      </c>
      <c r="F596" s="41" t="s">
        <v>49</v>
      </c>
      <c r="G596" s="39" t="s">
        <v>261</v>
      </c>
      <c r="H596" s="39" t="s">
        <v>302</v>
      </c>
      <c r="I596" s="41">
        <v>1.3</v>
      </c>
      <c r="J596" s="41">
        <v>1.3</v>
      </c>
      <c r="K596" s="41">
        <v>3</v>
      </c>
      <c r="L596" s="41">
        <v>1</v>
      </c>
      <c r="M596" s="41">
        <f t="shared" si="151"/>
        <v>2</v>
      </c>
      <c r="N596" s="41"/>
      <c r="O596" s="41">
        <f>IF(P596="m3",I596*J596*M596,IF(P596="m2-LxH",I596*M596,IF(P596="m2-LxW",I596*J596*N596,IF(P596="rm",M596,IF(P596="lm",I596,IF(P596="unit",#REF!,))))))</f>
        <v>2</v>
      </c>
      <c r="P596" s="42" t="s">
        <v>30</v>
      </c>
      <c r="Q596" s="43" t="str">
        <f t="shared" si="139"/>
        <v>off hired</v>
      </c>
      <c r="R596" s="44">
        <v>44769</v>
      </c>
      <c r="S596" s="44">
        <v>44795</v>
      </c>
      <c r="T596" s="45">
        <f t="shared" si="145"/>
        <v>1</v>
      </c>
      <c r="U596" s="46">
        <f t="shared" si="141"/>
        <v>3.8571428571428572</v>
      </c>
      <c r="V596" s="50">
        <v>135</v>
      </c>
      <c r="W596" s="47">
        <v>12.25</v>
      </c>
      <c r="X596" s="48">
        <f t="shared" si="146"/>
        <v>270</v>
      </c>
      <c r="Y596" s="48">
        <f t="shared" si="147"/>
        <v>24.5</v>
      </c>
      <c r="Z596" s="48">
        <f t="shared" si="142"/>
        <v>189</v>
      </c>
      <c r="AA596" s="48">
        <f t="shared" si="148"/>
        <v>81</v>
      </c>
      <c r="AB596" s="48">
        <f t="shared" si="149"/>
        <v>94.5</v>
      </c>
      <c r="AC596" s="48">
        <f t="shared" si="150"/>
        <v>364.5</v>
      </c>
      <c r="AD596" s="93">
        <f t="shared" si="144"/>
        <v>364.5</v>
      </c>
    </row>
    <row r="597" spans="1:30" s="68" customFormat="1" ht="30" customHeight="1" x14ac:dyDescent="0.35">
      <c r="A597" s="39"/>
      <c r="B597" s="39" t="s">
        <v>97</v>
      </c>
      <c r="C597" s="40">
        <v>608</v>
      </c>
      <c r="D597" s="41">
        <v>12828</v>
      </c>
      <c r="E597" s="41">
        <v>7740</v>
      </c>
      <c r="F597" s="41" t="s">
        <v>50</v>
      </c>
      <c r="G597" s="39" t="s">
        <v>368</v>
      </c>
      <c r="H597" s="39" t="s">
        <v>399</v>
      </c>
      <c r="I597" s="41">
        <v>7.5</v>
      </c>
      <c r="J597" s="41">
        <v>1.3</v>
      </c>
      <c r="K597" s="41">
        <v>7</v>
      </c>
      <c r="L597" s="41">
        <v>1</v>
      </c>
      <c r="M597" s="41">
        <f t="shared" si="151"/>
        <v>6</v>
      </c>
      <c r="N597" s="41"/>
      <c r="O597" s="41">
        <f>IF(P597="m3",I597*J597*M597,IF(P597="m2-LxH",I597*M597,IF(P597="m2-LxW",I597*J597*N597,IF(P597="rm",M597,IF(P597="lm",I597,IF(P597="unit",#REF!,))))))</f>
        <v>45</v>
      </c>
      <c r="P597" s="42" t="s">
        <v>27</v>
      </c>
      <c r="Q597" s="43" t="str">
        <f t="shared" si="139"/>
        <v>off hired</v>
      </c>
      <c r="R597" s="44">
        <v>44769</v>
      </c>
      <c r="S597" s="44">
        <v>44771</v>
      </c>
      <c r="T597" s="45">
        <f t="shared" si="145"/>
        <v>1</v>
      </c>
      <c r="U597" s="46">
        <f t="shared" si="141"/>
        <v>0.42857142857142855</v>
      </c>
      <c r="V597" s="47">
        <v>14</v>
      </c>
      <c r="W597" s="47">
        <v>0.84</v>
      </c>
      <c r="X597" s="48">
        <f t="shared" si="146"/>
        <v>630</v>
      </c>
      <c r="Y597" s="48">
        <f t="shared" si="147"/>
        <v>37.799999999999997</v>
      </c>
      <c r="Z597" s="48">
        <f t="shared" si="142"/>
        <v>440.99999999999994</v>
      </c>
      <c r="AA597" s="48">
        <f t="shared" si="148"/>
        <v>189</v>
      </c>
      <c r="AB597" s="48">
        <f t="shared" si="149"/>
        <v>16.2</v>
      </c>
      <c r="AC597" s="48">
        <f t="shared" si="150"/>
        <v>646.20000000000005</v>
      </c>
      <c r="AD597" s="93">
        <f t="shared" si="144"/>
        <v>646.20000000000005</v>
      </c>
    </row>
    <row r="598" spans="1:30" s="68" customFormat="1" ht="30" customHeight="1" x14ac:dyDescent="0.35">
      <c r="A598" s="39"/>
      <c r="B598" s="39" t="s">
        <v>97</v>
      </c>
      <c r="C598" s="40">
        <v>608</v>
      </c>
      <c r="D598" s="41">
        <v>12828</v>
      </c>
      <c r="E598" s="41">
        <v>7740</v>
      </c>
      <c r="F598" s="41" t="s">
        <v>50</v>
      </c>
      <c r="G598" s="39" t="s">
        <v>368</v>
      </c>
      <c r="H598" s="39" t="s">
        <v>399</v>
      </c>
      <c r="I598" s="41">
        <v>7.5</v>
      </c>
      <c r="J598" s="41">
        <v>1.3</v>
      </c>
      <c r="K598" s="41">
        <v>7</v>
      </c>
      <c r="L598" s="41">
        <v>1</v>
      </c>
      <c r="M598" s="41">
        <f t="shared" si="151"/>
        <v>6</v>
      </c>
      <c r="N598" s="41"/>
      <c r="O598" s="41">
        <f>IF(P598="m3",I598*J598*M598,IF(P598="m2-LxH",I598*M598,IF(P598="m2-LxW",I598*J598*N598,IF(P598="rm",M598,IF(P598="lm",I598,IF(P598="unit",#REF!,))))))</f>
        <v>45</v>
      </c>
      <c r="P598" s="42" t="s">
        <v>27</v>
      </c>
      <c r="Q598" s="43" t="str">
        <f t="shared" si="139"/>
        <v>off hired</v>
      </c>
      <c r="R598" s="44">
        <v>44769</v>
      </c>
      <c r="S598" s="44">
        <v>44771</v>
      </c>
      <c r="T598" s="45">
        <f t="shared" si="145"/>
        <v>1</v>
      </c>
      <c r="U598" s="46">
        <f t="shared" si="141"/>
        <v>0.42857142857142855</v>
      </c>
      <c r="V598" s="47">
        <v>14</v>
      </c>
      <c r="W598" s="47">
        <v>0.84</v>
      </c>
      <c r="X598" s="48">
        <f t="shared" si="146"/>
        <v>630</v>
      </c>
      <c r="Y598" s="48">
        <f t="shared" si="147"/>
        <v>37.799999999999997</v>
      </c>
      <c r="Z598" s="48">
        <f t="shared" si="142"/>
        <v>440.99999999999994</v>
      </c>
      <c r="AA598" s="48">
        <f t="shared" si="148"/>
        <v>189</v>
      </c>
      <c r="AB598" s="48">
        <f t="shared" si="149"/>
        <v>16.2</v>
      </c>
      <c r="AC598" s="48">
        <f t="shared" si="150"/>
        <v>646.20000000000005</v>
      </c>
      <c r="AD598" s="93">
        <f t="shared" si="144"/>
        <v>646.20000000000005</v>
      </c>
    </row>
    <row r="599" spans="1:30" s="68" customFormat="1" ht="30" customHeight="1" x14ac:dyDescent="0.35">
      <c r="A599" s="39"/>
      <c r="B599" s="39" t="s">
        <v>114</v>
      </c>
      <c r="C599" s="40">
        <v>610</v>
      </c>
      <c r="D599" s="41">
        <v>12829</v>
      </c>
      <c r="E599" s="41">
        <v>7747</v>
      </c>
      <c r="F599" s="41" t="s">
        <v>49</v>
      </c>
      <c r="G599" s="39" t="s">
        <v>256</v>
      </c>
      <c r="H599" s="39" t="s">
        <v>399</v>
      </c>
      <c r="I599" s="41">
        <v>5</v>
      </c>
      <c r="J599" s="41">
        <v>1.3</v>
      </c>
      <c r="K599" s="41">
        <v>5</v>
      </c>
      <c r="L599" s="41">
        <v>1</v>
      </c>
      <c r="M599" s="41">
        <f t="shared" si="151"/>
        <v>4</v>
      </c>
      <c r="N599" s="41"/>
      <c r="O599" s="41">
        <f>IF(P599="m3",I599*J599*M599,IF(P599="m2-LxH",I599*M599,IF(P599="m2-LxW",I599*J599*N599,IF(P599="rm",M599,IF(P599="lm",I599,IF(P599="unit",#REF!,))))))</f>
        <v>20</v>
      </c>
      <c r="P599" s="42" t="s">
        <v>27</v>
      </c>
      <c r="Q599" s="43" t="str">
        <f t="shared" si="139"/>
        <v>off hired</v>
      </c>
      <c r="R599" s="44">
        <v>44769</v>
      </c>
      <c r="S599" s="44">
        <v>44773</v>
      </c>
      <c r="T599" s="45">
        <f t="shared" si="145"/>
        <v>1</v>
      </c>
      <c r="U599" s="46">
        <f t="shared" si="141"/>
        <v>0.7142857142857143</v>
      </c>
      <c r="V599" s="47">
        <v>14</v>
      </c>
      <c r="W599" s="47">
        <v>0.84</v>
      </c>
      <c r="X599" s="48">
        <f t="shared" si="146"/>
        <v>280</v>
      </c>
      <c r="Y599" s="48">
        <f t="shared" si="147"/>
        <v>16.8</v>
      </c>
      <c r="Z599" s="48">
        <f t="shared" si="142"/>
        <v>196</v>
      </c>
      <c r="AA599" s="48">
        <f t="shared" si="148"/>
        <v>84</v>
      </c>
      <c r="AB599" s="48">
        <f t="shared" si="149"/>
        <v>12</v>
      </c>
      <c r="AC599" s="48">
        <f t="shared" si="150"/>
        <v>292</v>
      </c>
      <c r="AD599" s="93">
        <f t="shared" si="144"/>
        <v>292</v>
      </c>
    </row>
    <row r="600" spans="1:30" s="68" customFormat="1" ht="30" customHeight="1" x14ac:dyDescent="0.35">
      <c r="A600" s="39"/>
      <c r="B600" s="39" t="s">
        <v>102</v>
      </c>
      <c r="C600" s="40">
        <v>609</v>
      </c>
      <c r="D600" s="41">
        <v>12830</v>
      </c>
      <c r="E600" s="41">
        <v>7746</v>
      </c>
      <c r="F600" s="41" t="s">
        <v>50</v>
      </c>
      <c r="G600" s="39" t="s">
        <v>271</v>
      </c>
      <c r="H600" s="39" t="s">
        <v>302</v>
      </c>
      <c r="I600" s="41">
        <v>1.3</v>
      </c>
      <c r="J600" s="41">
        <v>0.6</v>
      </c>
      <c r="K600" s="41">
        <v>3</v>
      </c>
      <c r="L600" s="41"/>
      <c r="M600" s="41">
        <f t="shared" si="151"/>
        <v>3</v>
      </c>
      <c r="N600" s="41"/>
      <c r="O600" s="41">
        <f>IF(P600="m3",I600*J600*M600,IF(P600="m2-LxH",I600*M600,IF(P600="m2-LxW",I600*J600*N600,IF(P600="rm",M600,IF(P600="lm",I600,IF(P600="unit",#REF!,))))))</f>
        <v>3</v>
      </c>
      <c r="P600" s="42" t="s">
        <v>30</v>
      </c>
      <c r="Q600" s="43" t="str">
        <f t="shared" si="139"/>
        <v>off hired</v>
      </c>
      <c r="R600" s="44">
        <v>44769</v>
      </c>
      <c r="S600" s="44">
        <v>44773</v>
      </c>
      <c r="T600" s="45">
        <f t="shared" si="145"/>
        <v>1</v>
      </c>
      <c r="U600" s="46">
        <f t="shared" si="141"/>
        <v>0.7142857142857143</v>
      </c>
      <c r="V600" s="50">
        <v>135</v>
      </c>
      <c r="W600" s="47">
        <v>12.25</v>
      </c>
      <c r="X600" s="48">
        <f t="shared" si="146"/>
        <v>405</v>
      </c>
      <c r="Y600" s="48">
        <f t="shared" si="147"/>
        <v>36.75</v>
      </c>
      <c r="Z600" s="48">
        <f t="shared" si="142"/>
        <v>283.49999999999994</v>
      </c>
      <c r="AA600" s="48">
        <f t="shared" si="148"/>
        <v>121.49999999999999</v>
      </c>
      <c r="AB600" s="48">
        <f t="shared" si="149"/>
        <v>26.25</v>
      </c>
      <c r="AC600" s="48">
        <f t="shared" si="150"/>
        <v>431.24999999999994</v>
      </c>
      <c r="AD600" s="93">
        <f t="shared" si="144"/>
        <v>431.24999999999994</v>
      </c>
    </row>
    <row r="601" spans="1:30" s="68" customFormat="1" ht="30" customHeight="1" x14ac:dyDescent="0.35">
      <c r="A601" s="39"/>
      <c r="B601" s="39" t="s">
        <v>47</v>
      </c>
      <c r="C601" s="40">
        <v>612</v>
      </c>
      <c r="D601" s="49">
        <v>12832</v>
      </c>
      <c r="E601" s="49">
        <v>6748</v>
      </c>
      <c r="F601" s="41" t="s">
        <v>50</v>
      </c>
      <c r="G601" s="39" t="s">
        <v>270</v>
      </c>
      <c r="H601" s="39" t="s">
        <v>399</v>
      </c>
      <c r="I601" s="41">
        <v>7.5</v>
      </c>
      <c r="J601" s="41">
        <v>1.3</v>
      </c>
      <c r="K601" s="41">
        <v>5</v>
      </c>
      <c r="L601" s="41">
        <v>1</v>
      </c>
      <c r="M601" s="41">
        <f t="shared" si="151"/>
        <v>4</v>
      </c>
      <c r="N601" s="41"/>
      <c r="O601" s="41">
        <f>IF(P601="m3",I601*J601*M601,IF(P601="m2-LxH",I601*M601,IF(P601="m2-LxW",I601*J601*N601,IF(P601="rm",M601,IF(P601="lm",I601,IF(P601="unit",#REF!,))))))</f>
        <v>30</v>
      </c>
      <c r="P601" s="42" t="s">
        <v>27</v>
      </c>
      <c r="Q601" s="43" t="str">
        <f t="shared" si="139"/>
        <v>off hired</v>
      </c>
      <c r="R601" s="44">
        <v>44770</v>
      </c>
      <c r="S601" s="44">
        <v>44833</v>
      </c>
      <c r="T601" s="45">
        <f t="shared" si="145"/>
        <v>1</v>
      </c>
      <c r="U601" s="46">
        <f t="shared" si="141"/>
        <v>9.1428571428571423</v>
      </c>
      <c r="V601" s="47">
        <v>14</v>
      </c>
      <c r="W601" s="47">
        <v>0.84</v>
      </c>
      <c r="X601" s="48">
        <f t="shared" si="146"/>
        <v>420</v>
      </c>
      <c r="Y601" s="48">
        <f t="shared" si="147"/>
        <v>25.2</v>
      </c>
      <c r="Z601" s="48">
        <f t="shared" si="142"/>
        <v>294</v>
      </c>
      <c r="AA601" s="48">
        <f t="shared" si="148"/>
        <v>126</v>
      </c>
      <c r="AB601" s="48">
        <f t="shared" si="149"/>
        <v>230.39999999999998</v>
      </c>
      <c r="AC601" s="48">
        <f t="shared" si="150"/>
        <v>650.4</v>
      </c>
      <c r="AD601" s="93">
        <f t="shared" si="144"/>
        <v>650.4</v>
      </c>
    </row>
    <row r="602" spans="1:30" s="68" customFormat="1" ht="30" customHeight="1" x14ac:dyDescent="0.35">
      <c r="A602" s="39"/>
      <c r="B602" s="39" t="s">
        <v>114</v>
      </c>
      <c r="C602" s="40">
        <v>613</v>
      </c>
      <c r="D602" s="41">
        <v>12833</v>
      </c>
      <c r="E602" s="41">
        <v>7852</v>
      </c>
      <c r="F602" s="41" t="s">
        <v>49</v>
      </c>
      <c r="G602" s="39" t="s">
        <v>397</v>
      </c>
      <c r="H602" s="39" t="s">
        <v>302</v>
      </c>
      <c r="I602" s="41">
        <v>2.5</v>
      </c>
      <c r="J602" s="41">
        <v>1.8</v>
      </c>
      <c r="K602" s="41">
        <v>5</v>
      </c>
      <c r="L602" s="41">
        <v>1</v>
      </c>
      <c r="M602" s="41">
        <f t="shared" si="151"/>
        <v>4</v>
      </c>
      <c r="N602" s="41"/>
      <c r="O602" s="41">
        <f>IF(P602="m3",I602*J602*M602,IF(P602="m2-LxH",I602*M602,IF(P602="m2-LxW",I602*J602*N602,IF(P602="rm",M602,IF(P602="lm",I602,IF(P602="unit",#REF!,))))))</f>
        <v>4</v>
      </c>
      <c r="P602" s="42" t="s">
        <v>30</v>
      </c>
      <c r="Q602" s="43" t="str">
        <f t="shared" si="139"/>
        <v>off hired</v>
      </c>
      <c r="R602" s="44">
        <v>44770</v>
      </c>
      <c r="S602" s="44">
        <v>44802</v>
      </c>
      <c r="T602" s="45">
        <f t="shared" si="145"/>
        <v>1</v>
      </c>
      <c r="U602" s="46">
        <f t="shared" si="141"/>
        <v>4.7142857142857144</v>
      </c>
      <c r="V602" s="50">
        <v>135</v>
      </c>
      <c r="W602" s="47">
        <v>12.25</v>
      </c>
      <c r="X602" s="48">
        <f t="shared" si="146"/>
        <v>540</v>
      </c>
      <c r="Y602" s="48">
        <f t="shared" si="147"/>
        <v>49</v>
      </c>
      <c r="Z602" s="48">
        <f t="shared" si="142"/>
        <v>378</v>
      </c>
      <c r="AA602" s="48">
        <f t="shared" si="148"/>
        <v>162</v>
      </c>
      <c r="AB602" s="48">
        <f t="shared" si="149"/>
        <v>231</v>
      </c>
      <c r="AC602" s="48">
        <f t="shared" si="150"/>
        <v>771</v>
      </c>
      <c r="AD602" s="93">
        <f t="shared" si="144"/>
        <v>771</v>
      </c>
    </row>
    <row r="603" spans="1:30" s="68" customFormat="1" ht="30" customHeight="1" x14ac:dyDescent="0.35">
      <c r="A603" s="39"/>
      <c r="B603" s="39" t="s">
        <v>114</v>
      </c>
      <c r="C603" s="40">
        <v>614</v>
      </c>
      <c r="D603" s="41">
        <v>12834</v>
      </c>
      <c r="E603" s="41">
        <v>6737</v>
      </c>
      <c r="F603" s="41" t="s">
        <v>49</v>
      </c>
      <c r="G603" s="39" t="s">
        <v>256</v>
      </c>
      <c r="H603" s="39" t="s">
        <v>302</v>
      </c>
      <c r="I603" s="41">
        <v>1.3</v>
      </c>
      <c r="J603" s="41">
        <v>1</v>
      </c>
      <c r="K603" s="41">
        <v>6</v>
      </c>
      <c r="L603" s="41">
        <v>1</v>
      </c>
      <c r="M603" s="41">
        <f t="shared" si="151"/>
        <v>5</v>
      </c>
      <c r="N603" s="41"/>
      <c r="O603" s="41">
        <f>IF(P603="m3",I603*J603*M603,IF(P603="m2-LxH",I603*M603,IF(P603="m2-LxW",I603*J603*N603,IF(P603="rm",M603,IF(P603="lm",I603,IF(P603="unit",#REF!,))))))</f>
        <v>5</v>
      </c>
      <c r="P603" s="42" t="s">
        <v>30</v>
      </c>
      <c r="Q603" s="43" t="str">
        <f t="shared" si="139"/>
        <v>off hired</v>
      </c>
      <c r="R603" s="44">
        <v>44769</v>
      </c>
      <c r="S603" s="44">
        <v>44830</v>
      </c>
      <c r="T603" s="45">
        <f t="shared" si="145"/>
        <v>1</v>
      </c>
      <c r="U603" s="46">
        <f t="shared" si="141"/>
        <v>8.8571428571428577</v>
      </c>
      <c r="V603" s="50">
        <v>135</v>
      </c>
      <c r="W603" s="47"/>
      <c r="X603" s="48">
        <f t="shared" si="146"/>
        <v>675</v>
      </c>
      <c r="Y603" s="48">
        <f t="shared" si="147"/>
        <v>0</v>
      </c>
      <c r="Z603" s="48">
        <f t="shared" si="142"/>
        <v>472.5</v>
      </c>
      <c r="AA603" s="48">
        <f t="shared" si="148"/>
        <v>202.5</v>
      </c>
      <c r="AB603" s="48">
        <f t="shared" si="149"/>
        <v>0</v>
      </c>
      <c r="AC603" s="48">
        <f t="shared" si="150"/>
        <v>675</v>
      </c>
      <c r="AD603" s="93">
        <f t="shared" si="144"/>
        <v>675</v>
      </c>
    </row>
    <row r="604" spans="1:30" s="68" customFormat="1" ht="30" customHeight="1" x14ac:dyDescent="0.35">
      <c r="A604" s="39"/>
      <c r="B604" s="39" t="s">
        <v>61</v>
      </c>
      <c r="C604" s="40">
        <v>615</v>
      </c>
      <c r="D604" s="41">
        <v>12835</v>
      </c>
      <c r="E604" s="41">
        <v>7860</v>
      </c>
      <c r="F604" s="41" t="s">
        <v>50</v>
      </c>
      <c r="G604" s="39" t="s">
        <v>273</v>
      </c>
      <c r="H604" s="39" t="s">
        <v>302</v>
      </c>
      <c r="I604" s="41">
        <v>1.8</v>
      </c>
      <c r="J604" s="41">
        <v>1.3</v>
      </c>
      <c r="K604" s="41">
        <v>5</v>
      </c>
      <c r="L604" s="41">
        <v>1</v>
      </c>
      <c r="M604" s="41">
        <f t="shared" si="151"/>
        <v>4</v>
      </c>
      <c r="N604" s="41"/>
      <c r="O604" s="41">
        <f>IF(P604="m3",I604*J604*M604,IF(P604="m2-LxH",I604*M604,IF(P604="m2-LxW",I604*J604*N604,IF(P604="rm",M604,IF(P604="lm",I604,IF(P604="unit",#REF!,))))))</f>
        <v>4</v>
      </c>
      <c r="P604" s="42" t="s">
        <v>30</v>
      </c>
      <c r="Q604" s="43" t="str">
        <f t="shared" si="139"/>
        <v>off hired</v>
      </c>
      <c r="R604" s="44">
        <v>44769</v>
      </c>
      <c r="S604" s="44">
        <v>44804</v>
      </c>
      <c r="T604" s="45">
        <f t="shared" si="145"/>
        <v>1</v>
      </c>
      <c r="U604" s="46">
        <f t="shared" si="141"/>
        <v>5.1428571428571432</v>
      </c>
      <c r="V604" s="50">
        <v>135</v>
      </c>
      <c r="W604" s="47">
        <v>12.25</v>
      </c>
      <c r="X604" s="48">
        <f t="shared" si="146"/>
        <v>540</v>
      </c>
      <c r="Y604" s="48">
        <f t="shared" si="147"/>
        <v>49</v>
      </c>
      <c r="Z604" s="48">
        <f t="shared" si="142"/>
        <v>378</v>
      </c>
      <c r="AA604" s="48">
        <f t="shared" si="148"/>
        <v>162</v>
      </c>
      <c r="AB604" s="48">
        <f t="shared" si="149"/>
        <v>252.00000000000003</v>
      </c>
      <c r="AC604" s="48">
        <f t="shared" si="150"/>
        <v>792</v>
      </c>
      <c r="AD604" s="93">
        <f t="shared" si="144"/>
        <v>792</v>
      </c>
    </row>
    <row r="605" spans="1:30" s="68" customFormat="1" ht="30" customHeight="1" x14ac:dyDescent="0.35">
      <c r="A605" s="39"/>
      <c r="B605" s="39" t="s">
        <v>79</v>
      </c>
      <c r="C605" s="40">
        <v>616</v>
      </c>
      <c r="D605" s="49">
        <v>12836</v>
      </c>
      <c r="E605" s="49">
        <v>8196</v>
      </c>
      <c r="F605" s="41" t="s">
        <v>50</v>
      </c>
      <c r="G605" s="39" t="s">
        <v>401</v>
      </c>
      <c r="H605" s="39" t="s">
        <v>302</v>
      </c>
      <c r="I605" s="41">
        <v>1.8</v>
      </c>
      <c r="J605" s="41">
        <v>1.3</v>
      </c>
      <c r="K605" s="41">
        <v>5</v>
      </c>
      <c r="L605" s="41">
        <v>1</v>
      </c>
      <c r="M605" s="41">
        <f t="shared" si="151"/>
        <v>4</v>
      </c>
      <c r="N605" s="41"/>
      <c r="O605" s="41">
        <f>IF(P605="m3",I605*J605*M605,IF(P605="m2-LxH",I605*M605,IF(P605="m2-LxW",I605*J605*N605,IF(P605="rm",M605,IF(P605="lm",I605,IF(P605="unit",#REF!,))))))</f>
        <v>4</v>
      </c>
      <c r="P605" s="42" t="s">
        <v>30</v>
      </c>
      <c r="Q605" s="43" t="str">
        <f t="shared" si="139"/>
        <v>off hired</v>
      </c>
      <c r="R605" s="44">
        <v>44770</v>
      </c>
      <c r="S605" s="44">
        <v>44870</v>
      </c>
      <c r="T605" s="45">
        <f t="shared" si="145"/>
        <v>1</v>
      </c>
      <c r="U605" s="46">
        <f t="shared" si="141"/>
        <v>14.428571428571429</v>
      </c>
      <c r="V605" s="50">
        <v>135</v>
      </c>
      <c r="W605" s="47"/>
      <c r="X605" s="48">
        <f t="shared" si="146"/>
        <v>540</v>
      </c>
      <c r="Y605" s="48">
        <f t="shared" si="147"/>
        <v>0</v>
      </c>
      <c r="Z605" s="48">
        <f t="shared" si="142"/>
        <v>378</v>
      </c>
      <c r="AA605" s="48">
        <f t="shared" si="148"/>
        <v>162</v>
      </c>
      <c r="AB605" s="48">
        <f t="shared" si="149"/>
        <v>0</v>
      </c>
      <c r="AC605" s="48">
        <f t="shared" si="150"/>
        <v>540</v>
      </c>
      <c r="AD605" s="93">
        <f t="shared" si="144"/>
        <v>540</v>
      </c>
    </row>
    <row r="606" spans="1:30" s="68" customFormat="1" ht="30" customHeight="1" x14ac:dyDescent="0.35">
      <c r="A606" s="39"/>
      <c r="B606" s="39" t="s">
        <v>79</v>
      </c>
      <c r="C606" s="40">
        <v>617</v>
      </c>
      <c r="D606" s="49">
        <v>12837</v>
      </c>
      <c r="E606" s="49">
        <v>7806</v>
      </c>
      <c r="F606" s="41" t="s">
        <v>50</v>
      </c>
      <c r="G606" s="39" t="s">
        <v>275</v>
      </c>
      <c r="H606" s="39" t="s">
        <v>28</v>
      </c>
      <c r="I606" s="41">
        <v>16.5</v>
      </c>
      <c r="J606" s="41">
        <v>2.5</v>
      </c>
      <c r="K606" s="41">
        <v>5</v>
      </c>
      <c r="L606" s="41">
        <v>1</v>
      </c>
      <c r="M606" s="41">
        <f t="shared" si="151"/>
        <v>4</v>
      </c>
      <c r="N606" s="41"/>
      <c r="O606" s="41">
        <f>IF(P606="m3",I606*J606*M606,IF(P606="m2-LxH",I606*M606,IF(P606="m2-LxW",I606*J606*N606,IF(P606="rm",M606,IF(P606="lm",I606,IF(P606="unit",#REF!,))))))</f>
        <v>165</v>
      </c>
      <c r="P606" s="42" t="s">
        <v>29</v>
      </c>
      <c r="Q606" s="43" t="str">
        <f t="shared" si="139"/>
        <v>off hired</v>
      </c>
      <c r="R606" s="44">
        <v>44770</v>
      </c>
      <c r="S606" s="44">
        <v>44778</v>
      </c>
      <c r="T606" s="45">
        <f t="shared" si="145"/>
        <v>1</v>
      </c>
      <c r="U606" s="46">
        <f t="shared" si="141"/>
        <v>1.2857142857142858</v>
      </c>
      <c r="V606" s="47">
        <v>7.5</v>
      </c>
      <c r="W606" s="47">
        <v>0.7</v>
      </c>
      <c r="X606" s="48">
        <f t="shared" si="146"/>
        <v>1237.5</v>
      </c>
      <c r="Y606" s="48">
        <f t="shared" si="147"/>
        <v>115.49999999999999</v>
      </c>
      <c r="Z606" s="48">
        <f t="shared" si="142"/>
        <v>866.24999999999989</v>
      </c>
      <c r="AA606" s="48">
        <f t="shared" si="148"/>
        <v>371.25</v>
      </c>
      <c r="AB606" s="48">
        <f t="shared" si="149"/>
        <v>148.5</v>
      </c>
      <c r="AC606" s="48">
        <f t="shared" si="150"/>
        <v>1386</v>
      </c>
      <c r="AD606" s="93">
        <f t="shared" si="144"/>
        <v>1386</v>
      </c>
    </row>
    <row r="607" spans="1:30" s="68" customFormat="1" ht="30" customHeight="1" x14ac:dyDescent="0.35">
      <c r="A607" s="39"/>
      <c r="B607" s="39" t="s">
        <v>132</v>
      </c>
      <c r="C607" s="40">
        <v>620</v>
      </c>
      <c r="D607" s="41">
        <v>12838</v>
      </c>
      <c r="E607" s="41">
        <v>7740</v>
      </c>
      <c r="F607" s="41" t="s">
        <v>49</v>
      </c>
      <c r="G607" s="39" t="s">
        <v>299</v>
      </c>
      <c r="H607" s="39" t="s">
        <v>302</v>
      </c>
      <c r="I607" s="41">
        <v>1.3</v>
      </c>
      <c r="J607" s="41">
        <v>1.3</v>
      </c>
      <c r="K607" s="41">
        <v>3</v>
      </c>
      <c r="L607" s="41">
        <v>1</v>
      </c>
      <c r="M607" s="41">
        <f t="shared" si="151"/>
        <v>2</v>
      </c>
      <c r="N607" s="41"/>
      <c r="O607" s="41">
        <f>IF(P607="m3",I607*J607*M607,IF(P607="m2-LxH",I607*M607,IF(P607="m2-LxW",I607*J607*N607,IF(P607="rm",M607,IF(P607="lm",I607,IF(P607="unit",#REF!,))))))</f>
        <v>2</v>
      </c>
      <c r="P607" s="42" t="s">
        <v>30</v>
      </c>
      <c r="Q607" s="43" t="str">
        <f t="shared" si="139"/>
        <v>off hired</v>
      </c>
      <c r="R607" s="44">
        <v>44766</v>
      </c>
      <c r="S607" s="44">
        <v>44771</v>
      </c>
      <c r="T607" s="45">
        <f t="shared" si="145"/>
        <v>1</v>
      </c>
      <c r="U607" s="46">
        <f t="shared" si="141"/>
        <v>0.8571428571428571</v>
      </c>
      <c r="V607" s="50">
        <v>135</v>
      </c>
      <c r="W607" s="47"/>
      <c r="X607" s="48">
        <f t="shared" si="146"/>
        <v>270</v>
      </c>
      <c r="Y607" s="48">
        <f t="shared" si="147"/>
        <v>0</v>
      </c>
      <c r="Z607" s="48">
        <f t="shared" si="142"/>
        <v>189</v>
      </c>
      <c r="AA607" s="48">
        <f t="shared" si="148"/>
        <v>81</v>
      </c>
      <c r="AB607" s="48">
        <f t="shared" si="149"/>
        <v>0</v>
      </c>
      <c r="AC607" s="48">
        <f t="shared" si="150"/>
        <v>270</v>
      </c>
      <c r="AD607" s="93">
        <f t="shared" si="144"/>
        <v>270</v>
      </c>
    </row>
    <row r="608" spans="1:30" s="68" customFormat="1" ht="30" customHeight="1" x14ac:dyDescent="0.35">
      <c r="A608" s="39"/>
      <c r="B608" s="39" t="s">
        <v>100</v>
      </c>
      <c r="C608" s="40">
        <v>347</v>
      </c>
      <c r="D608" s="41">
        <v>12839</v>
      </c>
      <c r="E608" s="41">
        <v>8263</v>
      </c>
      <c r="F608" s="41" t="s">
        <v>50</v>
      </c>
      <c r="G608" s="39" t="s">
        <v>266</v>
      </c>
      <c r="H608" s="39" t="s">
        <v>28</v>
      </c>
      <c r="I608" s="41">
        <v>6.5</v>
      </c>
      <c r="J608" s="41">
        <v>6</v>
      </c>
      <c r="K608" s="41">
        <v>7</v>
      </c>
      <c r="L608" s="41">
        <v>1</v>
      </c>
      <c r="M608" s="41">
        <f t="shared" si="151"/>
        <v>6</v>
      </c>
      <c r="N608" s="41"/>
      <c r="O608" s="41">
        <f>IF(P608="m3",I608*J608*M608,IF(P608="m2-LxH",I608*M608,IF(P608="m2-LxW",I608*J608*N608,IF(P608="rm",M608,IF(P608="lm",I608,IF(P608="unit",#REF!,))))))</f>
        <v>234</v>
      </c>
      <c r="P608" s="42" t="s">
        <v>29</v>
      </c>
      <c r="Q608" s="43" t="str">
        <f t="shared" si="139"/>
        <v>off hired</v>
      </c>
      <c r="R608" s="44">
        <v>44768</v>
      </c>
      <c r="S608" s="44">
        <v>44887</v>
      </c>
      <c r="T608" s="45">
        <f t="shared" si="145"/>
        <v>1</v>
      </c>
      <c r="U608" s="46">
        <f t="shared" si="141"/>
        <v>17.142857142857142</v>
      </c>
      <c r="V608" s="47">
        <v>7.5</v>
      </c>
      <c r="W608" s="47">
        <v>0.7</v>
      </c>
      <c r="X608" s="48">
        <f t="shared" si="146"/>
        <v>1755</v>
      </c>
      <c r="Y608" s="48">
        <f t="shared" si="147"/>
        <v>163.79999999999998</v>
      </c>
      <c r="Z608" s="48">
        <f t="shared" si="142"/>
        <v>1228.4999999999998</v>
      </c>
      <c r="AA608" s="48">
        <f t="shared" si="148"/>
        <v>526.5</v>
      </c>
      <c r="AB608" s="48">
        <f t="shared" si="149"/>
        <v>2807.9999999999995</v>
      </c>
      <c r="AC608" s="48">
        <f t="shared" si="150"/>
        <v>4562.9999999999991</v>
      </c>
      <c r="AD608" s="93">
        <f t="shared" si="144"/>
        <v>4562.9999999999991</v>
      </c>
    </row>
    <row r="609" spans="1:30" s="68" customFormat="1" ht="30" customHeight="1" x14ac:dyDescent="0.35">
      <c r="A609" s="39"/>
      <c r="B609" s="39" t="s">
        <v>100</v>
      </c>
      <c r="C609" s="40">
        <v>347</v>
      </c>
      <c r="D609" s="41">
        <v>12839</v>
      </c>
      <c r="E609" s="41">
        <v>7818</v>
      </c>
      <c r="F609" s="41" t="s">
        <v>50</v>
      </c>
      <c r="G609" s="39" t="s">
        <v>324</v>
      </c>
      <c r="H609" s="39" t="s">
        <v>28</v>
      </c>
      <c r="I609" s="41">
        <v>6.5</v>
      </c>
      <c r="J609" s="41">
        <v>3.5</v>
      </c>
      <c r="K609" s="41">
        <v>7</v>
      </c>
      <c r="L609" s="41">
        <v>1</v>
      </c>
      <c r="M609" s="41">
        <f t="shared" si="151"/>
        <v>6</v>
      </c>
      <c r="N609" s="41"/>
      <c r="O609" s="41">
        <f>IF(P609="m3",I609*J609*M609,IF(P609="m2-LxH",I609*M609,IF(P609="m2-LxW",I609*J609*N609,IF(P609="rm",M609,IF(P609="lm",I609,IF(P609="unit",#REF!,))))))</f>
        <v>136.5</v>
      </c>
      <c r="P609" s="42" t="s">
        <v>29</v>
      </c>
      <c r="Q609" s="43" t="str">
        <f t="shared" si="139"/>
        <v>off hired</v>
      </c>
      <c r="R609" s="44">
        <v>44798</v>
      </c>
      <c r="S609" s="44">
        <v>44887</v>
      </c>
      <c r="T609" s="45">
        <f t="shared" si="145"/>
        <v>1</v>
      </c>
      <c r="U609" s="46">
        <f>-IF(Q609="on hire",$B$1-R609+1,IF(Q609="off hired",S609-R609+1,0))/7</f>
        <v>-12.857142857142858</v>
      </c>
      <c r="V609" s="47">
        <v>7.5</v>
      </c>
      <c r="W609" s="47">
        <v>0.7</v>
      </c>
      <c r="X609" s="48">
        <f t="shared" si="146"/>
        <v>1023.75</v>
      </c>
      <c r="Y609" s="48">
        <f t="shared" si="147"/>
        <v>95.55</v>
      </c>
      <c r="Z609" s="48">
        <v>0</v>
      </c>
      <c r="AA609" s="48">
        <v>0</v>
      </c>
      <c r="AB609" s="48">
        <f t="shared" si="149"/>
        <v>-1228.5</v>
      </c>
      <c r="AC609" s="48">
        <f t="shared" si="150"/>
        <v>-1228.5</v>
      </c>
      <c r="AD609" s="93">
        <f t="shared" si="144"/>
        <v>-1228.5</v>
      </c>
    </row>
    <row r="610" spans="1:30" s="68" customFormat="1" ht="30" customHeight="1" x14ac:dyDescent="0.35">
      <c r="A610" s="39"/>
      <c r="B610" s="39" t="s">
        <v>74</v>
      </c>
      <c r="C610" s="40">
        <v>618</v>
      </c>
      <c r="D610" s="41">
        <v>12840</v>
      </c>
      <c r="E610" s="41">
        <v>7747</v>
      </c>
      <c r="F610" s="41" t="s">
        <v>49</v>
      </c>
      <c r="G610" s="39" t="s">
        <v>263</v>
      </c>
      <c r="H610" s="39" t="s">
        <v>399</v>
      </c>
      <c r="I610" s="41">
        <v>7.5</v>
      </c>
      <c r="J610" s="41">
        <v>1.3</v>
      </c>
      <c r="K610" s="41">
        <v>4.5</v>
      </c>
      <c r="L610" s="41">
        <v>1</v>
      </c>
      <c r="M610" s="41">
        <f t="shared" si="151"/>
        <v>3.5</v>
      </c>
      <c r="N610" s="41"/>
      <c r="O610" s="41">
        <f>IF(P610="m3",I610*J610*M610,IF(P610="m2-LxH",I610*M610,IF(P610="m2-LxW",I610*J610*N610,IF(P610="rm",M610,IF(P610="lm",I610,IF(P610="unit",#REF!,))))))</f>
        <v>26.25</v>
      </c>
      <c r="P610" s="42" t="s">
        <v>27</v>
      </c>
      <c r="Q610" s="43" t="str">
        <f t="shared" si="139"/>
        <v>off hired</v>
      </c>
      <c r="R610" s="44">
        <v>44771</v>
      </c>
      <c r="S610" s="44">
        <v>44773</v>
      </c>
      <c r="T610" s="45">
        <f t="shared" si="145"/>
        <v>1</v>
      </c>
      <c r="U610" s="46">
        <f t="shared" ref="U610:U641" si="152">IF(Q610="on hire",$C$1-R610+1,IF(Q610="off hired",S610-R610+1,0))/7</f>
        <v>0.42857142857142855</v>
      </c>
      <c r="V610" s="47">
        <v>14</v>
      </c>
      <c r="W610" s="47">
        <v>0.84</v>
      </c>
      <c r="X610" s="48">
        <f t="shared" si="146"/>
        <v>367.5</v>
      </c>
      <c r="Y610" s="48">
        <f t="shared" si="147"/>
        <v>22.05</v>
      </c>
      <c r="Z610" s="48">
        <f t="shared" ref="Z610:Z641" si="153">0.7*O610*V610</f>
        <v>257.25</v>
      </c>
      <c r="AA610" s="48">
        <f t="shared" si="148"/>
        <v>110.25</v>
      </c>
      <c r="AB610" s="48">
        <f t="shared" si="149"/>
        <v>9.4499999999999993</v>
      </c>
      <c r="AC610" s="48">
        <f t="shared" si="150"/>
        <v>376.95</v>
      </c>
      <c r="AD610" s="93">
        <f t="shared" si="144"/>
        <v>376.95</v>
      </c>
    </row>
    <row r="611" spans="1:30" s="68" customFormat="1" ht="30" customHeight="1" x14ac:dyDescent="0.35">
      <c r="A611" s="39"/>
      <c r="B611" s="39" t="s">
        <v>74</v>
      </c>
      <c r="C611" s="40">
        <v>619</v>
      </c>
      <c r="D611" s="41">
        <v>12841</v>
      </c>
      <c r="E611" s="41">
        <v>7893</v>
      </c>
      <c r="F611" s="41" t="s">
        <v>49</v>
      </c>
      <c r="G611" s="39" t="s">
        <v>263</v>
      </c>
      <c r="H611" s="39" t="s">
        <v>302</v>
      </c>
      <c r="I611" s="41">
        <v>1.8</v>
      </c>
      <c r="J611" s="41">
        <v>1.8</v>
      </c>
      <c r="K611" s="41">
        <v>3</v>
      </c>
      <c r="L611" s="41">
        <v>1</v>
      </c>
      <c r="M611" s="41">
        <f t="shared" si="151"/>
        <v>2</v>
      </c>
      <c r="N611" s="41"/>
      <c r="O611" s="41">
        <f>IF(P611="m3",I611*J611*M611,IF(P611="m2-LxH",I611*M611,IF(P611="m2-LxW",I611*J611*N611,IF(P611="rm",M611,IF(P611="lm",I611,IF(P611="unit",#REF!,))))))</f>
        <v>2</v>
      </c>
      <c r="P611" s="42" t="s">
        <v>30</v>
      </c>
      <c r="Q611" s="43" t="str">
        <f t="shared" si="139"/>
        <v>off hired</v>
      </c>
      <c r="R611" s="44">
        <v>44769</v>
      </c>
      <c r="S611" s="44">
        <v>44820</v>
      </c>
      <c r="T611" s="45">
        <f t="shared" si="145"/>
        <v>1</v>
      </c>
      <c r="U611" s="46">
        <f t="shared" si="152"/>
        <v>7.4285714285714288</v>
      </c>
      <c r="V611" s="50">
        <v>135</v>
      </c>
      <c r="W611" s="47"/>
      <c r="X611" s="48">
        <f t="shared" si="146"/>
        <v>270</v>
      </c>
      <c r="Y611" s="48">
        <f t="shared" si="147"/>
        <v>0</v>
      </c>
      <c r="Z611" s="48">
        <f t="shared" si="153"/>
        <v>189</v>
      </c>
      <c r="AA611" s="48">
        <f t="shared" si="148"/>
        <v>81</v>
      </c>
      <c r="AB611" s="48">
        <f t="shared" si="149"/>
        <v>0</v>
      </c>
      <c r="AC611" s="48">
        <f t="shared" si="150"/>
        <v>270</v>
      </c>
      <c r="AD611" s="93">
        <f t="shared" si="144"/>
        <v>270</v>
      </c>
    </row>
    <row r="612" spans="1:30" s="68" customFormat="1" ht="30" customHeight="1" x14ac:dyDescent="0.35">
      <c r="A612" s="39"/>
      <c r="B612" s="39" t="s">
        <v>79</v>
      </c>
      <c r="C612" s="40">
        <v>623</v>
      </c>
      <c r="D612" s="49">
        <v>12842</v>
      </c>
      <c r="E612" s="49">
        <v>8294</v>
      </c>
      <c r="F612" s="41" t="s">
        <v>50</v>
      </c>
      <c r="G612" s="39" t="s">
        <v>275</v>
      </c>
      <c r="H612" s="39" t="s">
        <v>302</v>
      </c>
      <c r="I612" s="41">
        <v>1.8</v>
      </c>
      <c r="J612" s="41">
        <v>1.3</v>
      </c>
      <c r="K612" s="41">
        <v>5</v>
      </c>
      <c r="L612" s="41">
        <v>1</v>
      </c>
      <c r="M612" s="41">
        <f t="shared" si="151"/>
        <v>4</v>
      </c>
      <c r="N612" s="41"/>
      <c r="O612" s="41">
        <f>IF(P612="m3",I612*J612*M612,IF(P612="m2-LxH",I612*M612,IF(P612="m2-LxW",I612*J612*N612,IF(P612="rm",M612,IF(P612="lm",I612,IF(P612="unit",#REF!,))))))</f>
        <v>4</v>
      </c>
      <c r="P612" s="42" t="s">
        <v>30</v>
      </c>
      <c r="Q612" s="43" t="str">
        <f t="shared" si="139"/>
        <v>off hired</v>
      </c>
      <c r="R612" s="44">
        <v>44771</v>
      </c>
      <c r="S612" s="44">
        <v>44895</v>
      </c>
      <c r="T612" s="45">
        <f t="shared" si="145"/>
        <v>1</v>
      </c>
      <c r="U612" s="46">
        <f t="shared" si="152"/>
        <v>17.857142857142858</v>
      </c>
      <c r="V612" s="50">
        <v>135</v>
      </c>
      <c r="W612" s="47">
        <v>12.25</v>
      </c>
      <c r="X612" s="48">
        <f t="shared" si="146"/>
        <v>540</v>
      </c>
      <c r="Y612" s="48">
        <f t="shared" si="147"/>
        <v>49</v>
      </c>
      <c r="Z612" s="48">
        <f t="shared" si="153"/>
        <v>378</v>
      </c>
      <c r="AA612" s="48">
        <f t="shared" si="148"/>
        <v>162</v>
      </c>
      <c r="AB612" s="48">
        <f t="shared" si="149"/>
        <v>875</v>
      </c>
      <c r="AC612" s="48">
        <f t="shared" si="150"/>
        <v>1415</v>
      </c>
      <c r="AD612" s="93">
        <f t="shared" si="144"/>
        <v>1415</v>
      </c>
    </row>
    <row r="613" spans="1:30" s="68" customFormat="1" ht="30" customHeight="1" x14ac:dyDescent="0.35">
      <c r="A613" s="39"/>
      <c r="B613" s="39" t="s">
        <v>82</v>
      </c>
      <c r="C613" s="40">
        <v>621</v>
      </c>
      <c r="D613" s="41">
        <v>12843</v>
      </c>
      <c r="E613" s="41">
        <v>7874</v>
      </c>
      <c r="F613" s="41" t="s">
        <v>50</v>
      </c>
      <c r="G613" s="39" t="s">
        <v>309</v>
      </c>
      <c r="H613" s="39" t="s">
        <v>302</v>
      </c>
      <c r="I613" s="41">
        <v>2.5</v>
      </c>
      <c r="J613" s="41">
        <v>1.3</v>
      </c>
      <c r="K613" s="41">
        <v>3</v>
      </c>
      <c r="L613" s="41">
        <v>1</v>
      </c>
      <c r="M613" s="41">
        <f t="shared" si="151"/>
        <v>2</v>
      </c>
      <c r="N613" s="41"/>
      <c r="O613" s="41">
        <f>IF(P613="m3",I613*J613*M613,IF(P613="m2-LxH",I613*M613,IF(P613="m2-LxW",I613*J613*N613,IF(P613="rm",M613,IF(P613="lm",I613,IF(P613="unit",#REF!,))))))</f>
        <v>2</v>
      </c>
      <c r="P613" s="42" t="s">
        <v>30</v>
      </c>
      <c r="Q613" s="43" t="str">
        <f t="shared" si="139"/>
        <v>off hired</v>
      </c>
      <c r="R613" s="44">
        <v>44771</v>
      </c>
      <c r="S613" s="44">
        <v>44810</v>
      </c>
      <c r="T613" s="45">
        <f t="shared" si="145"/>
        <v>1</v>
      </c>
      <c r="U613" s="46">
        <f t="shared" si="152"/>
        <v>5.7142857142857144</v>
      </c>
      <c r="V613" s="50">
        <v>135</v>
      </c>
      <c r="W613" s="47"/>
      <c r="X613" s="48">
        <f t="shared" si="146"/>
        <v>270</v>
      </c>
      <c r="Y613" s="48">
        <f t="shared" si="147"/>
        <v>0</v>
      </c>
      <c r="Z613" s="48">
        <f t="shared" si="153"/>
        <v>189</v>
      </c>
      <c r="AA613" s="48">
        <f t="shared" si="148"/>
        <v>81</v>
      </c>
      <c r="AB613" s="48">
        <f t="shared" si="149"/>
        <v>0</v>
      </c>
      <c r="AC613" s="48">
        <f t="shared" si="150"/>
        <v>270</v>
      </c>
      <c r="AD613" s="93">
        <f t="shared" si="144"/>
        <v>270</v>
      </c>
    </row>
    <row r="614" spans="1:30" s="68" customFormat="1" ht="30" customHeight="1" x14ac:dyDescent="0.35">
      <c r="A614" s="39"/>
      <c r="B614" s="39" t="s">
        <v>61</v>
      </c>
      <c r="C614" s="40">
        <v>624</v>
      </c>
      <c r="D614" s="41">
        <v>12844</v>
      </c>
      <c r="E614" s="41">
        <v>7749</v>
      </c>
      <c r="F614" s="41" t="s">
        <v>49</v>
      </c>
      <c r="G614" s="39" t="s">
        <v>253</v>
      </c>
      <c r="H614" s="39" t="s">
        <v>302</v>
      </c>
      <c r="I614" s="41">
        <v>2.5</v>
      </c>
      <c r="J614" s="41">
        <v>1.8</v>
      </c>
      <c r="K614" s="41">
        <v>5</v>
      </c>
      <c r="L614" s="41">
        <v>1</v>
      </c>
      <c r="M614" s="41">
        <f t="shared" si="151"/>
        <v>4</v>
      </c>
      <c r="N614" s="41"/>
      <c r="O614" s="41">
        <f>IF(P614="m3",I614*J614*M614,IF(P614="m2-LxH",I614*M614,IF(P614="m2-LxW",I614*J614*N614,IF(P614="rm",M614,IF(P614="lm",I614,IF(P614="unit",#REF!,))))))</f>
        <v>4</v>
      </c>
      <c r="P614" s="42" t="s">
        <v>30</v>
      </c>
      <c r="Q614" s="43" t="str">
        <f t="shared" si="139"/>
        <v>off hired</v>
      </c>
      <c r="R614" s="44">
        <v>44768</v>
      </c>
      <c r="S614" s="44">
        <v>44776</v>
      </c>
      <c r="T614" s="45">
        <f t="shared" si="145"/>
        <v>1</v>
      </c>
      <c r="U614" s="46">
        <f t="shared" si="152"/>
        <v>1.2857142857142858</v>
      </c>
      <c r="V614" s="50">
        <v>135</v>
      </c>
      <c r="W614" s="47"/>
      <c r="X614" s="48">
        <f t="shared" si="146"/>
        <v>540</v>
      </c>
      <c r="Y614" s="48">
        <f t="shared" si="147"/>
        <v>0</v>
      </c>
      <c r="Z614" s="48">
        <f t="shared" si="153"/>
        <v>378</v>
      </c>
      <c r="AA614" s="48">
        <f t="shared" si="148"/>
        <v>162</v>
      </c>
      <c r="AB614" s="48">
        <f t="shared" si="149"/>
        <v>0</v>
      </c>
      <c r="AC614" s="48">
        <f t="shared" si="150"/>
        <v>540</v>
      </c>
      <c r="AD614" s="93">
        <f t="shared" si="144"/>
        <v>540</v>
      </c>
    </row>
    <row r="615" spans="1:30" s="68" customFormat="1" ht="30" customHeight="1" x14ac:dyDescent="0.35">
      <c r="A615" s="39"/>
      <c r="B615" s="39" t="s">
        <v>79</v>
      </c>
      <c r="C615" s="40">
        <v>625</v>
      </c>
      <c r="D615" s="49">
        <v>12845</v>
      </c>
      <c r="E615" s="49">
        <v>7891</v>
      </c>
      <c r="F615" s="41" t="s">
        <v>50</v>
      </c>
      <c r="G615" s="39" t="s">
        <v>401</v>
      </c>
      <c r="H615" s="39" t="s">
        <v>302</v>
      </c>
      <c r="I615" s="41">
        <v>2.5</v>
      </c>
      <c r="J615" s="41">
        <v>2.5</v>
      </c>
      <c r="K615" s="41">
        <v>5</v>
      </c>
      <c r="L615" s="41">
        <v>1</v>
      </c>
      <c r="M615" s="41">
        <f t="shared" si="151"/>
        <v>4</v>
      </c>
      <c r="N615" s="41"/>
      <c r="O615" s="41">
        <f>IF(P615="m3",I615*J615*M615,IF(P615="m2-LxH",I615*M615,IF(P615="m2-LxW",I615*J615*N615,IF(P615="rm",M615,IF(P615="lm",I615,IF(P615="unit",#REF!,))))))</f>
        <v>4</v>
      </c>
      <c r="P615" s="42" t="s">
        <v>30</v>
      </c>
      <c r="Q615" s="43" t="str">
        <f t="shared" si="139"/>
        <v>off hired</v>
      </c>
      <c r="R615" s="44">
        <v>44771</v>
      </c>
      <c r="S615" s="44">
        <v>44819</v>
      </c>
      <c r="T615" s="45">
        <f t="shared" si="145"/>
        <v>1</v>
      </c>
      <c r="U615" s="46">
        <f t="shared" si="152"/>
        <v>7</v>
      </c>
      <c r="V615" s="50">
        <v>135</v>
      </c>
      <c r="W615" s="47"/>
      <c r="X615" s="48">
        <f t="shared" si="146"/>
        <v>540</v>
      </c>
      <c r="Y615" s="48">
        <f t="shared" si="147"/>
        <v>0</v>
      </c>
      <c r="Z615" s="48">
        <f t="shared" si="153"/>
        <v>378</v>
      </c>
      <c r="AA615" s="48">
        <f t="shared" si="148"/>
        <v>162</v>
      </c>
      <c r="AB615" s="48">
        <f t="shared" si="149"/>
        <v>0</v>
      </c>
      <c r="AC615" s="48">
        <f t="shared" si="150"/>
        <v>540</v>
      </c>
      <c r="AD615" s="93">
        <f t="shared" si="144"/>
        <v>540</v>
      </c>
    </row>
    <row r="616" spans="1:30" s="68" customFormat="1" ht="30" customHeight="1" x14ac:dyDescent="0.35">
      <c r="A616" s="39"/>
      <c r="B616" s="39" t="s">
        <v>79</v>
      </c>
      <c r="C616" s="40" t="s">
        <v>402</v>
      </c>
      <c r="D616" s="49">
        <v>12846</v>
      </c>
      <c r="E616" s="49">
        <v>7894</v>
      </c>
      <c r="F616" s="41" t="s">
        <v>50</v>
      </c>
      <c r="G616" s="39" t="s">
        <v>275</v>
      </c>
      <c r="H616" s="39" t="s">
        <v>302</v>
      </c>
      <c r="I616" s="41">
        <v>1.8</v>
      </c>
      <c r="J616" s="41">
        <v>1.3</v>
      </c>
      <c r="K616" s="41">
        <v>5</v>
      </c>
      <c r="L616" s="41">
        <v>1</v>
      </c>
      <c r="M616" s="41">
        <f t="shared" si="151"/>
        <v>4</v>
      </c>
      <c r="N616" s="41"/>
      <c r="O616" s="41">
        <f>IF(P616="m3",I616*J616*M616,IF(P616="m2-LxH",I616*M616,IF(P616="m2-LxW",I616*J616*N616,IF(P616="rm",M616,IF(P616="lm",I616,IF(P616="unit",#REF!,))))))</f>
        <v>4</v>
      </c>
      <c r="P616" s="42" t="s">
        <v>30</v>
      </c>
      <c r="Q616" s="43" t="str">
        <f t="shared" si="139"/>
        <v>off hired</v>
      </c>
      <c r="R616" s="44">
        <v>44771</v>
      </c>
      <c r="S616" s="44">
        <v>44819</v>
      </c>
      <c r="T616" s="45">
        <f t="shared" si="145"/>
        <v>1</v>
      </c>
      <c r="U616" s="46">
        <f t="shared" si="152"/>
        <v>7</v>
      </c>
      <c r="V616" s="50">
        <v>135</v>
      </c>
      <c r="W616" s="47">
        <v>12.25</v>
      </c>
      <c r="X616" s="48">
        <f t="shared" si="146"/>
        <v>540</v>
      </c>
      <c r="Y616" s="48">
        <f t="shared" si="147"/>
        <v>49</v>
      </c>
      <c r="Z616" s="48">
        <f t="shared" si="153"/>
        <v>378</v>
      </c>
      <c r="AA616" s="48">
        <f t="shared" si="148"/>
        <v>162</v>
      </c>
      <c r="AB616" s="48">
        <f t="shared" si="149"/>
        <v>343</v>
      </c>
      <c r="AC616" s="48">
        <f t="shared" si="150"/>
        <v>883</v>
      </c>
      <c r="AD616" s="93">
        <f t="shared" si="144"/>
        <v>883</v>
      </c>
    </row>
    <row r="617" spans="1:30" s="68" customFormat="1" ht="30" customHeight="1" x14ac:dyDescent="0.35">
      <c r="A617" s="39"/>
      <c r="B617" s="39" t="s">
        <v>93</v>
      </c>
      <c r="C617" s="40">
        <v>622</v>
      </c>
      <c r="D617" s="41">
        <v>12847</v>
      </c>
      <c r="E617" s="41">
        <v>6707</v>
      </c>
      <c r="F617" s="41" t="s">
        <v>50</v>
      </c>
      <c r="G617" s="39" t="s">
        <v>287</v>
      </c>
      <c r="H617" s="39" t="s">
        <v>399</v>
      </c>
      <c r="I617" s="41">
        <v>4</v>
      </c>
      <c r="J617" s="41">
        <v>1.3</v>
      </c>
      <c r="K617" s="41">
        <v>4</v>
      </c>
      <c r="L617" s="41">
        <v>1</v>
      </c>
      <c r="M617" s="41">
        <f t="shared" si="151"/>
        <v>3</v>
      </c>
      <c r="N617" s="41"/>
      <c r="O617" s="41">
        <f>IF(P617="m3",I617*J617*M617,IF(P617="m2-LxH",I617*M617,IF(P617="m2-LxW",I617*J617*N617,IF(P617="rm",M617,IF(P617="lm",I617,IF(P617="unit",#REF!,))))))</f>
        <v>12</v>
      </c>
      <c r="P617" s="42" t="s">
        <v>27</v>
      </c>
      <c r="Q617" s="43" t="str">
        <f t="shared" si="139"/>
        <v>off hired</v>
      </c>
      <c r="R617" s="44">
        <v>44771</v>
      </c>
      <c r="S617" s="44">
        <v>44825</v>
      </c>
      <c r="T617" s="45">
        <f t="shared" si="145"/>
        <v>1</v>
      </c>
      <c r="U617" s="46">
        <f t="shared" si="152"/>
        <v>7.8571428571428568</v>
      </c>
      <c r="V617" s="47">
        <v>14</v>
      </c>
      <c r="W617" s="47">
        <v>0.84</v>
      </c>
      <c r="X617" s="48">
        <f t="shared" si="146"/>
        <v>168</v>
      </c>
      <c r="Y617" s="48">
        <f t="shared" si="147"/>
        <v>10.08</v>
      </c>
      <c r="Z617" s="48">
        <f t="shared" si="153"/>
        <v>117.59999999999998</v>
      </c>
      <c r="AA617" s="48">
        <f t="shared" si="148"/>
        <v>50.399999999999991</v>
      </c>
      <c r="AB617" s="48">
        <f t="shared" si="149"/>
        <v>79.199999999999989</v>
      </c>
      <c r="AC617" s="48">
        <f t="shared" si="150"/>
        <v>247.19999999999996</v>
      </c>
      <c r="AD617" s="93">
        <f t="shared" si="144"/>
        <v>247.19999999999996</v>
      </c>
    </row>
    <row r="618" spans="1:30" s="68" customFormat="1" ht="30" customHeight="1" x14ac:dyDescent="0.35">
      <c r="A618" s="39"/>
      <c r="B618" s="39" t="s">
        <v>74</v>
      </c>
      <c r="C618" s="40">
        <v>626</v>
      </c>
      <c r="D618" s="41">
        <v>12848</v>
      </c>
      <c r="E618" s="41">
        <v>7982</v>
      </c>
      <c r="F618" s="41" t="s">
        <v>49</v>
      </c>
      <c r="G618" s="39" t="s">
        <v>403</v>
      </c>
      <c r="H618" s="39" t="s">
        <v>302</v>
      </c>
      <c r="I618" s="41">
        <v>2.5</v>
      </c>
      <c r="J618" s="41">
        <v>1.3</v>
      </c>
      <c r="K618" s="41">
        <v>5</v>
      </c>
      <c r="L618" s="41">
        <v>1</v>
      </c>
      <c r="M618" s="41">
        <f t="shared" si="151"/>
        <v>4</v>
      </c>
      <c r="N618" s="41"/>
      <c r="O618" s="41">
        <f>IF(P618="m3",I618*J618*M618,IF(P618="m2-LxH",I618*M618,IF(P618="m2-LxW",I618*J618*N618,IF(P618="rm",M618,IF(P618="lm",I618,IF(P618="unit",#REF!,))))))</f>
        <v>4</v>
      </c>
      <c r="P618" s="42" t="s">
        <v>30</v>
      </c>
      <c r="Q618" s="43" t="str">
        <f t="shared" si="139"/>
        <v>off hired</v>
      </c>
      <c r="R618" s="44">
        <v>44771</v>
      </c>
      <c r="S618" s="44">
        <v>44820</v>
      </c>
      <c r="T618" s="45">
        <f t="shared" si="145"/>
        <v>1</v>
      </c>
      <c r="U618" s="46">
        <f t="shared" si="152"/>
        <v>7.1428571428571432</v>
      </c>
      <c r="V618" s="50">
        <v>135</v>
      </c>
      <c r="W618" s="47"/>
      <c r="X618" s="48">
        <f t="shared" si="146"/>
        <v>540</v>
      </c>
      <c r="Y618" s="48">
        <f t="shared" si="147"/>
        <v>0</v>
      </c>
      <c r="Z618" s="48">
        <f t="shared" si="153"/>
        <v>378</v>
      </c>
      <c r="AA618" s="48">
        <f t="shared" si="148"/>
        <v>162</v>
      </c>
      <c r="AB618" s="48">
        <f t="shared" si="149"/>
        <v>0</v>
      </c>
      <c r="AC618" s="48">
        <f t="shared" si="150"/>
        <v>540</v>
      </c>
      <c r="AD618" s="93">
        <f t="shared" si="144"/>
        <v>540</v>
      </c>
    </row>
    <row r="619" spans="1:30" s="68" customFormat="1" ht="30" customHeight="1" x14ac:dyDescent="0.35">
      <c r="A619" s="39"/>
      <c r="B619" s="39" t="s">
        <v>74</v>
      </c>
      <c r="C619" s="40">
        <v>627</v>
      </c>
      <c r="D619" s="41">
        <v>12849</v>
      </c>
      <c r="E619" s="41">
        <v>8138</v>
      </c>
      <c r="F619" s="41" t="s">
        <v>49</v>
      </c>
      <c r="G619" s="39" t="s">
        <v>263</v>
      </c>
      <c r="H619" s="39" t="s">
        <v>399</v>
      </c>
      <c r="I619" s="41">
        <v>10</v>
      </c>
      <c r="J619" s="41">
        <v>1.3</v>
      </c>
      <c r="K619" s="41">
        <v>5</v>
      </c>
      <c r="L619" s="41">
        <v>1</v>
      </c>
      <c r="M619" s="41">
        <f t="shared" si="151"/>
        <v>4</v>
      </c>
      <c r="N619" s="41"/>
      <c r="O619" s="41">
        <f>IF(P619="m3",I619*J619*M619,IF(P619="m2-LxH",I619*M619,IF(P619="m2-LxW",I619*J619*N619,IF(P619="rm",M619,IF(P619="lm",I619,IF(P619="unit",#REF!,))))))</f>
        <v>40</v>
      </c>
      <c r="P619" s="42" t="s">
        <v>27</v>
      </c>
      <c r="Q619" s="43" t="str">
        <f t="shared" ref="Q619:Q666" si="154">IF(S619&lt;&gt;0,"off hired",IF(R619&lt;&gt;0,"on hire","-"))</f>
        <v>off hired</v>
      </c>
      <c r="R619" s="44">
        <v>44771</v>
      </c>
      <c r="S619" s="44">
        <v>44858</v>
      </c>
      <c r="T619" s="45">
        <f t="shared" si="145"/>
        <v>1</v>
      </c>
      <c r="U619" s="46">
        <f t="shared" si="152"/>
        <v>12.571428571428571</v>
      </c>
      <c r="V619" s="47">
        <v>14</v>
      </c>
      <c r="W619" s="47">
        <v>0.84</v>
      </c>
      <c r="X619" s="48">
        <f t="shared" si="146"/>
        <v>560</v>
      </c>
      <c r="Y619" s="48">
        <f t="shared" si="147"/>
        <v>33.6</v>
      </c>
      <c r="Z619" s="48">
        <f t="shared" si="153"/>
        <v>392</v>
      </c>
      <c r="AA619" s="48">
        <f t="shared" si="148"/>
        <v>168</v>
      </c>
      <c r="AB619" s="48">
        <f t="shared" si="149"/>
        <v>422.4</v>
      </c>
      <c r="AC619" s="48">
        <f t="shared" si="150"/>
        <v>982.4</v>
      </c>
      <c r="AD619" s="93">
        <f t="shared" si="144"/>
        <v>982.4</v>
      </c>
    </row>
    <row r="620" spans="1:30" s="68" customFormat="1" ht="30" customHeight="1" x14ac:dyDescent="0.35">
      <c r="A620" s="39"/>
      <c r="B620" s="39" t="s">
        <v>114</v>
      </c>
      <c r="C620" s="40">
        <v>628</v>
      </c>
      <c r="D620" s="41">
        <v>12850</v>
      </c>
      <c r="E620" s="41">
        <v>7828</v>
      </c>
      <c r="F620" s="41" t="s">
        <v>49</v>
      </c>
      <c r="G620" s="39" t="s">
        <v>256</v>
      </c>
      <c r="H620" s="39" t="s">
        <v>399</v>
      </c>
      <c r="I620" s="41">
        <v>8</v>
      </c>
      <c r="J620" s="41">
        <v>1.3</v>
      </c>
      <c r="K620" s="41">
        <v>5</v>
      </c>
      <c r="L620" s="41">
        <v>1</v>
      </c>
      <c r="M620" s="41">
        <f t="shared" si="151"/>
        <v>4</v>
      </c>
      <c r="N620" s="41"/>
      <c r="O620" s="41">
        <f>IF(P620="m3",I620*J620*M620,IF(P620="m2-LxH",I620*M620,IF(P620="m2-LxW",I620*J620*N620,IF(P620="rm",M620,IF(P620="lm",I620,IF(P620="unit",#REF!,))))))</f>
        <v>32</v>
      </c>
      <c r="P620" s="42" t="s">
        <v>27</v>
      </c>
      <c r="Q620" s="43" t="str">
        <f t="shared" si="154"/>
        <v>off hired</v>
      </c>
      <c r="R620" s="44">
        <v>44771</v>
      </c>
      <c r="S620" s="44">
        <v>44789</v>
      </c>
      <c r="T620" s="45">
        <f t="shared" si="145"/>
        <v>1</v>
      </c>
      <c r="U620" s="46">
        <f t="shared" si="152"/>
        <v>2.7142857142857144</v>
      </c>
      <c r="V620" s="47">
        <v>14</v>
      </c>
      <c r="W620" s="47">
        <v>0</v>
      </c>
      <c r="X620" s="48">
        <f t="shared" si="146"/>
        <v>448</v>
      </c>
      <c r="Y620" s="48">
        <f t="shared" si="147"/>
        <v>0</v>
      </c>
      <c r="Z620" s="48">
        <f t="shared" si="153"/>
        <v>313.59999999999997</v>
      </c>
      <c r="AA620" s="48">
        <f t="shared" si="148"/>
        <v>134.4</v>
      </c>
      <c r="AB620" s="48">
        <f t="shared" si="149"/>
        <v>0</v>
      </c>
      <c r="AC620" s="48">
        <f t="shared" si="150"/>
        <v>448</v>
      </c>
      <c r="AD620" s="93">
        <f t="shared" si="144"/>
        <v>448</v>
      </c>
    </row>
    <row r="621" spans="1:30" s="68" customFormat="1" ht="30" customHeight="1" x14ac:dyDescent="0.35">
      <c r="A621" s="39"/>
      <c r="B621" s="39" t="s">
        <v>79</v>
      </c>
      <c r="C621" s="40">
        <v>630</v>
      </c>
      <c r="D621" s="49">
        <v>12851</v>
      </c>
      <c r="E621" s="49">
        <v>7888</v>
      </c>
      <c r="F621" s="41" t="s">
        <v>50</v>
      </c>
      <c r="G621" s="39" t="s">
        <v>275</v>
      </c>
      <c r="H621" s="39" t="s">
        <v>399</v>
      </c>
      <c r="I621" s="41">
        <v>10</v>
      </c>
      <c r="J621" s="41">
        <v>1.8</v>
      </c>
      <c r="K621" s="41">
        <v>4</v>
      </c>
      <c r="L621" s="41">
        <v>1</v>
      </c>
      <c r="M621" s="41">
        <f t="shared" si="151"/>
        <v>3</v>
      </c>
      <c r="N621" s="41"/>
      <c r="O621" s="41">
        <f>IF(P621="m3",I621*J621*M621,IF(P621="m2-LxH",I621*M621,IF(P621="m2-LxW",I621*J621*N621,IF(P621="rm",M621,IF(P621="lm",I621,IF(P621="unit",#REF!,))))))</f>
        <v>30</v>
      </c>
      <c r="P621" s="42" t="s">
        <v>27</v>
      </c>
      <c r="Q621" s="43" t="str">
        <f t="shared" si="154"/>
        <v>off hired</v>
      </c>
      <c r="R621" s="44">
        <v>44773</v>
      </c>
      <c r="S621" s="44">
        <v>44818</v>
      </c>
      <c r="T621" s="45">
        <f t="shared" si="145"/>
        <v>1</v>
      </c>
      <c r="U621" s="46">
        <f t="shared" si="152"/>
        <v>6.5714285714285712</v>
      </c>
      <c r="V621" s="47">
        <v>18</v>
      </c>
      <c r="W621" s="47">
        <v>1.05</v>
      </c>
      <c r="X621" s="48">
        <f t="shared" si="146"/>
        <v>540</v>
      </c>
      <c r="Y621" s="48">
        <f t="shared" si="147"/>
        <v>31.5</v>
      </c>
      <c r="Z621" s="48">
        <f t="shared" si="153"/>
        <v>378</v>
      </c>
      <c r="AA621" s="48">
        <f t="shared" si="148"/>
        <v>162</v>
      </c>
      <c r="AB621" s="48">
        <f t="shared" si="149"/>
        <v>207</v>
      </c>
      <c r="AC621" s="48">
        <f t="shared" si="150"/>
        <v>747</v>
      </c>
      <c r="AD621" s="93">
        <f t="shared" si="144"/>
        <v>747</v>
      </c>
    </row>
    <row r="622" spans="1:30" s="68" customFormat="1" ht="30" customHeight="1" x14ac:dyDescent="0.35">
      <c r="A622" s="39"/>
      <c r="B622" s="39" t="s">
        <v>79</v>
      </c>
      <c r="C622" s="40">
        <v>629</v>
      </c>
      <c r="D622" s="49">
        <v>12852</v>
      </c>
      <c r="E622" s="49">
        <v>7888</v>
      </c>
      <c r="F622" s="41" t="s">
        <v>50</v>
      </c>
      <c r="G622" s="39" t="s">
        <v>275</v>
      </c>
      <c r="H622" s="39" t="s">
        <v>28</v>
      </c>
      <c r="I622" s="41">
        <v>7.5</v>
      </c>
      <c r="J622" s="41">
        <v>2.5</v>
      </c>
      <c r="K622" s="41">
        <v>4</v>
      </c>
      <c r="L622" s="41">
        <v>1</v>
      </c>
      <c r="M622" s="41">
        <f t="shared" si="151"/>
        <v>3</v>
      </c>
      <c r="N622" s="41"/>
      <c r="O622" s="41">
        <f>IF(P622="m3",I622*J622*M622,IF(P622="m2-LxH",I622*M622,IF(P622="m2-LxW",I622*J622*N622,IF(P622="rm",M622,IF(P622="lm",I622,IF(P622="unit",#REF!,))))))</f>
        <v>56.25</v>
      </c>
      <c r="P622" s="42" t="s">
        <v>29</v>
      </c>
      <c r="Q622" s="43" t="str">
        <f t="shared" si="154"/>
        <v>off hired</v>
      </c>
      <c r="R622" s="44">
        <v>44773</v>
      </c>
      <c r="S622" s="44">
        <v>44818</v>
      </c>
      <c r="T622" s="45">
        <f t="shared" si="145"/>
        <v>1</v>
      </c>
      <c r="U622" s="46">
        <f t="shared" si="152"/>
        <v>6.5714285714285712</v>
      </c>
      <c r="V622" s="47">
        <v>7.5</v>
      </c>
      <c r="W622" s="47">
        <v>0.7</v>
      </c>
      <c r="X622" s="48">
        <f t="shared" si="146"/>
        <v>421.875</v>
      </c>
      <c r="Y622" s="48">
        <f t="shared" si="147"/>
        <v>39.375</v>
      </c>
      <c r="Z622" s="48">
        <f t="shared" si="153"/>
        <v>295.3125</v>
      </c>
      <c r="AA622" s="48">
        <f t="shared" si="148"/>
        <v>126.5625</v>
      </c>
      <c r="AB622" s="48">
        <f t="shared" si="149"/>
        <v>258.74999999999994</v>
      </c>
      <c r="AC622" s="48">
        <f t="shared" si="150"/>
        <v>680.625</v>
      </c>
      <c r="AD622" s="93">
        <f t="shared" si="144"/>
        <v>680.625</v>
      </c>
    </row>
    <row r="623" spans="1:30" s="68" customFormat="1" ht="30" customHeight="1" x14ac:dyDescent="0.35">
      <c r="A623" s="39"/>
      <c r="B623" s="39" t="s">
        <v>79</v>
      </c>
      <c r="C623" s="40">
        <v>631</v>
      </c>
      <c r="D623" s="49">
        <v>12853</v>
      </c>
      <c r="E623" s="49">
        <v>8883</v>
      </c>
      <c r="F623" s="41" t="s">
        <v>50</v>
      </c>
      <c r="G623" s="39" t="s">
        <v>275</v>
      </c>
      <c r="H623" s="39" t="s">
        <v>28</v>
      </c>
      <c r="I623" s="41">
        <v>6.5</v>
      </c>
      <c r="J623" s="41">
        <v>4</v>
      </c>
      <c r="K623" s="41">
        <v>5</v>
      </c>
      <c r="L623" s="41">
        <v>1</v>
      </c>
      <c r="M623" s="41">
        <f t="shared" si="151"/>
        <v>4</v>
      </c>
      <c r="N623" s="41"/>
      <c r="O623" s="41">
        <f>IF(P623="m3",I623*J623*M623,IF(P623="m2-LxH",I623*M623,IF(P623="m2-LxW",I623*J623*N623,IF(P623="rm",M623,IF(P623="lm",I623,IF(P623="unit",#REF!,))))))</f>
        <v>104</v>
      </c>
      <c r="P623" s="42" t="s">
        <v>29</v>
      </c>
      <c r="Q623" s="43" t="str">
        <f t="shared" si="154"/>
        <v>off hired</v>
      </c>
      <c r="R623" s="44">
        <v>44773</v>
      </c>
      <c r="S623" s="44">
        <v>45036</v>
      </c>
      <c r="T623" s="45">
        <f t="shared" si="145"/>
        <v>1</v>
      </c>
      <c r="U623" s="46">
        <f t="shared" si="152"/>
        <v>37.714285714285715</v>
      </c>
      <c r="V623" s="47">
        <v>7.5</v>
      </c>
      <c r="W623" s="47">
        <v>0.7</v>
      </c>
      <c r="X623" s="48">
        <f t="shared" si="146"/>
        <v>780</v>
      </c>
      <c r="Y623" s="48">
        <f t="shared" si="147"/>
        <v>72.8</v>
      </c>
      <c r="Z623" s="48">
        <f t="shared" si="153"/>
        <v>546</v>
      </c>
      <c r="AA623" s="48">
        <f t="shared" si="148"/>
        <v>234</v>
      </c>
      <c r="AB623" s="48">
        <f t="shared" si="149"/>
        <v>2745.6</v>
      </c>
      <c r="AC623" s="48">
        <f t="shared" si="150"/>
        <v>3525.6</v>
      </c>
      <c r="AD623" s="93">
        <f t="shared" si="144"/>
        <v>3525.6</v>
      </c>
    </row>
    <row r="624" spans="1:30" s="68" customFormat="1" ht="30" customHeight="1" x14ac:dyDescent="0.35">
      <c r="A624" s="39"/>
      <c r="B624" s="39" t="s">
        <v>47</v>
      </c>
      <c r="C624" s="40">
        <v>632</v>
      </c>
      <c r="D624" s="49">
        <v>12854</v>
      </c>
      <c r="E624" s="49">
        <v>7801</v>
      </c>
      <c r="F624" s="41" t="s">
        <v>49</v>
      </c>
      <c r="G624" s="39" t="s">
        <v>240</v>
      </c>
      <c r="H624" s="39" t="s">
        <v>399</v>
      </c>
      <c r="I624" s="41">
        <v>5</v>
      </c>
      <c r="J624" s="41">
        <v>1.3</v>
      </c>
      <c r="K624" s="41">
        <v>4</v>
      </c>
      <c r="L624" s="41">
        <v>1</v>
      </c>
      <c r="M624" s="41">
        <f t="shared" si="151"/>
        <v>3</v>
      </c>
      <c r="N624" s="41"/>
      <c r="O624" s="41">
        <f>IF(P624="m3",I624*J624*M624,IF(P624="m2-LxH",I624*M624,IF(P624="m2-LxW",I624*J624*N624,IF(P624="rm",M624,IF(P624="lm",I624,IF(P624="unit",#REF!,))))))</f>
        <v>15</v>
      </c>
      <c r="P624" s="42" t="s">
        <v>27</v>
      </c>
      <c r="Q624" s="43" t="str">
        <f t="shared" si="154"/>
        <v>off hired</v>
      </c>
      <c r="R624" s="44">
        <v>44773</v>
      </c>
      <c r="S624" s="44">
        <v>44776</v>
      </c>
      <c r="T624" s="45">
        <f t="shared" si="145"/>
        <v>1</v>
      </c>
      <c r="U624" s="46">
        <f t="shared" si="152"/>
        <v>0.5714285714285714</v>
      </c>
      <c r="V624" s="47">
        <v>14</v>
      </c>
      <c r="W624" s="47">
        <v>0</v>
      </c>
      <c r="X624" s="48">
        <f t="shared" si="146"/>
        <v>210</v>
      </c>
      <c r="Y624" s="48">
        <f t="shared" si="147"/>
        <v>0</v>
      </c>
      <c r="Z624" s="48">
        <f t="shared" si="153"/>
        <v>147</v>
      </c>
      <c r="AA624" s="48">
        <f t="shared" si="148"/>
        <v>63</v>
      </c>
      <c r="AB624" s="48">
        <f t="shared" si="149"/>
        <v>0</v>
      </c>
      <c r="AC624" s="48">
        <f t="shared" si="150"/>
        <v>210</v>
      </c>
      <c r="AD624" s="93">
        <f t="shared" si="144"/>
        <v>210</v>
      </c>
    </row>
    <row r="625" spans="1:30" s="68" customFormat="1" ht="30" customHeight="1" x14ac:dyDescent="0.35">
      <c r="A625" s="39"/>
      <c r="B625" s="39" t="s">
        <v>79</v>
      </c>
      <c r="C625" s="40">
        <v>162</v>
      </c>
      <c r="D625" s="49">
        <v>12855</v>
      </c>
      <c r="E625" s="49">
        <v>8280</v>
      </c>
      <c r="F625" s="41" t="s">
        <v>49</v>
      </c>
      <c r="G625" s="39" t="s">
        <v>261</v>
      </c>
      <c r="H625" s="39" t="s">
        <v>353</v>
      </c>
      <c r="I625" s="41">
        <v>46</v>
      </c>
      <c r="J625" s="41">
        <v>0.6</v>
      </c>
      <c r="K625" s="41"/>
      <c r="L625" s="41"/>
      <c r="M625" s="41"/>
      <c r="N625" s="41">
        <v>1</v>
      </c>
      <c r="O625" s="41">
        <f>IF(P625="m3",I625*J625*M625,IF(P625="m2-LxH",I625*M625,IF(P625="m2-LxW",I625*J625*N625,IF(P625="rm",M625,IF(P625="lm",I625,IF(P625="unit",#REF!,))))))</f>
        <v>27.599999999999998</v>
      </c>
      <c r="P625" s="42" t="s">
        <v>32</v>
      </c>
      <c r="Q625" s="43" t="str">
        <f t="shared" si="154"/>
        <v>off hired</v>
      </c>
      <c r="R625" s="44">
        <v>44773</v>
      </c>
      <c r="S625" s="44">
        <v>44891</v>
      </c>
      <c r="T625" s="45">
        <f t="shared" si="145"/>
        <v>1</v>
      </c>
      <c r="U625" s="46">
        <f t="shared" si="152"/>
        <v>17</v>
      </c>
      <c r="V625" s="47">
        <v>36.5</v>
      </c>
      <c r="W625" s="47">
        <v>3.15</v>
      </c>
      <c r="X625" s="48">
        <f t="shared" si="146"/>
        <v>1007.4</v>
      </c>
      <c r="Y625" s="48">
        <f t="shared" si="147"/>
        <v>86.94</v>
      </c>
      <c r="Z625" s="48">
        <f t="shared" si="153"/>
        <v>705.17999999999984</v>
      </c>
      <c r="AA625" s="48">
        <f t="shared" si="148"/>
        <v>302.21999999999997</v>
      </c>
      <c r="AB625" s="48">
        <f t="shared" si="149"/>
        <v>1477.98</v>
      </c>
      <c r="AC625" s="48">
        <f t="shared" si="150"/>
        <v>2485.38</v>
      </c>
      <c r="AD625" s="93">
        <f t="shared" si="144"/>
        <v>2485.38</v>
      </c>
    </row>
    <row r="626" spans="1:30" s="68" customFormat="1" ht="30" customHeight="1" x14ac:dyDescent="0.35">
      <c r="A626" s="39"/>
      <c r="B626" s="39" t="s">
        <v>47</v>
      </c>
      <c r="C626" s="40">
        <v>633</v>
      </c>
      <c r="D626" s="49">
        <v>12856</v>
      </c>
      <c r="E626" s="49">
        <v>8712</v>
      </c>
      <c r="F626" s="41" t="s">
        <v>50</v>
      </c>
      <c r="G626" s="39" t="s">
        <v>270</v>
      </c>
      <c r="H626" s="39" t="s">
        <v>399</v>
      </c>
      <c r="I626" s="41">
        <v>7.5</v>
      </c>
      <c r="J626" s="41">
        <v>1.8</v>
      </c>
      <c r="K626" s="41">
        <v>10</v>
      </c>
      <c r="L626" s="41">
        <v>1</v>
      </c>
      <c r="M626" s="41">
        <f t="shared" ref="M626:M660" si="155">K626-L626</f>
        <v>9</v>
      </c>
      <c r="N626" s="41"/>
      <c r="O626" s="41">
        <f>IF(P626="m3",I626*J626*M626,IF(P626="m2-LxH",I626*M626,IF(P626="m2-LxW",I626*J626*N626,IF(P626="rm",M626,IF(P626="lm",I626,IF(P626="unit",#REF!,))))))</f>
        <v>67.5</v>
      </c>
      <c r="P626" s="42" t="s">
        <v>27</v>
      </c>
      <c r="Q626" s="43" t="str">
        <f t="shared" si="154"/>
        <v>off hired</v>
      </c>
      <c r="R626" s="44">
        <v>44773</v>
      </c>
      <c r="S626" s="44">
        <v>45000</v>
      </c>
      <c r="T626" s="45">
        <f t="shared" si="145"/>
        <v>1</v>
      </c>
      <c r="U626" s="46">
        <f t="shared" si="152"/>
        <v>32.571428571428569</v>
      </c>
      <c r="V626" s="47">
        <v>18</v>
      </c>
      <c r="W626" s="47">
        <v>1.05</v>
      </c>
      <c r="X626" s="48">
        <f t="shared" si="146"/>
        <v>1215</v>
      </c>
      <c r="Y626" s="48">
        <f t="shared" si="147"/>
        <v>70.875</v>
      </c>
      <c r="Z626" s="48">
        <f t="shared" si="153"/>
        <v>850.5</v>
      </c>
      <c r="AA626" s="48">
        <f t="shared" si="148"/>
        <v>364.5</v>
      </c>
      <c r="AB626" s="48">
        <f t="shared" si="149"/>
        <v>2308.5</v>
      </c>
      <c r="AC626" s="48">
        <f t="shared" si="150"/>
        <v>3523.5</v>
      </c>
      <c r="AD626" s="93">
        <f t="shared" si="144"/>
        <v>3523.5</v>
      </c>
    </row>
    <row r="627" spans="1:30" s="68" customFormat="1" ht="30" customHeight="1" x14ac:dyDescent="0.35">
      <c r="A627" s="39"/>
      <c r="B627" s="39" t="s">
        <v>74</v>
      </c>
      <c r="C627" s="40">
        <v>634</v>
      </c>
      <c r="D627" s="41">
        <v>12857</v>
      </c>
      <c r="E627" s="41">
        <v>7892</v>
      </c>
      <c r="F627" s="41" t="s">
        <v>49</v>
      </c>
      <c r="G627" s="39" t="s">
        <v>404</v>
      </c>
      <c r="H627" s="39" t="s">
        <v>28</v>
      </c>
      <c r="I627" s="41">
        <v>7.5</v>
      </c>
      <c r="J627" s="41">
        <v>2.5</v>
      </c>
      <c r="K627" s="41">
        <v>5.5</v>
      </c>
      <c r="L627" s="41">
        <v>1</v>
      </c>
      <c r="M627" s="41">
        <f t="shared" si="155"/>
        <v>4.5</v>
      </c>
      <c r="N627" s="41"/>
      <c r="O627" s="41">
        <f>IF(P627="m3",I627*J627*M627,IF(P627="m2-LxH",I627*M627,IF(P627="m2-LxW",I627*J627*N627,IF(P627="rm",M627,IF(P627="lm",I627,IF(P627="unit",#REF!,))))))</f>
        <v>84.375</v>
      </c>
      <c r="P627" s="42" t="s">
        <v>29</v>
      </c>
      <c r="Q627" s="43" t="str">
        <f t="shared" si="154"/>
        <v>off hired</v>
      </c>
      <c r="R627" s="44">
        <v>44773</v>
      </c>
      <c r="S627" s="44">
        <v>44820</v>
      </c>
      <c r="T627" s="45">
        <f t="shared" si="145"/>
        <v>1</v>
      </c>
      <c r="U627" s="46">
        <f t="shared" si="152"/>
        <v>6.8571428571428568</v>
      </c>
      <c r="V627" s="47">
        <v>7.5</v>
      </c>
      <c r="W627" s="47">
        <v>0.7</v>
      </c>
      <c r="X627" s="48">
        <f t="shared" si="146"/>
        <v>632.8125</v>
      </c>
      <c r="Y627" s="48">
        <f t="shared" si="147"/>
        <v>59.062499999999993</v>
      </c>
      <c r="Z627" s="48">
        <f t="shared" si="153"/>
        <v>442.96874999999994</v>
      </c>
      <c r="AA627" s="48">
        <f t="shared" si="148"/>
        <v>189.84375</v>
      </c>
      <c r="AB627" s="48">
        <f t="shared" si="149"/>
        <v>404.99999999999994</v>
      </c>
      <c r="AC627" s="48">
        <f t="shared" si="150"/>
        <v>1037.8125</v>
      </c>
      <c r="AD627" s="93">
        <f t="shared" si="144"/>
        <v>1037.8125</v>
      </c>
    </row>
    <row r="628" spans="1:30" s="68" customFormat="1" ht="30" customHeight="1" x14ac:dyDescent="0.35">
      <c r="A628" s="39"/>
      <c r="B628" s="39" t="s">
        <v>93</v>
      </c>
      <c r="C628" s="40">
        <v>635</v>
      </c>
      <c r="D628" s="41">
        <v>12858</v>
      </c>
      <c r="E628" s="41">
        <v>7815</v>
      </c>
      <c r="F628" s="41" t="s">
        <v>49</v>
      </c>
      <c r="G628" s="39" t="s">
        <v>359</v>
      </c>
      <c r="H628" s="39" t="s">
        <v>302</v>
      </c>
      <c r="I628" s="41">
        <v>1.8</v>
      </c>
      <c r="J628" s="41">
        <v>0.6</v>
      </c>
      <c r="K628" s="41">
        <v>3</v>
      </c>
      <c r="L628" s="41">
        <v>1</v>
      </c>
      <c r="M628" s="41">
        <f t="shared" si="155"/>
        <v>2</v>
      </c>
      <c r="N628" s="41"/>
      <c r="O628" s="41">
        <f>IF(P628="m3",I628*J628*M628,IF(P628="m2-LxH",I628*M628,IF(P628="m2-LxW",I628*J628*N628,IF(P628="rm",M628,IF(P628="lm",I628,IF(P628="unit",#REF!,))))))</f>
        <v>2</v>
      </c>
      <c r="P628" s="42" t="s">
        <v>30</v>
      </c>
      <c r="Q628" s="43" t="str">
        <f t="shared" si="154"/>
        <v>off hired</v>
      </c>
      <c r="R628" s="44">
        <v>44773</v>
      </c>
      <c r="S628" s="44">
        <v>44781</v>
      </c>
      <c r="T628" s="45">
        <f t="shared" si="145"/>
        <v>1</v>
      </c>
      <c r="U628" s="46">
        <f t="shared" si="152"/>
        <v>1.2857142857142858</v>
      </c>
      <c r="V628" s="47">
        <v>135</v>
      </c>
      <c r="W628" s="47">
        <v>12.25</v>
      </c>
      <c r="X628" s="48">
        <f t="shared" si="146"/>
        <v>270</v>
      </c>
      <c r="Y628" s="48">
        <f t="shared" si="147"/>
        <v>24.5</v>
      </c>
      <c r="Z628" s="48">
        <f t="shared" si="153"/>
        <v>189</v>
      </c>
      <c r="AA628" s="48">
        <f t="shared" si="148"/>
        <v>81</v>
      </c>
      <c r="AB628" s="48">
        <f t="shared" si="149"/>
        <v>31.500000000000004</v>
      </c>
      <c r="AC628" s="48">
        <f t="shared" si="150"/>
        <v>301.5</v>
      </c>
      <c r="AD628" s="93">
        <f t="shared" si="144"/>
        <v>301.5</v>
      </c>
    </row>
    <row r="629" spans="1:30" s="68" customFormat="1" ht="30" customHeight="1" x14ac:dyDescent="0.35">
      <c r="A629" s="39"/>
      <c r="B629" s="39" t="s">
        <v>74</v>
      </c>
      <c r="C629" s="40">
        <v>636</v>
      </c>
      <c r="D629" s="41">
        <v>12859</v>
      </c>
      <c r="E629" s="41">
        <v>7804</v>
      </c>
      <c r="F629" s="41" t="s">
        <v>50</v>
      </c>
      <c r="G629" s="39" t="s">
        <v>398</v>
      </c>
      <c r="H629" s="39" t="s">
        <v>302</v>
      </c>
      <c r="I629" s="41">
        <v>1.8</v>
      </c>
      <c r="J629" s="41">
        <v>1.8</v>
      </c>
      <c r="K629" s="41">
        <v>3.5</v>
      </c>
      <c r="L629" s="41">
        <v>1</v>
      </c>
      <c r="M629" s="41">
        <f t="shared" si="155"/>
        <v>2.5</v>
      </c>
      <c r="N629" s="41"/>
      <c r="O629" s="41">
        <f>IF(P629="m3",I629*J629*M629,IF(P629="m2-LxH",I629*M629,IF(P629="m2-LxW",I629*J629*N629,IF(P629="rm",M629,IF(P629="lm",I629,IF(P629="unit",#REF!,))))))</f>
        <v>2.5</v>
      </c>
      <c r="P629" s="42" t="s">
        <v>30</v>
      </c>
      <c r="Q629" s="43" t="str">
        <f t="shared" si="154"/>
        <v>off hired</v>
      </c>
      <c r="R629" s="44">
        <v>44774</v>
      </c>
      <c r="S629" s="44">
        <v>44776</v>
      </c>
      <c r="T629" s="45">
        <f t="shared" si="145"/>
        <v>1</v>
      </c>
      <c r="U629" s="46">
        <f t="shared" si="152"/>
        <v>0.42857142857142855</v>
      </c>
      <c r="V629" s="50">
        <v>135</v>
      </c>
      <c r="W629" s="47">
        <v>12.25</v>
      </c>
      <c r="X629" s="48">
        <f t="shared" si="146"/>
        <v>337.5</v>
      </c>
      <c r="Y629" s="48">
        <f t="shared" si="147"/>
        <v>30.625</v>
      </c>
      <c r="Z629" s="48">
        <f t="shared" si="153"/>
        <v>236.25</v>
      </c>
      <c r="AA629" s="48">
        <f t="shared" si="148"/>
        <v>101.25</v>
      </c>
      <c r="AB629" s="48">
        <f t="shared" si="149"/>
        <v>13.125</v>
      </c>
      <c r="AC629" s="48">
        <f t="shared" si="150"/>
        <v>350.625</v>
      </c>
      <c r="AD629" s="93">
        <f t="shared" si="144"/>
        <v>350.625</v>
      </c>
    </row>
    <row r="630" spans="1:30" s="68" customFormat="1" ht="30" customHeight="1" x14ac:dyDescent="0.35">
      <c r="A630" s="39"/>
      <c r="B630" s="39" t="s">
        <v>57</v>
      </c>
      <c r="C630" s="40">
        <v>637</v>
      </c>
      <c r="D630" s="41">
        <v>12860</v>
      </c>
      <c r="E630" s="41">
        <v>7865</v>
      </c>
      <c r="F630" s="41" t="s">
        <v>50</v>
      </c>
      <c r="G630" s="39" t="s">
        <v>305</v>
      </c>
      <c r="H630" s="39" t="s">
        <v>302</v>
      </c>
      <c r="I630" s="41">
        <v>2.5</v>
      </c>
      <c r="J630" s="41">
        <v>1.3</v>
      </c>
      <c r="K630" s="41">
        <v>5</v>
      </c>
      <c r="L630" s="41">
        <v>1</v>
      </c>
      <c r="M630" s="41">
        <f t="shared" si="155"/>
        <v>4</v>
      </c>
      <c r="N630" s="41"/>
      <c r="O630" s="41">
        <f>IF(P630="m3",I630*J630*M630,IF(P630="m2-LxH",I630*M630,IF(P630="m2-LxW",I630*J630*N630,IF(P630="rm",M630,IF(P630="lm",I630,IF(P630="unit",#REF!,))))))</f>
        <v>4</v>
      </c>
      <c r="P630" s="42" t="s">
        <v>30</v>
      </c>
      <c r="Q630" s="43" t="str">
        <f t="shared" si="154"/>
        <v>off hired</v>
      </c>
      <c r="R630" s="44">
        <v>44774</v>
      </c>
      <c r="S630" s="44">
        <v>44807</v>
      </c>
      <c r="T630" s="45">
        <f t="shared" si="145"/>
        <v>1</v>
      </c>
      <c r="U630" s="46">
        <f t="shared" si="152"/>
        <v>4.8571428571428568</v>
      </c>
      <c r="V630" s="50">
        <v>135</v>
      </c>
      <c r="W630" s="47"/>
      <c r="X630" s="48">
        <f t="shared" si="146"/>
        <v>540</v>
      </c>
      <c r="Y630" s="48">
        <f t="shared" si="147"/>
        <v>0</v>
      </c>
      <c r="Z630" s="48">
        <f t="shared" si="153"/>
        <v>378</v>
      </c>
      <c r="AA630" s="48">
        <f t="shared" si="148"/>
        <v>162</v>
      </c>
      <c r="AB630" s="48">
        <f t="shared" si="149"/>
        <v>0</v>
      </c>
      <c r="AC630" s="48">
        <f t="shared" si="150"/>
        <v>540</v>
      </c>
      <c r="AD630" s="93">
        <f t="shared" si="144"/>
        <v>540</v>
      </c>
    </row>
    <row r="631" spans="1:30" s="68" customFormat="1" ht="30" customHeight="1" x14ac:dyDescent="0.35">
      <c r="A631" s="39"/>
      <c r="B631" s="39" t="s">
        <v>47</v>
      </c>
      <c r="C631" s="40">
        <v>639</v>
      </c>
      <c r="D631" s="49">
        <v>12862</v>
      </c>
      <c r="E631" s="49">
        <v>8096</v>
      </c>
      <c r="F631" s="41" t="s">
        <v>50</v>
      </c>
      <c r="G631" s="39" t="s">
        <v>270</v>
      </c>
      <c r="H631" s="39" t="s">
        <v>28</v>
      </c>
      <c r="I631" s="41">
        <v>9</v>
      </c>
      <c r="J631" s="41">
        <v>2.5</v>
      </c>
      <c r="K631" s="41">
        <v>5</v>
      </c>
      <c r="L631" s="41">
        <v>1</v>
      </c>
      <c r="M631" s="41">
        <f t="shared" si="155"/>
        <v>4</v>
      </c>
      <c r="N631" s="41"/>
      <c r="O631" s="41">
        <f>IF(P631="m3",I631*J631*M631,IF(P631="m2-LxH",I631*M631,IF(P631="m2-LxW",I631*J631*N631,IF(P631="rm",M631,IF(P631="lm",I631,IF(P631="unit",#REF!,))))))</f>
        <v>90</v>
      </c>
      <c r="P631" s="42" t="s">
        <v>29</v>
      </c>
      <c r="Q631" s="43" t="str">
        <f t="shared" si="154"/>
        <v>off hired</v>
      </c>
      <c r="R631" s="44">
        <v>44774</v>
      </c>
      <c r="S631" s="44">
        <v>44846</v>
      </c>
      <c r="T631" s="45">
        <f t="shared" si="145"/>
        <v>1</v>
      </c>
      <c r="U631" s="46">
        <f t="shared" si="152"/>
        <v>10.428571428571429</v>
      </c>
      <c r="V631" s="47">
        <v>7.5</v>
      </c>
      <c r="W631" s="47">
        <v>0.7</v>
      </c>
      <c r="X631" s="48">
        <f t="shared" si="146"/>
        <v>675</v>
      </c>
      <c r="Y631" s="48">
        <f t="shared" si="147"/>
        <v>62.999999999999993</v>
      </c>
      <c r="Z631" s="48">
        <f t="shared" si="153"/>
        <v>472.49999999999994</v>
      </c>
      <c r="AA631" s="48">
        <f t="shared" si="148"/>
        <v>202.5</v>
      </c>
      <c r="AB631" s="48">
        <f t="shared" si="149"/>
        <v>657</v>
      </c>
      <c r="AC631" s="48">
        <f t="shared" si="150"/>
        <v>1332</v>
      </c>
      <c r="AD631" s="93">
        <f t="shared" si="144"/>
        <v>1332</v>
      </c>
    </row>
    <row r="632" spans="1:30" s="68" customFormat="1" ht="30" customHeight="1" x14ac:dyDescent="0.35">
      <c r="A632" s="39"/>
      <c r="B632" s="39" t="s">
        <v>93</v>
      </c>
      <c r="C632" s="40">
        <v>641</v>
      </c>
      <c r="D632" s="41">
        <v>12864</v>
      </c>
      <c r="E632" s="41">
        <v>6730</v>
      </c>
      <c r="F632" s="41" t="s">
        <v>50</v>
      </c>
      <c r="G632" s="39" t="s">
        <v>287</v>
      </c>
      <c r="H632" s="39" t="s">
        <v>302</v>
      </c>
      <c r="I632" s="41">
        <v>2.5</v>
      </c>
      <c r="J632" s="41">
        <v>2</v>
      </c>
      <c r="K632" s="41">
        <v>3</v>
      </c>
      <c r="L632" s="41">
        <v>1</v>
      </c>
      <c r="M632" s="41">
        <f t="shared" si="155"/>
        <v>2</v>
      </c>
      <c r="N632" s="41"/>
      <c r="O632" s="41">
        <f>IF(P632="m3",I632*J632*M632,IF(P632="m2-LxH",I632*M632,IF(P632="m2-LxW",I632*J632*N632,IF(P632="rm",M632,IF(P632="lm",I632,IF(P632="unit",#REF!,))))))</f>
        <v>2</v>
      </c>
      <c r="P632" s="42" t="s">
        <v>30</v>
      </c>
      <c r="Q632" s="43" t="str">
        <f t="shared" si="154"/>
        <v>off hired</v>
      </c>
      <c r="R632" s="44">
        <v>44774</v>
      </c>
      <c r="S632" s="44">
        <v>44832</v>
      </c>
      <c r="T632" s="45">
        <f t="shared" si="145"/>
        <v>1</v>
      </c>
      <c r="U632" s="46">
        <f t="shared" si="152"/>
        <v>8.4285714285714288</v>
      </c>
      <c r="V632" s="50">
        <v>135</v>
      </c>
      <c r="W632" s="47">
        <v>12.25</v>
      </c>
      <c r="X632" s="48">
        <f t="shared" si="146"/>
        <v>270</v>
      </c>
      <c r="Y632" s="48">
        <f t="shared" si="147"/>
        <v>24.5</v>
      </c>
      <c r="Z632" s="48">
        <f t="shared" si="153"/>
        <v>189</v>
      </c>
      <c r="AA632" s="48">
        <f t="shared" si="148"/>
        <v>81</v>
      </c>
      <c r="AB632" s="48">
        <f t="shared" si="149"/>
        <v>206.5</v>
      </c>
      <c r="AC632" s="48">
        <f t="shared" si="150"/>
        <v>476.5</v>
      </c>
      <c r="AD632" s="93">
        <f t="shared" si="144"/>
        <v>476.5</v>
      </c>
    </row>
    <row r="633" spans="1:30" s="68" customFormat="1" ht="30" customHeight="1" x14ac:dyDescent="0.35">
      <c r="A633" s="39"/>
      <c r="B633" s="39" t="s">
        <v>114</v>
      </c>
      <c r="C633" s="40">
        <v>642</v>
      </c>
      <c r="D633" s="41">
        <v>12865</v>
      </c>
      <c r="E633" s="41">
        <v>8220</v>
      </c>
      <c r="F633" s="41" t="s">
        <v>49</v>
      </c>
      <c r="G633" s="39" t="s">
        <v>397</v>
      </c>
      <c r="H633" s="39" t="s">
        <v>302</v>
      </c>
      <c r="I633" s="41">
        <v>1.3</v>
      </c>
      <c r="J633" s="41">
        <v>1.3</v>
      </c>
      <c r="K633" s="41">
        <v>7</v>
      </c>
      <c r="L633" s="41">
        <v>1</v>
      </c>
      <c r="M633" s="41">
        <f t="shared" si="155"/>
        <v>6</v>
      </c>
      <c r="N633" s="41"/>
      <c r="O633" s="41">
        <f>IF(P633="m3",I633*J633*M633,IF(P633="m2-LxH",I633*M633,IF(P633="m2-LxW",I633*J633*N633,IF(P633="rm",M633,IF(P633="lm",I633,IF(P633="unit",#REF!,))))))</f>
        <v>6</v>
      </c>
      <c r="P633" s="42" t="s">
        <v>30</v>
      </c>
      <c r="Q633" s="43" t="str">
        <f t="shared" si="154"/>
        <v>off hired</v>
      </c>
      <c r="R633" s="44">
        <v>44775</v>
      </c>
      <c r="S633" s="44">
        <v>44875</v>
      </c>
      <c r="T633" s="45">
        <f t="shared" si="145"/>
        <v>1</v>
      </c>
      <c r="U633" s="46">
        <f t="shared" si="152"/>
        <v>14.428571428571429</v>
      </c>
      <c r="V633" s="50">
        <v>135</v>
      </c>
      <c r="W633" s="47">
        <v>12.25</v>
      </c>
      <c r="X633" s="48">
        <f t="shared" si="146"/>
        <v>810</v>
      </c>
      <c r="Y633" s="48">
        <f t="shared" si="147"/>
        <v>73.5</v>
      </c>
      <c r="Z633" s="48">
        <f t="shared" si="153"/>
        <v>566.99999999999989</v>
      </c>
      <c r="AA633" s="48">
        <f t="shared" si="148"/>
        <v>242.99999999999997</v>
      </c>
      <c r="AB633" s="48">
        <f t="shared" si="149"/>
        <v>1060.5</v>
      </c>
      <c r="AC633" s="48">
        <f t="shared" si="150"/>
        <v>1870.5</v>
      </c>
      <c r="AD633" s="93">
        <f t="shared" si="144"/>
        <v>1870.5</v>
      </c>
    </row>
    <row r="634" spans="1:30" s="68" customFormat="1" ht="30" customHeight="1" x14ac:dyDescent="0.35">
      <c r="A634" s="39"/>
      <c r="B634" s="39" t="s">
        <v>114</v>
      </c>
      <c r="C634" s="40">
        <v>643</v>
      </c>
      <c r="D634" s="41">
        <v>12866</v>
      </c>
      <c r="E634" s="41">
        <v>7825</v>
      </c>
      <c r="F634" s="41" t="s">
        <v>49</v>
      </c>
      <c r="G634" s="39" t="s">
        <v>256</v>
      </c>
      <c r="H634" s="39" t="s">
        <v>399</v>
      </c>
      <c r="I634" s="41">
        <v>17.5</v>
      </c>
      <c r="J634" s="41">
        <v>1.3</v>
      </c>
      <c r="K634" s="41">
        <v>4</v>
      </c>
      <c r="L634" s="41">
        <v>1</v>
      </c>
      <c r="M634" s="41">
        <f t="shared" si="155"/>
        <v>3</v>
      </c>
      <c r="N634" s="41"/>
      <c r="O634" s="41">
        <f>IF(P634="m3",I634*J634*M634,IF(P634="m2-LxH",I634*M634,IF(P634="m2-LxW",I634*J634*N634,IF(P634="rm",M634,IF(P634="lm",I634,IF(P634="unit",#REF!,))))))</f>
        <v>52.5</v>
      </c>
      <c r="P634" s="42" t="s">
        <v>27</v>
      </c>
      <c r="Q634" s="43" t="str">
        <f t="shared" si="154"/>
        <v>off hired</v>
      </c>
      <c r="R634" s="44">
        <v>44775</v>
      </c>
      <c r="S634" s="44">
        <v>44789</v>
      </c>
      <c r="T634" s="45">
        <f t="shared" si="145"/>
        <v>1</v>
      </c>
      <c r="U634" s="46">
        <f t="shared" si="152"/>
        <v>2.1428571428571428</v>
      </c>
      <c r="V634" s="47">
        <v>14</v>
      </c>
      <c r="W634" s="47">
        <v>0.84</v>
      </c>
      <c r="X634" s="48">
        <f t="shared" si="146"/>
        <v>735</v>
      </c>
      <c r="Y634" s="48">
        <f t="shared" si="147"/>
        <v>44.1</v>
      </c>
      <c r="Z634" s="48">
        <f t="shared" si="153"/>
        <v>514.5</v>
      </c>
      <c r="AA634" s="48">
        <f t="shared" si="148"/>
        <v>220.5</v>
      </c>
      <c r="AB634" s="48">
        <f t="shared" si="149"/>
        <v>94.5</v>
      </c>
      <c r="AC634" s="48">
        <f t="shared" si="150"/>
        <v>829.5</v>
      </c>
      <c r="AD634" s="93">
        <f t="shared" si="144"/>
        <v>829.5</v>
      </c>
    </row>
    <row r="635" spans="1:30" s="68" customFormat="1" ht="30" customHeight="1" x14ac:dyDescent="0.35">
      <c r="A635" s="39"/>
      <c r="B635" s="39" t="s">
        <v>107</v>
      </c>
      <c r="C635" s="40">
        <v>644</v>
      </c>
      <c r="D635" s="41">
        <v>12867</v>
      </c>
      <c r="E635" s="41">
        <v>8084</v>
      </c>
      <c r="F635" s="41" t="s">
        <v>49</v>
      </c>
      <c r="G635" s="39" t="s">
        <v>342</v>
      </c>
      <c r="H635" s="39" t="s">
        <v>302</v>
      </c>
      <c r="I635" s="41">
        <v>1.3</v>
      </c>
      <c r="J635" s="41">
        <v>1.3</v>
      </c>
      <c r="K635" s="41">
        <v>3</v>
      </c>
      <c r="L635" s="41">
        <v>1</v>
      </c>
      <c r="M635" s="41">
        <f t="shared" si="155"/>
        <v>2</v>
      </c>
      <c r="N635" s="41"/>
      <c r="O635" s="41">
        <f>IF(P635="m3",I635*J635*M635,IF(P635="m2-LxH",I635*M635,IF(P635="m2-LxW",I635*J635*N635,IF(P635="rm",M635,IF(P635="lm",I635,IF(P635="unit",#REF!,))))))</f>
        <v>2</v>
      </c>
      <c r="P635" s="42" t="s">
        <v>30</v>
      </c>
      <c r="Q635" s="43" t="str">
        <f t="shared" si="154"/>
        <v>off hired</v>
      </c>
      <c r="R635" s="44">
        <v>44775</v>
      </c>
      <c r="S635" s="44">
        <v>44841</v>
      </c>
      <c r="T635" s="45">
        <f t="shared" si="145"/>
        <v>1</v>
      </c>
      <c r="U635" s="46">
        <f t="shared" si="152"/>
        <v>9.5714285714285712</v>
      </c>
      <c r="V635" s="50">
        <v>135</v>
      </c>
      <c r="W635" s="47">
        <v>12.25</v>
      </c>
      <c r="X635" s="48">
        <f t="shared" si="146"/>
        <v>270</v>
      </c>
      <c r="Y635" s="48">
        <f t="shared" si="147"/>
        <v>24.5</v>
      </c>
      <c r="Z635" s="48">
        <f t="shared" si="153"/>
        <v>189</v>
      </c>
      <c r="AA635" s="48">
        <f t="shared" si="148"/>
        <v>81</v>
      </c>
      <c r="AB635" s="48">
        <f t="shared" si="149"/>
        <v>234.5</v>
      </c>
      <c r="AC635" s="48">
        <f t="shared" si="150"/>
        <v>504.5</v>
      </c>
      <c r="AD635" s="93">
        <f t="shared" si="144"/>
        <v>504.5</v>
      </c>
    </row>
    <row r="636" spans="1:30" s="68" customFormat="1" ht="30" customHeight="1" x14ac:dyDescent="0.35">
      <c r="A636" s="39"/>
      <c r="B636" s="39" t="s">
        <v>102</v>
      </c>
      <c r="C636" s="40">
        <v>645</v>
      </c>
      <c r="D636" s="41">
        <v>12868</v>
      </c>
      <c r="E636" s="41">
        <v>8084</v>
      </c>
      <c r="F636" s="41" t="s">
        <v>49</v>
      </c>
      <c r="G636" s="39" t="s">
        <v>371</v>
      </c>
      <c r="H636" s="39" t="s">
        <v>302</v>
      </c>
      <c r="I636" s="41">
        <v>1.3</v>
      </c>
      <c r="J636" s="41">
        <v>1.3</v>
      </c>
      <c r="K636" s="41">
        <v>3</v>
      </c>
      <c r="L636" s="41">
        <v>1</v>
      </c>
      <c r="M636" s="41">
        <f t="shared" si="155"/>
        <v>2</v>
      </c>
      <c r="N636" s="41"/>
      <c r="O636" s="41">
        <f>IF(P636="m3",I636*J636*M636,IF(P636="m2-LxH",I636*M636,IF(P636="m2-LxW",I636*J636*N636,IF(P636="rm",M636,IF(P636="lm",I636,IF(P636="unit",#REF!,))))))</f>
        <v>2</v>
      </c>
      <c r="P636" s="42" t="s">
        <v>30</v>
      </c>
      <c r="Q636" s="43" t="str">
        <f t="shared" si="154"/>
        <v>off hired</v>
      </c>
      <c r="R636" s="44">
        <v>44775</v>
      </c>
      <c r="S636" s="44">
        <v>44841</v>
      </c>
      <c r="T636" s="45">
        <f t="shared" si="145"/>
        <v>1</v>
      </c>
      <c r="U636" s="46">
        <f t="shared" si="152"/>
        <v>9.5714285714285712</v>
      </c>
      <c r="V636" s="50">
        <v>135</v>
      </c>
      <c r="W636" s="47">
        <v>12.25</v>
      </c>
      <c r="X636" s="48">
        <f t="shared" si="146"/>
        <v>270</v>
      </c>
      <c r="Y636" s="48">
        <f t="shared" si="147"/>
        <v>24.5</v>
      </c>
      <c r="Z636" s="48">
        <f t="shared" si="153"/>
        <v>189</v>
      </c>
      <c r="AA636" s="48">
        <f t="shared" si="148"/>
        <v>81</v>
      </c>
      <c r="AB636" s="48">
        <f t="shared" si="149"/>
        <v>234.5</v>
      </c>
      <c r="AC636" s="48">
        <f t="shared" si="150"/>
        <v>504.5</v>
      </c>
      <c r="AD636" s="93">
        <f t="shared" si="144"/>
        <v>504.5</v>
      </c>
    </row>
    <row r="637" spans="1:30" s="68" customFormat="1" ht="30" customHeight="1" x14ac:dyDescent="0.35">
      <c r="A637" s="39"/>
      <c r="B637" s="39" t="s">
        <v>71</v>
      </c>
      <c r="C637" s="40">
        <v>646</v>
      </c>
      <c r="D637" s="41">
        <v>12869</v>
      </c>
      <c r="E637" s="41">
        <v>8101</v>
      </c>
      <c r="F637" s="41" t="s">
        <v>49</v>
      </c>
      <c r="G637" s="39" t="s">
        <v>405</v>
      </c>
      <c r="H637" s="39" t="s">
        <v>302</v>
      </c>
      <c r="I637" s="41">
        <v>1.3</v>
      </c>
      <c r="J637" s="41">
        <v>1.3</v>
      </c>
      <c r="K637" s="41">
        <v>3</v>
      </c>
      <c r="L637" s="41">
        <v>1</v>
      </c>
      <c r="M637" s="41">
        <f t="shared" si="155"/>
        <v>2</v>
      </c>
      <c r="N637" s="41"/>
      <c r="O637" s="41">
        <f>IF(P637="m3",I637*J637*M637,IF(P637="m2-LxH",I637*M637,IF(P637="m2-LxW",I637*J637*N637,IF(P637="rm",M637,IF(P637="lm",I637,IF(P637="unit",#REF!,))))))</f>
        <v>2</v>
      </c>
      <c r="P637" s="42" t="s">
        <v>30</v>
      </c>
      <c r="Q637" s="43" t="str">
        <f t="shared" si="154"/>
        <v>off hired</v>
      </c>
      <c r="R637" s="44">
        <v>44775</v>
      </c>
      <c r="S637" s="44">
        <v>44847</v>
      </c>
      <c r="T637" s="45">
        <f t="shared" si="145"/>
        <v>1</v>
      </c>
      <c r="U637" s="46">
        <f t="shared" si="152"/>
        <v>10.428571428571429</v>
      </c>
      <c r="V637" s="50">
        <v>135</v>
      </c>
      <c r="W637" s="47">
        <v>12.25</v>
      </c>
      <c r="X637" s="48">
        <f t="shared" si="146"/>
        <v>270</v>
      </c>
      <c r="Y637" s="48">
        <f t="shared" si="147"/>
        <v>24.5</v>
      </c>
      <c r="Z637" s="48">
        <f t="shared" si="153"/>
        <v>189</v>
      </c>
      <c r="AA637" s="48">
        <f t="shared" si="148"/>
        <v>81</v>
      </c>
      <c r="AB637" s="48">
        <f t="shared" si="149"/>
        <v>255.5</v>
      </c>
      <c r="AC637" s="48">
        <f t="shared" si="150"/>
        <v>525.5</v>
      </c>
      <c r="AD637" s="93">
        <f t="shared" si="144"/>
        <v>525.5</v>
      </c>
    </row>
    <row r="638" spans="1:30" s="68" customFormat="1" ht="30" customHeight="1" x14ac:dyDescent="0.35">
      <c r="A638" s="39"/>
      <c r="B638" s="39" t="s">
        <v>47</v>
      </c>
      <c r="C638" s="40">
        <v>647</v>
      </c>
      <c r="D638" s="49">
        <v>12870</v>
      </c>
      <c r="E638" s="49">
        <v>7812</v>
      </c>
      <c r="F638" s="41" t="s">
        <v>50</v>
      </c>
      <c r="G638" s="39" t="s">
        <v>270</v>
      </c>
      <c r="H638" s="39" t="s">
        <v>399</v>
      </c>
      <c r="I638" s="41">
        <v>9.5</v>
      </c>
      <c r="J638" s="41">
        <v>1.3</v>
      </c>
      <c r="K638" s="41">
        <v>4</v>
      </c>
      <c r="L638" s="41">
        <v>1</v>
      </c>
      <c r="M638" s="41">
        <f t="shared" si="155"/>
        <v>3</v>
      </c>
      <c r="N638" s="41"/>
      <c r="O638" s="41">
        <f>IF(P638="m3",I638*J638*M638,IF(P638="m2-LxH",I638*M638,IF(P638="m2-LxW",I638*J638*N638,IF(P638="rm",M638,IF(P638="lm",I638,IF(P638="unit",#REF!,))))))</f>
        <v>28.5</v>
      </c>
      <c r="P638" s="42" t="s">
        <v>27</v>
      </c>
      <c r="Q638" s="43" t="str">
        <f t="shared" si="154"/>
        <v>off hired</v>
      </c>
      <c r="R638" s="44">
        <v>44776</v>
      </c>
      <c r="S638" s="44">
        <v>44782</v>
      </c>
      <c r="T638" s="45">
        <f t="shared" si="145"/>
        <v>1</v>
      </c>
      <c r="U638" s="46">
        <f t="shared" si="152"/>
        <v>1</v>
      </c>
      <c r="V638" s="47">
        <v>14</v>
      </c>
      <c r="W638" s="47">
        <v>0.84</v>
      </c>
      <c r="X638" s="48">
        <f t="shared" si="146"/>
        <v>399</v>
      </c>
      <c r="Y638" s="48">
        <f t="shared" si="147"/>
        <v>23.939999999999998</v>
      </c>
      <c r="Z638" s="48">
        <f t="shared" si="153"/>
        <v>279.3</v>
      </c>
      <c r="AA638" s="48">
        <f t="shared" si="148"/>
        <v>119.69999999999999</v>
      </c>
      <c r="AB638" s="48">
        <f t="shared" si="149"/>
        <v>23.939999999999998</v>
      </c>
      <c r="AC638" s="48">
        <f t="shared" si="150"/>
        <v>422.94</v>
      </c>
      <c r="AD638" s="93">
        <f t="shared" si="144"/>
        <v>422.94</v>
      </c>
    </row>
    <row r="639" spans="1:30" s="68" customFormat="1" ht="30" customHeight="1" x14ac:dyDescent="0.35">
      <c r="A639" s="39"/>
      <c r="B639" s="39" t="s">
        <v>47</v>
      </c>
      <c r="C639" s="40">
        <v>648</v>
      </c>
      <c r="D639" s="49">
        <v>12871</v>
      </c>
      <c r="E639" s="49">
        <v>7805</v>
      </c>
      <c r="F639" s="41" t="s">
        <v>50</v>
      </c>
      <c r="G639" s="39" t="s">
        <v>270</v>
      </c>
      <c r="H639" s="39" t="s">
        <v>399</v>
      </c>
      <c r="I639" s="41">
        <v>21.5</v>
      </c>
      <c r="J639" s="41">
        <v>1.3</v>
      </c>
      <c r="K639" s="41">
        <v>3</v>
      </c>
      <c r="L639" s="41">
        <v>1</v>
      </c>
      <c r="M639" s="41">
        <f t="shared" si="155"/>
        <v>2</v>
      </c>
      <c r="N639" s="41"/>
      <c r="O639" s="41">
        <f>IF(P639="m3",I639*J639*M639,IF(P639="m2-LxH",I639*M639,IF(P639="m2-LxW",I639*J639*N639,IF(P639="rm",M639,IF(P639="lm",I639,IF(P639="unit",#REF!,))))))</f>
        <v>43</v>
      </c>
      <c r="P639" s="42" t="s">
        <v>27</v>
      </c>
      <c r="Q639" s="43" t="str">
        <f t="shared" si="154"/>
        <v>off hired</v>
      </c>
      <c r="R639" s="44">
        <v>44775</v>
      </c>
      <c r="S639" s="44">
        <v>44777</v>
      </c>
      <c r="T639" s="45">
        <f t="shared" si="145"/>
        <v>1</v>
      </c>
      <c r="U639" s="46">
        <f t="shared" si="152"/>
        <v>0.42857142857142855</v>
      </c>
      <c r="V639" s="47">
        <v>14</v>
      </c>
      <c r="W639" s="47">
        <v>0.84</v>
      </c>
      <c r="X639" s="48">
        <f t="shared" si="146"/>
        <v>602</v>
      </c>
      <c r="Y639" s="48">
        <f t="shared" si="147"/>
        <v>36.119999999999997</v>
      </c>
      <c r="Z639" s="48">
        <f t="shared" si="153"/>
        <v>421.4</v>
      </c>
      <c r="AA639" s="48">
        <f t="shared" si="148"/>
        <v>180.6</v>
      </c>
      <c r="AB639" s="48">
        <f t="shared" si="149"/>
        <v>15.479999999999999</v>
      </c>
      <c r="AC639" s="48">
        <f t="shared" si="150"/>
        <v>617.48</v>
      </c>
      <c r="AD639" s="93">
        <f t="shared" si="144"/>
        <v>617.48</v>
      </c>
    </row>
    <row r="640" spans="1:30" s="68" customFormat="1" ht="30" customHeight="1" x14ac:dyDescent="0.35">
      <c r="A640" s="39"/>
      <c r="B640" s="39" t="s">
        <v>111</v>
      </c>
      <c r="C640" s="40">
        <v>649</v>
      </c>
      <c r="D640" s="41">
        <v>12872</v>
      </c>
      <c r="E640" s="41">
        <v>7808</v>
      </c>
      <c r="F640" s="41" t="s">
        <v>49</v>
      </c>
      <c r="G640" s="39" t="s">
        <v>344</v>
      </c>
      <c r="H640" s="39" t="s">
        <v>28</v>
      </c>
      <c r="I640" s="41">
        <v>4</v>
      </c>
      <c r="J640" s="41">
        <v>2.5</v>
      </c>
      <c r="K640" s="41">
        <v>3.5</v>
      </c>
      <c r="L640" s="41">
        <v>1</v>
      </c>
      <c r="M640" s="41">
        <f t="shared" si="155"/>
        <v>2.5</v>
      </c>
      <c r="N640" s="41"/>
      <c r="O640" s="41">
        <f>IF(P640="m3",I640*J640*M640,IF(P640="m2-LxH",I640*M640,IF(P640="m2-LxW",I640*J640*N640,IF(P640="rm",M640,IF(P640="lm",I640,IF(P640="unit",#REF!,))))))</f>
        <v>25</v>
      </c>
      <c r="P640" s="42" t="s">
        <v>29</v>
      </c>
      <c r="Q640" s="43" t="str">
        <f t="shared" si="154"/>
        <v>off hired</v>
      </c>
      <c r="R640" s="44">
        <v>44775</v>
      </c>
      <c r="S640" s="44">
        <v>44778</v>
      </c>
      <c r="T640" s="45">
        <f t="shared" si="145"/>
        <v>1</v>
      </c>
      <c r="U640" s="46">
        <f t="shared" si="152"/>
        <v>0.5714285714285714</v>
      </c>
      <c r="V640" s="47">
        <v>7.5</v>
      </c>
      <c r="W640" s="47"/>
      <c r="X640" s="48">
        <f t="shared" si="146"/>
        <v>187.5</v>
      </c>
      <c r="Y640" s="48">
        <f t="shared" si="147"/>
        <v>0</v>
      </c>
      <c r="Z640" s="48">
        <f t="shared" si="153"/>
        <v>131.25</v>
      </c>
      <c r="AA640" s="48">
        <f t="shared" si="148"/>
        <v>56.25</v>
      </c>
      <c r="AB640" s="48">
        <f t="shared" si="149"/>
        <v>0</v>
      </c>
      <c r="AC640" s="48">
        <f t="shared" si="150"/>
        <v>187.5</v>
      </c>
      <c r="AD640" s="93">
        <f t="shared" si="144"/>
        <v>187.5</v>
      </c>
    </row>
    <row r="641" spans="1:30" s="68" customFormat="1" ht="30" customHeight="1" x14ac:dyDescent="0.35">
      <c r="A641" s="39"/>
      <c r="B641" s="39" t="s">
        <v>111</v>
      </c>
      <c r="C641" s="40">
        <v>649</v>
      </c>
      <c r="D641" s="41">
        <v>12872</v>
      </c>
      <c r="E641" s="41">
        <v>7808</v>
      </c>
      <c r="F641" s="41" t="s">
        <v>49</v>
      </c>
      <c r="G641" s="39" t="s">
        <v>344</v>
      </c>
      <c r="H641" s="39" t="s">
        <v>28</v>
      </c>
      <c r="I641" s="41">
        <v>4</v>
      </c>
      <c r="J641" s="41">
        <v>2.5</v>
      </c>
      <c r="K641" s="41">
        <v>3.5</v>
      </c>
      <c r="L641" s="41">
        <v>1</v>
      </c>
      <c r="M641" s="41">
        <f t="shared" si="155"/>
        <v>2.5</v>
      </c>
      <c r="N641" s="41"/>
      <c r="O641" s="41">
        <f>IF(P641="m3",I641*J641*M641,IF(P641="m2-LxH",I641*M641,IF(P641="m2-LxW",I641*J641*N641,IF(P641="rm",M641,IF(P641="lm",I641,IF(P641="unit",#REF!,))))))</f>
        <v>25</v>
      </c>
      <c r="P641" s="42" t="s">
        <v>29</v>
      </c>
      <c r="Q641" s="43" t="str">
        <f t="shared" si="154"/>
        <v>off hired</v>
      </c>
      <c r="R641" s="44">
        <v>44775</v>
      </c>
      <c r="S641" s="44">
        <v>44778</v>
      </c>
      <c r="T641" s="45">
        <f t="shared" si="145"/>
        <v>1</v>
      </c>
      <c r="U641" s="46">
        <f t="shared" si="152"/>
        <v>0.5714285714285714</v>
      </c>
      <c r="V641" s="47">
        <v>7.5</v>
      </c>
      <c r="W641" s="47"/>
      <c r="X641" s="48">
        <f t="shared" si="146"/>
        <v>187.5</v>
      </c>
      <c r="Y641" s="48">
        <f t="shared" si="147"/>
        <v>0</v>
      </c>
      <c r="Z641" s="48">
        <f t="shared" si="153"/>
        <v>131.25</v>
      </c>
      <c r="AA641" s="48">
        <f t="shared" si="148"/>
        <v>56.25</v>
      </c>
      <c r="AB641" s="48">
        <f t="shared" si="149"/>
        <v>0</v>
      </c>
      <c r="AC641" s="48">
        <f t="shared" si="150"/>
        <v>187.5</v>
      </c>
      <c r="AD641" s="93">
        <f t="shared" si="144"/>
        <v>187.5</v>
      </c>
    </row>
    <row r="642" spans="1:30" s="68" customFormat="1" ht="30" customHeight="1" x14ac:dyDescent="0.35">
      <c r="A642" s="39"/>
      <c r="B642" s="39" t="s">
        <v>111</v>
      </c>
      <c r="C642" s="40">
        <v>649</v>
      </c>
      <c r="D642" s="41">
        <v>12872</v>
      </c>
      <c r="E642" s="41">
        <v>7808</v>
      </c>
      <c r="F642" s="41" t="s">
        <v>49</v>
      </c>
      <c r="G642" s="39" t="s">
        <v>344</v>
      </c>
      <c r="H642" s="39" t="s">
        <v>28</v>
      </c>
      <c r="I642" s="41">
        <v>4</v>
      </c>
      <c r="J642" s="41">
        <v>2.5</v>
      </c>
      <c r="K642" s="41">
        <v>3.5</v>
      </c>
      <c r="L642" s="41">
        <v>1</v>
      </c>
      <c r="M642" s="41">
        <f t="shared" si="155"/>
        <v>2.5</v>
      </c>
      <c r="N642" s="41"/>
      <c r="O642" s="41">
        <f>IF(P642="m3",I642*J642*M642,IF(P642="m2-LxH",I642*M642,IF(P642="m2-LxW",I642*J642*N642,IF(P642="rm",M642,IF(P642="lm",I642,IF(P642="unit",#REF!,))))))</f>
        <v>25</v>
      </c>
      <c r="P642" s="42" t="s">
        <v>29</v>
      </c>
      <c r="Q642" s="43" t="str">
        <f t="shared" si="154"/>
        <v>off hired</v>
      </c>
      <c r="R642" s="44">
        <v>44775</v>
      </c>
      <c r="S642" s="44">
        <v>44778</v>
      </c>
      <c r="T642" s="45">
        <f t="shared" si="145"/>
        <v>1</v>
      </c>
      <c r="U642" s="46">
        <f t="shared" ref="U642:U665" si="156">IF(Q642="on hire",$C$1-R642+1,IF(Q642="off hired",S642-R642+1,0))/7</f>
        <v>0.5714285714285714</v>
      </c>
      <c r="V642" s="47">
        <v>7.5</v>
      </c>
      <c r="W642" s="47"/>
      <c r="X642" s="48">
        <f t="shared" si="146"/>
        <v>187.5</v>
      </c>
      <c r="Y642" s="48">
        <f t="shared" si="147"/>
        <v>0</v>
      </c>
      <c r="Z642" s="48">
        <f t="shared" ref="Z642:Z665" si="157">0.7*O642*V642</f>
        <v>131.25</v>
      </c>
      <c r="AA642" s="48">
        <f t="shared" si="148"/>
        <v>56.25</v>
      </c>
      <c r="AB642" s="48">
        <f t="shared" si="149"/>
        <v>0</v>
      </c>
      <c r="AC642" s="48">
        <f t="shared" si="150"/>
        <v>187.5</v>
      </c>
      <c r="AD642" s="93">
        <f t="shared" si="144"/>
        <v>187.5</v>
      </c>
    </row>
    <row r="643" spans="1:30" s="68" customFormat="1" ht="30" customHeight="1" x14ac:dyDescent="0.35">
      <c r="A643" s="39"/>
      <c r="B643" s="39" t="s">
        <v>114</v>
      </c>
      <c r="C643" s="40">
        <v>650</v>
      </c>
      <c r="D643" s="41">
        <v>12873</v>
      </c>
      <c r="E643" s="41">
        <v>7816</v>
      </c>
      <c r="F643" s="41" t="s">
        <v>49</v>
      </c>
      <c r="G643" s="39" t="s">
        <v>256</v>
      </c>
      <c r="H643" s="39" t="s">
        <v>399</v>
      </c>
      <c r="I643" s="41">
        <v>5</v>
      </c>
      <c r="J643" s="41">
        <v>1.3</v>
      </c>
      <c r="K643" s="41">
        <v>5</v>
      </c>
      <c r="L643" s="41">
        <v>1</v>
      </c>
      <c r="M643" s="41">
        <f t="shared" si="155"/>
        <v>4</v>
      </c>
      <c r="N643" s="41"/>
      <c r="O643" s="41">
        <f>IF(P643="m3",I643*J643*M643,IF(P643="m2-LxH",I643*M643,IF(P643="m2-LxW",I643*J643*N643,IF(P643="rm",M643,IF(P643="lm",I643,IF(P643="unit",#REF!,))))))</f>
        <v>20</v>
      </c>
      <c r="P643" s="42" t="s">
        <v>27</v>
      </c>
      <c r="Q643" s="43" t="str">
        <f t="shared" si="154"/>
        <v>off hired</v>
      </c>
      <c r="R643" s="44">
        <v>44776</v>
      </c>
      <c r="S643" s="44">
        <v>44785</v>
      </c>
      <c r="T643" s="45">
        <f t="shared" si="145"/>
        <v>1</v>
      </c>
      <c r="U643" s="46">
        <f t="shared" si="156"/>
        <v>1.4285714285714286</v>
      </c>
      <c r="V643" s="47">
        <v>14</v>
      </c>
      <c r="W643" s="47">
        <v>0.84</v>
      </c>
      <c r="X643" s="48">
        <f t="shared" si="146"/>
        <v>280</v>
      </c>
      <c r="Y643" s="48">
        <f t="shared" si="147"/>
        <v>16.8</v>
      </c>
      <c r="Z643" s="48">
        <f t="shared" si="157"/>
        <v>196</v>
      </c>
      <c r="AA643" s="48">
        <f t="shared" si="148"/>
        <v>84</v>
      </c>
      <c r="AB643" s="48">
        <f t="shared" si="149"/>
        <v>24</v>
      </c>
      <c r="AC643" s="48">
        <f t="shared" si="150"/>
        <v>304</v>
      </c>
      <c r="AD643" s="93">
        <f t="shared" si="144"/>
        <v>304</v>
      </c>
    </row>
    <row r="644" spans="1:30" s="68" customFormat="1" ht="30" customHeight="1" x14ac:dyDescent="0.35">
      <c r="A644" s="39"/>
      <c r="B644" s="39" t="s">
        <v>74</v>
      </c>
      <c r="C644" s="40">
        <v>651</v>
      </c>
      <c r="D644" s="41">
        <v>12874</v>
      </c>
      <c r="E644" s="41">
        <v>7815</v>
      </c>
      <c r="F644" s="41" t="s">
        <v>49</v>
      </c>
      <c r="G644" s="39" t="s">
        <v>403</v>
      </c>
      <c r="H644" s="39" t="s">
        <v>399</v>
      </c>
      <c r="I644" s="41">
        <v>4</v>
      </c>
      <c r="J644" s="41">
        <v>1.3</v>
      </c>
      <c r="K644" s="41">
        <v>3.5</v>
      </c>
      <c r="L644" s="41">
        <v>1</v>
      </c>
      <c r="M644" s="41">
        <f t="shared" si="155"/>
        <v>2.5</v>
      </c>
      <c r="N644" s="41"/>
      <c r="O644" s="41">
        <f>IF(P644="m3",I644*J644*M644,IF(P644="m2-LxH",I644*M644,IF(P644="m2-LxW",I644*J644*N644,IF(P644="rm",M644,IF(P644="lm",I644,IF(P644="unit",#REF!,))))))</f>
        <v>10</v>
      </c>
      <c r="P644" s="42" t="s">
        <v>27</v>
      </c>
      <c r="Q644" s="43" t="str">
        <f t="shared" si="154"/>
        <v>off hired</v>
      </c>
      <c r="R644" s="44">
        <v>44776</v>
      </c>
      <c r="S644" s="44">
        <v>44781</v>
      </c>
      <c r="T644" s="45">
        <f t="shared" si="145"/>
        <v>1</v>
      </c>
      <c r="U644" s="46">
        <f t="shared" si="156"/>
        <v>0.8571428571428571</v>
      </c>
      <c r="V644" s="47">
        <v>14</v>
      </c>
      <c r="W644" s="47">
        <v>0.84</v>
      </c>
      <c r="X644" s="48">
        <f t="shared" si="146"/>
        <v>140</v>
      </c>
      <c r="Y644" s="48">
        <f t="shared" si="147"/>
        <v>8.4</v>
      </c>
      <c r="Z644" s="48">
        <f t="shared" si="157"/>
        <v>98</v>
      </c>
      <c r="AA644" s="48">
        <f t="shared" si="148"/>
        <v>42</v>
      </c>
      <c r="AB644" s="48">
        <f t="shared" si="149"/>
        <v>7.1999999999999993</v>
      </c>
      <c r="AC644" s="48">
        <f t="shared" si="150"/>
        <v>147.19999999999999</v>
      </c>
      <c r="AD644" s="93">
        <f t="shared" ref="AD644:AD707" si="158">_xlfn.IFNA(AC644,0)</f>
        <v>147.19999999999999</v>
      </c>
    </row>
    <row r="645" spans="1:30" s="68" customFormat="1" ht="30" customHeight="1" x14ac:dyDescent="0.35">
      <c r="A645" s="39"/>
      <c r="B645" s="39" t="s">
        <v>47</v>
      </c>
      <c r="C645" s="40">
        <v>651</v>
      </c>
      <c r="D645" s="49">
        <v>12875</v>
      </c>
      <c r="E645" s="49">
        <v>7834</v>
      </c>
      <c r="F645" s="41" t="s">
        <v>50</v>
      </c>
      <c r="G645" s="39" t="s">
        <v>270</v>
      </c>
      <c r="H645" s="39" t="s">
        <v>28</v>
      </c>
      <c r="I645" s="41">
        <v>4</v>
      </c>
      <c r="J645" s="41">
        <v>2.5</v>
      </c>
      <c r="K645" s="41">
        <v>3</v>
      </c>
      <c r="L645" s="41">
        <v>1</v>
      </c>
      <c r="M645" s="41">
        <f t="shared" si="155"/>
        <v>2</v>
      </c>
      <c r="N645" s="41"/>
      <c r="O645" s="41">
        <f>IF(P645="m3",I645*J645*M645,IF(P645="m2-LxH",I645*M645,IF(P645="m2-LxW",I645*J645*N645,IF(P645="rm",M645,IF(P645="lm",I645,IF(P645="unit",#REF!,))))))</f>
        <v>20</v>
      </c>
      <c r="P645" s="42" t="s">
        <v>29</v>
      </c>
      <c r="Q645" s="43" t="str">
        <f t="shared" si="154"/>
        <v>off hired</v>
      </c>
      <c r="R645" s="44">
        <v>44776</v>
      </c>
      <c r="S645" s="44">
        <v>44792</v>
      </c>
      <c r="T645" s="45">
        <f t="shared" si="145"/>
        <v>1</v>
      </c>
      <c r="U645" s="46">
        <f t="shared" si="156"/>
        <v>2.4285714285714284</v>
      </c>
      <c r="V645" s="47">
        <v>7.5</v>
      </c>
      <c r="W645" s="47">
        <v>0.7</v>
      </c>
      <c r="X645" s="48">
        <f t="shared" si="146"/>
        <v>150</v>
      </c>
      <c r="Y645" s="48">
        <f t="shared" si="147"/>
        <v>14</v>
      </c>
      <c r="Z645" s="48">
        <f t="shared" si="157"/>
        <v>105</v>
      </c>
      <c r="AA645" s="48">
        <f t="shared" si="148"/>
        <v>45</v>
      </c>
      <c r="AB645" s="48">
        <f t="shared" si="149"/>
        <v>33.999999999999993</v>
      </c>
      <c r="AC645" s="48">
        <f t="shared" si="150"/>
        <v>184</v>
      </c>
      <c r="AD645" s="93">
        <f t="shared" si="158"/>
        <v>184</v>
      </c>
    </row>
    <row r="646" spans="1:30" s="68" customFormat="1" ht="30" customHeight="1" x14ac:dyDescent="0.35">
      <c r="A646" s="39"/>
      <c r="B646" s="39" t="s">
        <v>79</v>
      </c>
      <c r="C646" s="40">
        <v>652</v>
      </c>
      <c r="D646" s="49">
        <v>12876</v>
      </c>
      <c r="E646" s="49">
        <v>8141</v>
      </c>
      <c r="F646" s="41" t="s">
        <v>49</v>
      </c>
      <c r="G646" s="39" t="s">
        <v>261</v>
      </c>
      <c r="H646" s="39" t="s">
        <v>399</v>
      </c>
      <c r="I646" s="41">
        <v>12.5</v>
      </c>
      <c r="J646" s="41">
        <v>1</v>
      </c>
      <c r="K646" s="41">
        <v>5</v>
      </c>
      <c r="L646" s="41">
        <v>1</v>
      </c>
      <c r="M646" s="41">
        <f t="shared" si="155"/>
        <v>4</v>
      </c>
      <c r="N646" s="41"/>
      <c r="O646" s="41">
        <f>IF(P646="m3",I646*J646*M646,IF(P646="m2-LxH",I646*M646,IF(P646="m2-LxW",I646*J646*N646,IF(P646="rm",M646,IF(P646="lm",I646,IF(P646="unit",#REF!,))))))</f>
        <v>50</v>
      </c>
      <c r="P646" s="42" t="s">
        <v>27</v>
      </c>
      <c r="Q646" s="43" t="str">
        <f t="shared" si="154"/>
        <v>off hired</v>
      </c>
      <c r="R646" s="44">
        <v>44776</v>
      </c>
      <c r="S646" s="44">
        <v>44859</v>
      </c>
      <c r="T646" s="45">
        <f t="shared" ref="T646:T666" si="159">IF(S646&lt;&gt;0,1,0)</f>
        <v>1</v>
      </c>
      <c r="U646" s="46">
        <f t="shared" si="156"/>
        <v>12</v>
      </c>
      <c r="V646" s="47">
        <v>14</v>
      </c>
      <c r="W646" s="47">
        <v>0</v>
      </c>
      <c r="X646" s="48">
        <f t="shared" ref="X646:X665" si="160">V646*O646</f>
        <v>700</v>
      </c>
      <c r="Y646" s="48">
        <f t="shared" ref="Y646:Y665" si="161">W646*O646</f>
        <v>0</v>
      </c>
      <c r="Z646" s="48">
        <f t="shared" si="157"/>
        <v>490</v>
      </c>
      <c r="AA646" s="48">
        <f t="shared" ref="AA646:AA665" si="162">IF(Q646="off hired",0.3*O646*V646*T646,0)</f>
        <v>210</v>
      </c>
      <c r="AB646" s="48">
        <f t="shared" ref="AB646:AB665" si="163">U646*O646*W646</f>
        <v>0</v>
      </c>
      <c r="AC646" s="48">
        <f t="shared" ref="AC646:AC665" si="164">Z646+AA646+AB646</f>
        <v>700</v>
      </c>
      <c r="AD646" s="93">
        <f t="shared" si="158"/>
        <v>700</v>
      </c>
    </row>
    <row r="647" spans="1:30" s="68" customFormat="1" ht="30" customHeight="1" x14ac:dyDescent="0.35">
      <c r="A647" s="39"/>
      <c r="B647" s="39" t="s">
        <v>79</v>
      </c>
      <c r="C647" s="40">
        <v>653</v>
      </c>
      <c r="D647" s="49">
        <v>12877</v>
      </c>
      <c r="E647" s="49">
        <v>7889</v>
      </c>
      <c r="F647" s="41" t="s">
        <v>50</v>
      </c>
      <c r="G647" s="39" t="s">
        <v>275</v>
      </c>
      <c r="H647" s="39" t="s">
        <v>399</v>
      </c>
      <c r="I647" s="41">
        <v>5</v>
      </c>
      <c r="J647" s="41">
        <v>1.8</v>
      </c>
      <c r="K647" s="41">
        <v>4</v>
      </c>
      <c r="L647" s="41">
        <v>1</v>
      </c>
      <c r="M647" s="41">
        <f t="shared" si="155"/>
        <v>3</v>
      </c>
      <c r="N647" s="41"/>
      <c r="O647" s="41">
        <f>IF(P647="m3",I647*J647*M647,IF(P647="m2-LxH",I647*M647,IF(P647="m2-LxW",I647*J647*N647,IF(P647="rm",M647,IF(P647="lm",I647,IF(P647="unit",#REF!,))))))</f>
        <v>15</v>
      </c>
      <c r="P647" s="42" t="s">
        <v>27</v>
      </c>
      <c r="Q647" s="43" t="str">
        <f t="shared" si="154"/>
        <v>off hired</v>
      </c>
      <c r="R647" s="44">
        <v>44776</v>
      </c>
      <c r="S647" s="44">
        <v>44818</v>
      </c>
      <c r="T647" s="45">
        <f t="shared" si="159"/>
        <v>1</v>
      </c>
      <c r="U647" s="46">
        <f t="shared" si="156"/>
        <v>6.1428571428571432</v>
      </c>
      <c r="V647" s="47">
        <v>18</v>
      </c>
      <c r="W647" s="47">
        <v>1.05</v>
      </c>
      <c r="X647" s="48">
        <f t="shared" si="160"/>
        <v>270</v>
      </c>
      <c r="Y647" s="48">
        <f t="shared" si="161"/>
        <v>15.75</v>
      </c>
      <c r="Z647" s="48">
        <f t="shared" si="157"/>
        <v>189</v>
      </c>
      <c r="AA647" s="48">
        <f t="shared" si="162"/>
        <v>81</v>
      </c>
      <c r="AB647" s="48">
        <f t="shared" si="163"/>
        <v>96.750000000000014</v>
      </c>
      <c r="AC647" s="48">
        <f t="shared" si="164"/>
        <v>366.75</v>
      </c>
      <c r="AD647" s="93">
        <f t="shared" si="158"/>
        <v>366.75</v>
      </c>
    </row>
    <row r="648" spans="1:30" s="68" customFormat="1" ht="30" customHeight="1" x14ac:dyDescent="0.35">
      <c r="A648" s="39"/>
      <c r="B648" s="39" t="s">
        <v>79</v>
      </c>
      <c r="C648" s="40">
        <v>653</v>
      </c>
      <c r="D648" s="49">
        <v>12877</v>
      </c>
      <c r="E648" s="49">
        <v>7889</v>
      </c>
      <c r="F648" s="41" t="s">
        <v>50</v>
      </c>
      <c r="G648" s="39" t="s">
        <v>275</v>
      </c>
      <c r="H648" s="39" t="s">
        <v>28</v>
      </c>
      <c r="I648" s="41">
        <v>12</v>
      </c>
      <c r="J648" s="41">
        <v>5</v>
      </c>
      <c r="K648" s="41">
        <v>4</v>
      </c>
      <c r="L648" s="41">
        <v>1</v>
      </c>
      <c r="M648" s="41">
        <f t="shared" si="155"/>
        <v>3</v>
      </c>
      <c r="N648" s="41"/>
      <c r="O648" s="41">
        <f>IF(P648="m3",I648*J648*M648,IF(P648="m2-LxH",I648*M648,IF(P648="m2-LxW",I648*J648*N648,IF(P648="rm",M648,IF(P648="lm",I648,IF(P648="unit",#REF!,))))))</f>
        <v>180</v>
      </c>
      <c r="P648" s="42" t="s">
        <v>29</v>
      </c>
      <c r="Q648" s="43" t="str">
        <f t="shared" si="154"/>
        <v>off hired</v>
      </c>
      <c r="R648" s="44">
        <v>44776</v>
      </c>
      <c r="S648" s="44">
        <v>44818</v>
      </c>
      <c r="T648" s="45">
        <f t="shared" si="159"/>
        <v>1</v>
      </c>
      <c r="U648" s="46">
        <f t="shared" si="156"/>
        <v>6.1428571428571432</v>
      </c>
      <c r="V648" s="47">
        <v>7.5</v>
      </c>
      <c r="W648" s="47">
        <v>0.7</v>
      </c>
      <c r="X648" s="48">
        <f t="shared" si="160"/>
        <v>1350</v>
      </c>
      <c r="Y648" s="48">
        <f t="shared" si="161"/>
        <v>125.99999999999999</v>
      </c>
      <c r="Z648" s="48">
        <f t="shared" si="157"/>
        <v>944.99999999999989</v>
      </c>
      <c r="AA648" s="48">
        <f t="shared" si="162"/>
        <v>405</v>
      </c>
      <c r="AB648" s="48">
        <f t="shared" si="163"/>
        <v>774</v>
      </c>
      <c r="AC648" s="48">
        <f t="shared" si="164"/>
        <v>2124</v>
      </c>
      <c r="AD648" s="93">
        <f t="shared" si="158"/>
        <v>2124</v>
      </c>
    </row>
    <row r="649" spans="1:30" s="68" customFormat="1" ht="30" customHeight="1" x14ac:dyDescent="0.35">
      <c r="A649" s="39"/>
      <c r="B649" s="39" t="s">
        <v>57</v>
      </c>
      <c r="C649" s="40">
        <v>654</v>
      </c>
      <c r="D649" s="41">
        <v>12878</v>
      </c>
      <c r="E649" s="41">
        <v>7814</v>
      </c>
      <c r="F649" s="41" t="s">
        <v>50</v>
      </c>
      <c r="G649" s="39" t="s">
        <v>305</v>
      </c>
      <c r="H649" s="39" t="s">
        <v>302</v>
      </c>
      <c r="I649" s="41">
        <v>1.3</v>
      </c>
      <c r="J649" s="41">
        <v>0.6</v>
      </c>
      <c r="K649" s="41">
        <v>4</v>
      </c>
      <c r="L649" s="41">
        <v>1</v>
      </c>
      <c r="M649" s="41">
        <f t="shared" si="155"/>
        <v>3</v>
      </c>
      <c r="N649" s="41"/>
      <c r="O649" s="41">
        <f>IF(P649="m3",I649*J649*M649,IF(P649="m2-LxH",I649*M649,IF(P649="m2-LxW",I649*J649*N649,IF(P649="rm",M649,IF(P649="lm",I649,IF(P649="unit",#REF!,))))))</f>
        <v>3</v>
      </c>
      <c r="P649" s="42" t="s">
        <v>30</v>
      </c>
      <c r="Q649" s="43" t="str">
        <f t="shared" si="154"/>
        <v>off hired</v>
      </c>
      <c r="R649" s="44">
        <v>44776</v>
      </c>
      <c r="S649" s="44">
        <v>44781</v>
      </c>
      <c r="T649" s="45">
        <f t="shared" si="159"/>
        <v>1</v>
      </c>
      <c r="U649" s="46">
        <f t="shared" si="156"/>
        <v>0.8571428571428571</v>
      </c>
      <c r="V649" s="50">
        <v>135</v>
      </c>
      <c r="W649" s="47"/>
      <c r="X649" s="48">
        <f t="shared" si="160"/>
        <v>405</v>
      </c>
      <c r="Y649" s="48">
        <f t="shared" si="161"/>
        <v>0</v>
      </c>
      <c r="Z649" s="48">
        <f t="shared" si="157"/>
        <v>283.49999999999994</v>
      </c>
      <c r="AA649" s="48">
        <f t="shared" si="162"/>
        <v>121.49999999999999</v>
      </c>
      <c r="AB649" s="48">
        <f t="shared" si="163"/>
        <v>0</v>
      </c>
      <c r="AC649" s="48">
        <f t="shared" si="164"/>
        <v>404.99999999999994</v>
      </c>
      <c r="AD649" s="93">
        <f t="shared" si="158"/>
        <v>404.99999999999994</v>
      </c>
    </row>
    <row r="650" spans="1:30" s="68" customFormat="1" ht="30" customHeight="1" x14ac:dyDescent="0.35">
      <c r="A650" s="39"/>
      <c r="B650" s="39" t="s">
        <v>79</v>
      </c>
      <c r="C650" s="40">
        <v>655</v>
      </c>
      <c r="D650" s="49">
        <v>12879</v>
      </c>
      <c r="E650" s="49">
        <v>8317</v>
      </c>
      <c r="F650" s="41" t="s">
        <v>50</v>
      </c>
      <c r="G650" s="39" t="s">
        <v>275</v>
      </c>
      <c r="H650" s="39" t="s">
        <v>302</v>
      </c>
      <c r="I650" s="41">
        <v>1.3</v>
      </c>
      <c r="J650" s="41">
        <v>0.6</v>
      </c>
      <c r="K650" s="41">
        <v>5</v>
      </c>
      <c r="L650" s="41">
        <v>1</v>
      </c>
      <c r="M650" s="41">
        <f t="shared" si="155"/>
        <v>4</v>
      </c>
      <c r="N650" s="41"/>
      <c r="O650" s="41">
        <f>IF(P650="m3",I650*J650*M650,IF(P650="m2-LxH",I650*M650,IF(P650="m2-LxW",I650*J650*N650,IF(P650="rm",M650,IF(P650="lm",I650,IF(P650="unit",#REF!,))))))</f>
        <v>4</v>
      </c>
      <c r="P650" s="42" t="s">
        <v>30</v>
      </c>
      <c r="Q650" s="43" t="str">
        <f t="shared" si="154"/>
        <v>off hired</v>
      </c>
      <c r="R650" s="44">
        <v>44776</v>
      </c>
      <c r="S650" s="44">
        <v>44904</v>
      </c>
      <c r="T650" s="45">
        <f t="shared" si="159"/>
        <v>1</v>
      </c>
      <c r="U650" s="46">
        <f t="shared" si="156"/>
        <v>18.428571428571427</v>
      </c>
      <c r="V650" s="50">
        <v>135</v>
      </c>
      <c r="W650" s="47">
        <v>12.25</v>
      </c>
      <c r="X650" s="48">
        <f t="shared" si="160"/>
        <v>540</v>
      </c>
      <c r="Y650" s="48">
        <f t="shared" si="161"/>
        <v>49</v>
      </c>
      <c r="Z650" s="48">
        <f t="shared" si="157"/>
        <v>378</v>
      </c>
      <c r="AA650" s="48">
        <f t="shared" si="162"/>
        <v>162</v>
      </c>
      <c r="AB650" s="48">
        <f t="shared" si="163"/>
        <v>902.99999999999989</v>
      </c>
      <c r="AC650" s="48">
        <f t="shared" si="164"/>
        <v>1443</v>
      </c>
      <c r="AD650" s="93">
        <f t="shared" si="158"/>
        <v>1443</v>
      </c>
    </row>
    <row r="651" spans="1:30" s="68" customFormat="1" ht="30" customHeight="1" x14ac:dyDescent="0.35">
      <c r="A651" s="39"/>
      <c r="B651" s="39" t="s">
        <v>47</v>
      </c>
      <c r="C651" s="40">
        <v>656</v>
      </c>
      <c r="D651" s="49">
        <v>12880</v>
      </c>
      <c r="E651" s="49">
        <v>7833</v>
      </c>
      <c r="F651" s="41" t="s">
        <v>49</v>
      </c>
      <c r="G651" s="39" t="s">
        <v>240</v>
      </c>
      <c r="H651" s="39" t="s">
        <v>28</v>
      </c>
      <c r="I651" s="41">
        <v>5</v>
      </c>
      <c r="J651" s="41">
        <v>2.5</v>
      </c>
      <c r="K651" s="41">
        <v>3</v>
      </c>
      <c r="L651" s="41">
        <v>1</v>
      </c>
      <c r="M651" s="41">
        <f t="shared" si="155"/>
        <v>2</v>
      </c>
      <c r="N651" s="41"/>
      <c r="O651" s="41">
        <f>IF(P651="m3",I651*J651*M651,IF(P651="m2-LxH",I651*M651,IF(P651="m2-LxW",I651*J651*N651,IF(P651="rm",M651,IF(P651="lm",I651,IF(P651="unit",#REF!,))))))</f>
        <v>25</v>
      </c>
      <c r="P651" s="42" t="s">
        <v>29</v>
      </c>
      <c r="Q651" s="43" t="str">
        <f t="shared" si="154"/>
        <v>off hired</v>
      </c>
      <c r="R651" s="44">
        <v>44776</v>
      </c>
      <c r="S651" s="44">
        <v>44792</v>
      </c>
      <c r="T651" s="45">
        <f t="shared" si="159"/>
        <v>1</v>
      </c>
      <c r="U651" s="46">
        <f t="shared" si="156"/>
        <v>2.4285714285714284</v>
      </c>
      <c r="V651" s="47">
        <v>7.5</v>
      </c>
      <c r="W651" s="47">
        <v>0.7</v>
      </c>
      <c r="X651" s="48">
        <f t="shared" si="160"/>
        <v>187.5</v>
      </c>
      <c r="Y651" s="48">
        <f t="shared" si="161"/>
        <v>17.5</v>
      </c>
      <c r="Z651" s="48">
        <f t="shared" si="157"/>
        <v>131.25</v>
      </c>
      <c r="AA651" s="48">
        <f t="shared" si="162"/>
        <v>56.25</v>
      </c>
      <c r="AB651" s="48">
        <f t="shared" si="163"/>
        <v>42.499999999999993</v>
      </c>
      <c r="AC651" s="48">
        <f t="shared" si="164"/>
        <v>230</v>
      </c>
      <c r="AD651" s="93">
        <f t="shared" si="158"/>
        <v>230</v>
      </c>
    </row>
    <row r="652" spans="1:30" s="68" customFormat="1" ht="30" customHeight="1" x14ac:dyDescent="0.35">
      <c r="A652" s="39"/>
      <c r="B652" s="39" t="s">
        <v>47</v>
      </c>
      <c r="C652" s="40">
        <v>486</v>
      </c>
      <c r="D652" s="49">
        <v>12881</v>
      </c>
      <c r="E652" s="49">
        <v>6746</v>
      </c>
      <c r="F652" s="41" t="s">
        <v>49</v>
      </c>
      <c r="G652" s="39" t="s">
        <v>240</v>
      </c>
      <c r="H652" s="39" t="s">
        <v>28</v>
      </c>
      <c r="I652" s="41">
        <v>9</v>
      </c>
      <c r="J652" s="41">
        <v>2.5</v>
      </c>
      <c r="K652" s="41">
        <v>3</v>
      </c>
      <c r="L652" s="41">
        <v>1</v>
      </c>
      <c r="M652" s="41">
        <f t="shared" si="155"/>
        <v>2</v>
      </c>
      <c r="N652" s="41"/>
      <c r="O652" s="41">
        <f>IF(P652="m3",I652*J652*M652,IF(P652="m2-LxH",I652*M652,IF(P652="m2-LxW",I652*J652*N652,IF(P652="rm",M652,IF(P652="lm",I652,IF(P652="unit",#REF!,))))))</f>
        <v>45</v>
      </c>
      <c r="P652" s="42" t="s">
        <v>29</v>
      </c>
      <c r="Q652" s="43" t="str">
        <f t="shared" si="154"/>
        <v>off hired</v>
      </c>
      <c r="R652" s="44">
        <v>44776</v>
      </c>
      <c r="S652" s="44">
        <v>44833</v>
      </c>
      <c r="T652" s="45">
        <f t="shared" si="159"/>
        <v>1</v>
      </c>
      <c r="U652" s="46">
        <f t="shared" si="156"/>
        <v>8.2857142857142865</v>
      </c>
      <c r="V652" s="47">
        <v>7.5</v>
      </c>
      <c r="W652" s="47">
        <v>0.7</v>
      </c>
      <c r="X652" s="48">
        <f t="shared" si="160"/>
        <v>337.5</v>
      </c>
      <c r="Y652" s="48">
        <f t="shared" si="161"/>
        <v>31.499999999999996</v>
      </c>
      <c r="Z652" s="48">
        <f t="shared" si="157"/>
        <v>236.24999999999997</v>
      </c>
      <c r="AA652" s="48">
        <f t="shared" si="162"/>
        <v>101.25</v>
      </c>
      <c r="AB652" s="48">
        <f t="shared" si="163"/>
        <v>261</v>
      </c>
      <c r="AC652" s="48">
        <f t="shared" si="164"/>
        <v>598.5</v>
      </c>
      <c r="AD652" s="93">
        <f t="shared" si="158"/>
        <v>598.5</v>
      </c>
    </row>
    <row r="653" spans="1:30" s="68" customFormat="1" ht="30" customHeight="1" x14ac:dyDescent="0.35">
      <c r="A653" s="39"/>
      <c r="B653" s="39" t="s">
        <v>82</v>
      </c>
      <c r="C653" s="40"/>
      <c r="D653" s="41">
        <v>12882</v>
      </c>
      <c r="E653" s="41">
        <v>6730</v>
      </c>
      <c r="F653" s="41" t="s">
        <v>50</v>
      </c>
      <c r="G653" s="39" t="s">
        <v>264</v>
      </c>
      <c r="H653" s="39" t="s">
        <v>34</v>
      </c>
      <c r="I653" s="41">
        <v>10</v>
      </c>
      <c r="J653" s="41"/>
      <c r="K653" s="41">
        <v>4</v>
      </c>
      <c r="L653" s="41">
        <v>1</v>
      </c>
      <c r="M653" s="41">
        <f t="shared" si="155"/>
        <v>3</v>
      </c>
      <c r="N653" s="41"/>
      <c r="O653" s="41">
        <f>IF(P653="m3",I653*J653*M653,IF(P653="m2-LxH",I653*M653,IF(P653="m2-LxW",I653*J653*N653,IF(P653="rm",M653,IF(P653="lm",I653,IF(P653="unit",#REF!,))))))</f>
        <v>30</v>
      </c>
      <c r="P653" s="42" t="s">
        <v>27</v>
      </c>
      <c r="Q653" s="43" t="str">
        <f t="shared" si="154"/>
        <v>off hired</v>
      </c>
      <c r="R653" s="44">
        <v>44773</v>
      </c>
      <c r="S653" s="44">
        <v>44832</v>
      </c>
      <c r="T653" s="45">
        <f t="shared" si="159"/>
        <v>1</v>
      </c>
      <c r="U653" s="46">
        <f t="shared" si="156"/>
        <v>8.5714285714285712</v>
      </c>
      <c r="V653" s="47">
        <v>4.5</v>
      </c>
      <c r="W653" s="47"/>
      <c r="X653" s="48">
        <f t="shared" si="160"/>
        <v>135</v>
      </c>
      <c r="Y653" s="48">
        <f t="shared" si="161"/>
        <v>0</v>
      </c>
      <c r="Z653" s="48">
        <f t="shared" si="157"/>
        <v>94.5</v>
      </c>
      <c r="AA653" s="48">
        <f t="shared" si="162"/>
        <v>40.5</v>
      </c>
      <c r="AB653" s="48">
        <f t="shared" si="163"/>
        <v>0</v>
      </c>
      <c r="AC653" s="48">
        <f t="shared" si="164"/>
        <v>135</v>
      </c>
      <c r="AD653" s="93">
        <f t="shared" si="158"/>
        <v>135</v>
      </c>
    </row>
    <row r="654" spans="1:30" s="68" customFormat="1" ht="30" customHeight="1" x14ac:dyDescent="0.35">
      <c r="A654" s="39"/>
      <c r="B654" s="39" t="s">
        <v>82</v>
      </c>
      <c r="C654" s="40"/>
      <c r="D654" s="41">
        <v>12882</v>
      </c>
      <c r="E654" s="41">
        <v>6730</v>
      </c>
      <c r="F654" s="41" t="s">
        <v>50</v>
      </c>
      <c r="G654" s="39" t="s">
        <v>264</v>
      </c>
      <c r="H654" s="39" t="s">
        <v>34</v>
      </c>
      <c r="I654" s="41">
        <v>10</v>
      </c>
      <c r="J654" s="41"/>
      <c r="K654" s="41">
        <v>4</v>
      </c>
      <c r="L654" s="41">
        <v>1</v>
      </c>
      <c r="M654" s="41">
        <f t="shared" si="155"/>
        <v>3</v>
      </c>
      <c r="N654" s="41"/>
      <c r="O654" s="41">
        <f>IF(P654="m3",I654*J654*M654,IF(P654="m2-LxH",I654*M654,IF(P654="m2-LxW",I654*J654*N654,IF(P654="rm",M654,IF(P654="lm",I654,IF(P654="unit",#REF!,))))))</f>
        <v>30</v>
      </c>
      <c r="P654" s="42" t="s">
        <v>27</v>
      </c>
      <c r="Q654" s="43" t="str">
        <f t="shared" si="154"/>
        <v>off hired</v>
      </c>
      <c r="R654" s="44">
        <v>44773</v>
      </c>
      <c r="S654" s="44">
        <v>44832</v>
      </c>
      <c r="T654" s="45">
        <f t="shared" si="159"/>
        <v>1</v>
      </c>
      <c r="U654" s="46">
        <f t="shared" si="156"/>
        <v>8.5714285714285712</v>
      </c>
      <c r="V654" s="47">
        <v>4.5</v>
      </c>
      <c r="W654" s="47"/>
      <c r="X654" s="48">
        <f t="shared" si="160"/>
        <v>135</v>
      </c>
      <c r="Y654" s="48">
        <f t="shared" si="161"/>
        <v>0</v>
      </c>
      <c r="Z654" s="48">
        <f t="shared" si="157"/>
        <v>94.5</v>
      </c>
      <c r="AA654" s="48">
        <f t="shared" si="162"/>
        <v>40.5</v>
      </c>
      <c r="AB654" s="48">
        <f t="shared" si="163"/>
        <v>0</v>
      </c>
      <c r="AC654" s="48">
        <f t="shared" si="164"/>
        <v>135</v>
      </c>
      <c r="AD654" s="93">
        <f t="shared" si="158"/>
        <v>135</v>
      </c>
    </row>
    <row r="655" spans="1:30" s="68" customFormat="1" ht="30" customHeight="1" x14ac:dyDescent="0.35">
      <c r="A655" s="39"/>
      <c r="B655" s="39" t="s">
        <v>59</v>
      </c>
      <c r="C655" s="40"/>
      <c r="D655" s="41">
        <v>12883</v>
      </c>
      <c r="E655" s="41">
        <v>6739</v>
      </c>
      <c r="F655" s="41" t="s">
        <v>49</v>
      </c>
      <c r="G655" s="39" t="s">
        <v>406</v>
      </c>
      <c r="H655" s="39" t="s">
        <v>34</v>
      </c>
      <c r="I655" s="41">
        <v>24</v>
      </c>
      <c r="J655" s="41"/>
      <c r="K655" s="41">
        <v>7</v>
      </c>
      <c r="L655" s="41">
        <v>1</v>
      </c>
      <c r="M655" s="41">
        <f t="shared" si="155"/>
        <v>6</v>
      </c>
      <c r="N655" s="41"/>
      <c r="O655" s="41">
        <f>IF(P655="m3",I655*J655*M655,IF(P655="m2-LxH",I655*M655,IF(P655="m2-LxW",I655*J655*N655,IF(P655="rm",M655,IF(P655="lm",I655,IF(P655="unit",#REF!,))))))</f>
        <v>144</v>
      </c>
      <c r="P655" s="42" t="s">
        <v>27</v>
      </c>
      <c r="Q655" s="43" t="str">
        <f t="shared" si="154"/>
        <v>off hired</v>
      </c>
      <c r="R655" s="44">
        <v>44773</v>
      </c>
      <c r="S655" s="44">
        <v>44832</v>
      </c>
      <c r="T655" s="45">
        <f t="shared" si="159"/>
        <v>1</v>
      </c>
      <c r="U655" s="46">
        <f t="shared" si="156"/>
        <v>8.5714285714285712</v>
      </c>
      <c r="V655" s="47">
        <v>4.5</v>
      </c>
      <c r="W655" s="47"/>
      <c r="X655" s="48">
        <f t="shared" si="160"/>
        <v>648</v>
      </c>
      <c r="Y655" s="48">
        <f t="shared" si="161"/>
        <v>0</v>
      </c>
      <c r="Z655" s="48">
        <f t="shared" si="157"/>
        <v>453.59999999999997</v>
      </c>
      <c r="AA655" s="48">
        <f t="shared" si="162"/>
        <v>194.39999999999998</v>
      </c>
      <c r="AB655" s="48">
        <f t="shared" si="163"/>
        <v>0</v>
      </c>
      <c r="AC655" s="48">
        <f t="shared" si="164"/>
        <v>648</v>
      </c>
      <c r="AD655" s="93">
        <f t="shared" si="158"/>
        <v>648</v>
      </c>
    </row>
    <row r="656" spans="1:30" s="68" customFormat="1" ht="30" customHeight="1" x14ac:dyDescent="0.35">
      <c r="A656" s="39"/>
      <c r="B656" s="39" t="s">
        <v>486</v>
      </c>
      <c r="C656" s="40"/>
      <c r="D656" s="41">
        <v>12883</v>
      </c>
      <c r="E656" s="41">
        <v>6739</v>
      </c>
      <c r="F656" s="41" t="s">
        <v>49</v>
      </c>
      <c r="G656" s="39" t="s">
        <v>406</v>
      </c>
      <c r="H656" s="39" t="s">
        <v>34</v>
      </c>
      <c r="I656" s="41">
        <v>6.5</v>
      </c>
      <c r="J656" s="41"/>
      <c r="K656" s="41">
        <v>6</v>
      </c>
      <c r="L656" s="41">
        <v>1</v>
      </c>
      <c r="M656" s="41">
        <f t="shared" si="155"/>
        <v>5</v>
      </c>
      <c r="N656" s="41"/>
      <c r="O656" s="41">
        <f>IF(P656="m3",I656*J656*M656,IF(P656="m2-LxH",I656*M656,IF(P656="m2-LxW",I656*J656*N656,IF(P656="rm",M656,IF(P656="lm",I656,IF(P656="unit",#REF!,))))))</f>
        <v>32.5</v>
      </c>
      <c r="P656" s="42" t="s">
        <v>27</v>
      </c>
      <c r="Q656" s="43" t="str">
        <f t="shared" si="154"/>
        <v>off hired</v>
      </c>
      <c r="R656" s="44">
        <v>44773</v>
      </c>
      <c r="S656" s="44">
        <v>44832</v>
      </c>
      <c r="T656" s="45">
        <f t="shared" si="159"/>
        <v>1</v>
      </c>
      <c r="U656" s="46">
        <f t="shared" si="156"/>
        <v>8.5714285714285712</v>
      </c>
      <c r="V656" s="47">
        <v>4.5</v>
      </c>
      <c r="W656" s="47"/>
      <c r="X656" s="48">
        <f t="shared" si="160"/>
        <v>146.25</v>
      </c>
      <c r="Y656" s="48">
        <f t="shared" si="161"/>
        <v>0</v>
      </c>
      <c r="Z656" s="48">
        <f t="shared" si="157"/>
        <v>102.375</v>
      </c>
      <c r="AA656" s="48">
        <f t="shared" si="162"/>
        <v>43.875</v>
      </c>
      <c r="AB656" s="48">
        <f t="shared" si="163"/>
        <v>0</v>
      </c>
      <c r="AC656" s="48">
        <f t="shared" si="164"/>
        <v>146.25</v>
      </c>
      <c r="AD656" s="93">
        <f t="shared" si="158"/>
        <v>146.25</v>
      </c>
    </row>
    <row r="657" spans="1:30" s="68" customFormat="1" ht="30" customHeight="1" x14ac:dyDescent="0.35">
      <c r="A657" s="39"/>
      <c r="B657" s="39" t="s">
        <v>104</v>
      </c>
      <c r="C657" s="40"/>
      <c r="D657" s="41">
        <v>12883</v>
      </c>
      <c r="E657" s="41">
        <v>6739</v>
      </c>
      <c r="F657" s="41" t="s">
        <v>49</v>
      </c>
      <c r="G657" s="39" t="s">
        <v>406</v>
      </c>
      <c r="H657" s="39" t="s">
        <v>34</v>
      </c>
      <c r="I657" s="41">
        <v>8</v>
      </c>
      <c r="J657" s="41"/>
      <c r="K657" s="41">
        <v>2</v>
      </c>
      <c r="L657" s="41"/>
      <c r="M657" s="41">
        <f t="shared" si="155"/>
        <v>2</v>
      </c>
      <c r="N657" s="41"/>
      <c r="O657" s="41">
        <f>IF(P657="m3",I657*J657*M657,IF(P657="m2-LxH",I657*M657,IF(P657="m2-LxW",I657*J657*N657,IF(P657="rm",M657,IF(P657="lm",I657,IF(P657="unit",#REF!,))))))</f>
        <v>16</v>
      </c>
      <c r="P657" s="42" t="s">
        <v>27</v>
      </c>
      <c r="Q657" s="43" t="str">
        <f t="shared" si="154"/>
        <v>off hired</v>
      </c>
      <c r="R657" s="44">
        <v>44773</v>
      </c>
      <c r="S657" s="44">
        <v>44832</v>
      </c>
      <c r="T657" s="45">
        <f t="shared" si="159"/>
        <v>1</v>
      </c>
      <c r="U657" s="46">
        <f t="shared" si="156"/>
        <v>8.5714285714285712</v>
      </c>
      <c r="V657" s="47">
        <v>4.5</v>
      </c>
      <c r="W657" s="47"/>
      <c r="X657" s="48">
        <f t="shared" si="160"/>
        <v>72</v>
      </c>
      <c r="Y657" s="48">
        <f t="shared" si="161"/>
        <v>0</v>
      </c>
      <c r="Z657" s="48">
        <f t="shared" si="157"/>
        <v>50.4</v>
      </c>
      <c r="AA657" s="48">
        <f t="shared" si="162"/>
        <v>21.599999999999998</v>
      </c>
      <c r="AB657" s="48">
        <f t="shared" si="163"/>
        <v>0</v>
      </c>
      <c r="AC657" s="48">
        <f t="shared" si="164"/>
        <v>72</v>
      </c>
      <c r="AD657" s="93">
        <f t="shared" si="158"/>
        <v>72</v>
      </c>
    </row>
    <row r="658" spans="1:30" s="68" customFormat="1" ht="30" customHeight="1" x14ac:dyDescent="0.35">
      <c r="A658" s="39"/>
      <c r="B658" s="39" t="s">
        <v>97</v>
      </c>
      <c r="C658" s="40">
        <v>658</v>
      </c>
      <c r="D658" s="41">
        <v>12885</v>
      </c>
      <c r="E658" s="41">
        <v>8590</v>
      </c>
      <c r="F658" s="41" t="s">
        <v>50</v>
      </c>
      <c r="G658" s="39" t="s">
        <v>268</v>
      </c>
      <c r="H658" s="39" t="s">
        <v>302</v>
      </c>
      <c r="I658" s="41">
        <v>2.5</v>
      </c>
      <c r="J658" s="41">
        <v>1.3</v>
      </c>
      <c r="K658" s="41">
        <v>8</v>
      </c>
      <c r="L658" s="41">
        <v>1</v>
      </c>
      <c r="M658" s="41">
        <f t="shared" si="155"/>
        <v>7</v>
      </c>
      <c r="N658" s="41"/>
      <c r="O658" s="41">
        <f>IF(P658="m3",I658*J658*M658,IF(P658="m2-LxH",I658*M658,IF(P658="m2-LxW",I658*J658*N658,IF(P658="rm",M658,IF(P658="lm",I658,IF(P658="unit",#REF!,))))))</f>
        <v>7</v>
      </c>
      <c r="P658" s="42" t="s">
        <v>30</v>
      </c>
      <c r="Q658" s="43" t="str">
        <f t="shared" si="154"/>
        <v>off hired</v>
      </c>
      <c r="R658" s="44">
        <v>44778</v>
      </c>
      <c r="S658" s="44">
        <v>44978</v>
      </c>
      <c r="T658" s="45">
        <f t="shared" si="159"/>
        <v>1</v>
      </c>
      <c r="U658" s="46">
        <f t="shared" si="156"/>
        <v>28.714285714285715</v>
      </c>
      <c r="V658" s="50">
        <v>135</v>
      </c>
      <c r="W658" s="47"/>
      <c r="X658" s="48">
        <f t="shared" si="160"/>
        <v>945</v>
      </c>
      <c r="Y658" s="48">
        <f t="shared" si="161"/>
        <v>0</v>
      </c>
      <c r="Z658" s="48">
        <f t="shared" si="157"/>
        <v>661.49999999999989</v>
      </c>
      <c r="AA658" s="48">
        <f t="shared" si="162"/>
        <v>283.5</v>
      </c>
      <c r="AB658" s="48">
        <f t="shared" si="163"/>
        <v>0</v>
      </c>
      <c r="AC658" s="48">
        <f t="shared" si="164"/>
        <v>944.99999999999989</v>
      </c>
      <c r="AD658" s="93">
        <f t="shared" si="158"/>
        <v>944.99999999999989</v>
      </c>
    </row>
    <row r="659" spans="1:30" s="68" customFormat="1" ht="30" customHeight="1" x14ac:dyDescent="0.35">
      <c r="A659" s="39"/>
      <c r="B659" s="39" t="s">
        <v>97</v>
      </c>
      <c r="C659" s="40">
        <v>658</v>
      </c>
      <c r="D659" s="41">
        <v>12885</v>
      </c>
      <c r="E659" s="41">
        <v>8590</v>
      </c>
      <c r="F659" s="41" t="s">
        <v>50</v>
      </c>
      <c r="G659" s="39" t="s">
        <v>268</v>
      </c>
      <c r="H659" s="39" t="s">
        <v>302</v>
      </c>
      <c r="I659" s="41">
        <v>2.5</v>
      </c>
      <c r="J659" s="41">
        <v>1.3</v>
      </c>
      <c r="K659" s="41">
        <v>8</v>
      </c>
      <c r="L659" s="41">
        <v>1</v>
      </c>
      <c r="M659" s="41">
        <f t="shared" si="155"/>
        <v>7</v>
      </c>
      <c r="N659" s="41"/>
      <c r="O659" s="41">
        <f>IF(P659="m3",I659*J659*M659,IF(P659="m2-LxH",I659*M659,IF(P659="m2-LxW",I659*J659*N659,IF(P659="rm",M659,IF(P659="lm",I659,IF(P659="unit",#REF!,))))))</f>
        <v>7</v>
      </c>
      <c r="P659" s="42" t="s">
        <v>30</v>
      </c>
      <c r="Q659" s="43" t="str">
        <f t="shared" si="154"/>
        <v>off hired</v>
      </c>
      <c r="R659" s="44">
        <v>44778</v>
      </c>
      <c r="S659" s="44">
        <v>44978</v>
      </c>
      <c r="T659" s="45">
        <f t="shared" si="159"/>
        <v>1</v>
      </c>
      <c r="U659" s="46">
        <f t="shared" si="156"/>
        <v>28.714285714285715</v>
      </c>
      <c r="V659" s="50">
        <v>135</v>
      </c>
      <c r="W659" s="47"/>
      <c r="X659" s="48">
        <f t="shared" si="160"/>
        <v>945</v>
      </c>
      <c r="Y659" s="48">
        <f t="shared" si="161"/>
        <v>0</v>
      </c>
      <c r="Z659" s="48">
        <f t="shared" si="157"/>
        <v>661.49999999999989</v>
      </c>
      <c r="AA659" s="48">
        <f t="shared" si="162"/>
        <v>283.5</v>
      </c>
      <c r="AB659" s="48">
        <f t="shared" si="163"/>
        <v>0</v>
      </c>
      <c r="AC659" s="48">
        <f t="shared" si="164"/>
        <v>944.99999999999989</v>
      </c>
      <c r="AD659" s="93">
        <f t="shared" si="158"/>
        <v>944.99999999999989</v>
      </c>
    </row>
    <row r="660" spans="1:30" s="68" customFormat="1" ht="30" customHeight="1" x14ac:dyDescent="0.35">
      <c r="A660" s="39"/>
      <c r="B660" s="39" t="s">
        <v>102</v>
      </c>
      <c r="C660" s="40">
        <v>657</v>
      </c>
      <c r="D660" s="41">
        <v>12886</v>
      </c>
      <c r="E660" s="41">
        <v>8556</v>
      </c>
      <c r="F660" s="41" t="s">
        <v>49</v>
      </c>
      <c r="G660" s="39" t="s">
        <v>407</v>
      </c>
      <c r="H660" s="39" t="s">
        <v>302</v>
      </c>
      <c r="I660" s="41">
        <v>2.5</v>
      </c>
      <c r="J660" s="41">
        <v>1.3</v>
      </c>
      <c r="K660" s="41">
        <v>3.5</v>
      </c>
      <c r="L660" s="41">
        <v>1</v>
      </c>
      <c r="M660" s="41">
        <f t="shared" si="155"/>
        <v>2.5</v>
      </c>
      <c r="N660" s="41"/>
      <c r="O660" s="41">
        <f>IF(P660="m3",I660*J660*M660,IF(P660="m2-LxH",I660*M660,IF(P660="m2-LxW",I660*J660*N660,IF(P660="rm",M660,IF(P660="lm",I660,IF(P660="unit",#REF!,))))))</f>
        <v>2.5</v>
      </c>
      <c r="P660" s="42" t="s">
        <v>30</v>
      </c>
      <c r="Q660" s="43" t="str">
        <f t="shared" si="154"/>
        <v>off hired</v>
      </c>
      <c r="R660" s="44">
        <v>44778</v>
      </c>
      <c r="S660" s="44">
        <v>44967</v>
      </c>
      <c r="T660" s="45">
        <f t="shared" si="159"/>
        <v>1</v>
      </c>
      <c r="U660" s="46">
        <f t="shared" si="156"/>
        <v>27.142857142857142</v>
      </c>
      <c r="V660" s="50">
        <v>135</v>
      </c>
      <c r="W660" s="47">
        <v>12.25</v>
      </c>
      <c r="X660" s="48">
        <f t="shared" si="160"/>
        <v>337.5</v>
      </c>
      <c r="Y660" s="48">
        <f t="shared" si="161"/>
        <v>30.625</v>
      </c>
      <c r="Z660" s="48">
        <f t="shared" si="157"/>
        <v>236.25</v>
      </c>
      <c r="AA660" s="48">
        <f t="shared" si="162"/>
        <v>101.25</v>
      </c>
      <c r="AB660" s="48">
        <f t="shared" si="163"/>
        <v>831.25</v>
      </c>
      <c r="AC660" s="48">
        <f t="shared" si="164"/>
        <v>1168.75</v>
      </c>
      <c r="AD660" s="93">
        <f t="shared" si="158"/>
        <v>1168.75</v>
      </c>
    </row>
    <row r="661" spans="1:30" s="68" customFormat="1" ht="30" customHeight="1" x14ac:dyDescent="0.35">
      <c r="A661" s="39"/>
      <c r="B661" s="39" t="s">
        <v>102</v>
      </c>
      <c r="C661" s="40">
        <v>657</v>
      </c>
      <c r="D661" s="41">
        <v>12886</v>
      </c>
      <c r="E661" s="41">
        <v>8556</v>
      </c>
      <c r="F661" s="41" t="s">
        <v>49</v>
      </c>
      <c r="G661" s="39" t="s">
        <v>407</v>
      </c>
      <c r="H661" s="39" t="s">
        <v>353</v>
      </c>
      <c r="I661" s="41">
        <v>1.5</v>
      </c>
      <c r="J661" s="41">
        <v>1</v>
      </c>
      <c r="K661" s="41"/>
      <c r="L661" s="41"/>
      <c r="M661" s="41"/>
      <c r="N661" s="41">
        <v>1</v>
      </c>
      <c r="O661" s="41">
        <f>IF(P661="m3",I661*J661*M661,IF(P661="m2-LxH",I661*M661,IF(P661="m2-LxW",I661*J661*N661,IF(P661="rm",M661,IF(P661="lm",I661,IF(P661="unit",#REF!,))))))</f>
        <v>1.5</v>
      </c>
      <c r="P661" s="42" t="s">
        <v>32</v>
      </c>
      <c r="Q661" s="43" t="str">
        <f t="shared" si="154"/>
        <v>off hired</v>
      </c>
      <c r="R661" s="44">
        <v>44778</v>
      </c>
      <c r="S661" s="44">
        <v>44967</v>
      </c>
      <c r="T661" s="45">
        <f t="shared" si="159"/>
        <v>1</v>
      </c>
      <c r="U661" s="46">
        <f t="shared" si="156"/>
        <v>27.142857142857142</v>
      </c>
      <c r="V661" s="47">
        <v>36.5</v>
      </c>
      <c r="W661" s="47">
        <v>3.15</v>
      </c>
      <c r="X661" s="48">
        <f t="shared" si="160"/>
        <v>54.75</v>
      </c>
      <c r="Y661" s="48">
        <f t="shared" si="161"/>
        <v>4.7249999999999996</v>
      </c>
      <c r="Z661" s="48">
        <f t="shared" si="157"/>
        <v>38.324999999999996</v>
      </c>
      <c r="AA661" s="48">
        <f t="shared" si="162"/>
        <v>16.424999999999997</v>
      </c>
      <c r="AB661" s="48">
        <f t="shared" si="163"/>
        <v>128.25</v>
      </c>
      <c r="AC661" s="48">
        <f t="shared" si="164"/>
        <v>183</v>
      </c>
      <c r="AD661" s="93">
        <f t="shared" si="158"/>
        <v>183</v>
      </c>
    </row>
    <row r="662" spans="1:30" s="68" customFormat="1" ht="30" customHeight="1" x14ac:dyDescent="0.35">
      <c r="A662" s="39"/>
      <c r="B662" s="39" t="s">
        <v>102</v>
      </c>
      <c r="C662" s="40">
        <v>657</v>
      </c>
      <c r="D662" s="41">
        <v>12886</v>
      </c>
      <c r="E662" s="41">
        <v>8556</v>
      </c>
      <c r="F662" s="41" t="s">
        <v>49</v>
      </c>
      <c r="G662" s="39" t="s">
        <v>407</v>
      </c>
      <c r="H662" s="39" t="s">
        <v>353</v>
      </c>
      <c r="I662" s="41">
        <v>1.5</v>
      </c>
      <c r="J662" s="41">
        <v>1</v>
      </c>
      <c r="K662" s="41"/>
      <c r="L662" s="41"/>
      <c r="M662" s="41"/>
      <c r="N662" s="41">
        <v>1</v>
      </c>
      <c r="O662" s="41">
        <f>IF(P662="m3",I662*J662*M662,IF(P662="m2-LxH",I662*M662,IF(P662="m2-LxW",I662*J662*N662,IF(P662="rm",M662,IF(P662="lm",I662,IF(P662="unit",#REF!,))))))</f>
        <v>1.5</v>
      </c>
      <c r="P662" s="42" t="s">
        <v>32</v>
      </c>
      <c r="Q662" s="43" t="str">
        <f t="shared" si="154"/>
        <v>off hired</v>
      </c>
      <c r="R662" s="44">
        <v>44778</v>
      </c>
      <c r="S662" s="44">
        <v>44967</v>
      </c>
      <c r="T662" s="45">
        <f t="shared" si="159"/>
        <v>1</v>
      </c>
      <c r="U662" s="46">
        <f t="shared" si="156"/>
        <v>27.142857142857142</v>
      </c>
      <c r="V662" s="47">
        <v>36.5</v>
      </c>
      <c r="W662" s="47">
        <v>3.15</v>
      </c>
      <c r="X662" s="48">
        <f t="shared" si="160"/>
        <v>54.75</v>
      </c>
      <c r="Y662" s="48">
        <f t="shared" si="161"/>
        <v>4.7249999999999996</v>
      </c>
      <c r="Z662" s="48">
        <f t="shared" si="157"/>
        <v>38.324999999999996</v>
      </c>
      <c r="AA662" s="48">
        <f t="shared" si="162"/>
        <v>16.424999999999997</v>
      </c>
      <c r="AB662" s="48">
        <f t="shared" si="163"/>
        <v>128.25</v>
      </c>
      <c r="AC662" s="48">
        <f t="shared" si="164"/>
        <v>183</v>
      </c>
      <c r="AD662" s="93">
        <f t="shared" si="158"/>
        <v>183</v>
      </c>
    </row>
    <row r="663" spans="1:30" s="68" customFormat="1" ht="30" customHeight="1" x14ac:dyDescent="0.35">
      <c r="A663" s="39"/>
      <c r="B663" s="39" t="s">
        <v>102</v>
      </c>
      <c r="C663" s="40">
        <v>657</v>
      </c>
      <c r="D663" s="41">
        <v>12886</v>
      </c>
      <c r="E663" s="41">
        <v>8556</v>
      </c>
      <c r="F663" s="41" t="s">
        <v>49</v>
      </c>
      <c r="G663" s="39" t="s">
        <v>407</v>
      </c>
      <c r="H663" s="39" t="s">
        <v>353</v>
      </c>
      <c r="I663" s="41">
        <v>1.5</v>
      </c>
      <c r="J663" s="41">
        <v>1</v>
      </c>
      <c r="K663" s="41"/>
      <c r="L663" s="41"/>
      <c r="M663" s="41"/>
      <c r="N663" s="41">
        <v>1</v>
      </c>
      <c r="O663" s="41">
        <f>IF(P663="m3",I663*J663*M663,IF(P663="m2-LxH",I663*M663,IF(P663="m2-LxW",I663*J663*N663,IF(P663="rm",M663,IF(P663="lm",I663,IF(P663="unit",#REF!,))))))</f>
        <v>1.5</v>
      </c>
      <c r="P663" s="42" t="s">
        <v>32</v>
      </c>
      <c r="Q663" s="43" t="str">
        <f t="shared" si="154"/>
        <v>off hired</v>
      </c>
      <c r="R663" s="44">
        <v>44778</v>
      </c>
      <c r="S663" s="44">
        <v>44967</v>
      </c>
      <c r="T663" s="45">
        <f t="shared" si="159"/>
        <v>1</v>
      </c>
      <c r="U663" s="46">
        <f t="shared" si="156"/>
        <v>27.142857142857142</v>
      </c>
      <c r="V663" s="47">
        <v>36.5</v>
      </c>
      <c r="W663" s="47">
        <v>3.15</v>
      </c>
      <c r="X663" s="48">
        <f t="shared" si="160"/>
        <v>54.75</v>
      </c>
      <c r="Y663" s="48">
        <f t="shared" si="161"/>
        <v>4.7249999999999996</v>
      </c>
      <c r="Z663" s="48">
        <f t="shared" si="157"/>
        <v>38.324999999999996</v>
      </c>
      <c r="AA663" s="48">
        <f t="shared" si="162"/>
        <v>16.424999999999997</v>
      </c>
      <c r="AB663" s="48">
        <f t="shared" si="163"/>
        <v>128.25</v>
      </c>
      <c r="AC663" s="48">
        <f t="shared" si="164"/>
        <v>183</v>
      </c>
      <c r="AD663" s="93">
        <f t="shared" si="158"/>
        <v>183</v>
      </c>
    </row>
    <row r="664" spans="1:30" s="68" customFormat="1" ht="30" customHeight="1" x14ac:dyDescent="0.35">
      <c r="A664" s="39"/>
      <c r="B664" s="39" t="s">
        <v>102</v>
      </c>
      <c r="C664" s="40">
        <v>657</v>
      </c>
      <c r="D664" s="41">
        <v>12886</v>
      </c>
      <c r="E664" s="41">
        <v>8556</v>
      </c>
      <c r="F664" s="41" t="s">
        <v>49</v>
      </c>
      <c r="G664" s="39" t="s">
        <v>407</v>
      </c>
      <c r="H664" s="39" t="s">
        <v>353</v>
      </c>
      <c r="I664" s="41">
        <v>1.5</v>
      </c>
      <c r="J664" s="41">
        <v>1</v>
      </c>
      <c r="K664" s="41"/>
      <c r="L664" s="41"/>
      <c r="M664" s="41"/>
      <c r="N664" s="41">
        <v>1</v>
      </c>
      <c r="O664" s="41">
        <f>IF(P664="m3",I664*J664*M664,IF(P664="m2-LxH",I664*M664,IF(P664="m2-LxW",I664*J664*N664,IF(P664="rm",M664,IF(P664="lm",I664,IF(P664="unit",#REF!,))))))</f>
        <v>1.5</v>
      </c>
      <c r="P664" s="42" t="s">
        <v>32</v>
      </c>
      <c r="Q664" s="43" t="str">
        <f t="shared" si="154"/>
        <v>off hired</v>
      </c>
      <c r="R664" s="44">
        <v>44778</v>
      </c>
      <c r="S664" s="44">
        <v>44967</v>
      </c>
      <c r="T664" s="45">
        <f t="shared" si="159"/>
        <v>1</v>
      </c>
      <c r="U664" s="46">
        <f t="shared" si="156"/>
        <v>27.142857142857142</v>
      </c>
      <c r="V664" s="47">
        <v>36.5</v>
      </c>
      <c r="W664" s="47">
        <v>3.15</v>
      </c>
      <c r="X664" s="48">
        <f t="shared" si="160"/>
        <v>54.75</v>
      </c>
      <c r="Y664" s="48">
        <f t="shared" si="161"/>
        <v>4.7249999999999996</v>
      </c>
      <c r="Z664" s="48">
        <f t="shared" si="157"/>
        <v>38.324999999999996</v>
      </c>
      <c r="AA664" s="48">
        <f t="shared" si="162"/>
        <v>16.424999999999997</v>
      </c>
      <c r="AB664" s="48">
        <f t="shared" si="163"/>
        <v>128.25</v>
      </c>
      <c r="AC664" s="48">
        <f t="shared" si="164"/>
        <v>183</v>
      </c>
      <c r="AD664" s="93">
        <f t="shared" si="158"/>
        <v>183</v>
      </c>
    </row>
    <row r="665" spans="1:30" s="68" customFormat="1" ht="30" customHeight="1" x14ac:dyDescent="0.35">
      <c r="A665" s="39"/>
      <c r="B665" s="39" t="s">
        <v>102</v>
      </c>
      <c r="C665" s="40">
        <v>657</v>
      </c>
      <c r="D665" s="41">
        <v>12886</v>
      </c>
      <c r="E665" s="41">
        <v>8556</v>
      </c>
      <c r="F665" s="41" t="s">
        <v>49</v>
      </c>
      <c r="G665" s="39" t="s">
        <v>407</v>
      </c>
      <c r="H665" s="39" t="s">
        <v>353</v>
      </c>
      <c r="I665" s="41">
        <v>1.5</v>
      </c>
      <c r="J665" s="41">
        <v>1</v>
      </c>
      <c r="K665" s="41"/>
      <c r="L665" s="41"/>
      <c r="M665" s="41"/>
      <c r="N665" s="41">
        <v>1</v>
      </c>
      <c r="O665" s="41">
        <f>IF(P665="m3",I665*J665*M665,IF(P665="m2-LxH",I665*M665,IF(P665="m2-LxW",I665*J665*N665,IF(P665="rm",M665,IF(P665="lm",I665,IF(P665="unit",#REF!,))))))</f>
        <v>1.5</v>
      </c>
      <c r="P665" s="42" t="s">
        <v>32</v>
      </c>
      <c r="Q665" s="43" t="str">
        <f t="shared" si="154"/>
        <v>off hired</v>
      </c>
      <c r="R665" s="44">
        <v>44778</v>
      </c>
      <c r="S665" s="44">
        <v>44967</v>
      </c>
      <c r="T665" s="45">
        <f t="shared" si="159"/>
        <v>1</v>
      </c>
      <c r="U665" s="46">
        <f t="shared" si="156"/>
        <v>27.142857142857142</v>
      </c>
      <c r="V665" s="47">
        <v>36.5</v>
      </c>
      <c r="W665" s="47">
        <v>3.15</v>
      </c>
      <c r="X665" s="48">
        <f t="shared" si="160"/>
        <v>54.75</v>
      </c>
      <c r="Y665" s="48">
        <f t="shared" si="161"/>
        <v>4.7249999999999996</v>
      </c>
      <c r="Z665" s="48">
        <f t="shared" si="157"/>
        <v>38.324999999999996</v>
      </c>
      <c r="AA665" s="48">
        <f t="shared" si="162"/>
        <v>16.424999999999997</v>
      </c>
      <c r="AB665" s="48">
        <f t="shared" si="163"/>
        <v>128.25</v>
      </c>
      <c r="AC665" s="48">
        <f t="shared" si="164"/>
        <v>183</v>
      </c>
      <c r="AD665" s="93">
        <f t="shared" si="158"/>
        <v>183</v>
      </c>
    </row>
    <row r="666" spans="1:30" s="68" customFormat="1" ht="30" customHeight="1" x14ac:dyDescent="0.35">
      <c r="A666" s="39"/>
      <c r="B666" s="39" t="s">
        <v>102</v>
      </c>
      <c r="C666" s="40">
        <v>657</v>
      </c>
      <c r="D666" s="41">
        <v>12886</v>
      </c>
      <c r="E666" s="41">
        <v>8556</v>
      </c>
      <c r="F666" s="41" t="s">
        <v>49</v>
      </c>
      <c r="G666" s="39" t="s">
        <v>407</v>
      </c>
      <c r="H666" s="39" t="s">
        <v>353</v>
      </c>
      <c r="I666" s="41">
        <v>1.5</v>
      </c>
      <c r="J666" s="41">
        <v>1</v>
      </c>
      <c r="K666" s="41"/>
      <c r="L666" s="41"/>
      <c r="M666" s="41"/>
      <c r="N666" s="41">
        <v>1</v>
      </c>
      <c r="O666" s="41">
        <f>IF(P666="m3",I666*J666*M666,IF(P666="m2-LxH",I666*M666,IF(P666="m2-LxW",I666*J666*N666,IF(P666="rm",M666,IF(P666="lm",I666,IF(P666="unit",#REF!,))))))</f>
        <v>1.5</v>
      </c>
      <c r="P666" s="42" t="s">
        <v>32</v>
      </c>
      <c r="Q666" s="43" t="str">
        <f t="shared" si="154"/>
        <v>off hired</v>
      </c>
      <c r="R666" s="44">
        <v>44778</v>
      </c>
      <c r="S666" s="44">
        <v>44967</v>
      </c>
      <c r="T666" s="45">
        <f t="shared" si="159"/>
        <v>1</v>
      </c>
      <c r="U666" s="46"/>
      <c r="V666" s="47"/>
      <c r="W666" s="47"/>
      <c r="X666" s="48"/>
      <c r="Y666" s="48"/>
      <c r="Z666" s="48"/>
      <c r="AA666" s="48"/>
      <c r="AB666" s="48"/>
      <c r="AC666" s="48"/>
      <c r="AD666" s="93">
        <f t="shared" si="158"/>
        <v>0</v>
      </c>
    </row>
    <row r="667" spans="1:30" s="68" customFormat="1" ht="30" customHeight="1" x14ac:dyDescent="0.35">
      <c r="A667" s="39"/>
      <c r="B667" s="39" t="s">
        <v>114</v>
      </c>
      <c r="C667" s="40">
        <v>664</v>
      </c>
      <c r="D667" s="41">
        <v>12887</v>
      </c>
      <c r="E667" s="41">
        <v>7813</v>
      </c>
      <c r="F667" s="41" t="s">
        <v>49</v>
      </c>
      <c r="G667" s="39" t="s">
        <v>256</v>
      </c>
      <c r="H667" s="39" t="s">
        <v>302</v>
      </c>
      <c r="I667" s="41">
        <v>2.5</v>
      </c>
      <c r="J667" s="41">
        <v>1.3</v>
      </c>
      <c r="K667" s="41">
        <v>5</v>
      </c>
      <c r="L667" s="41">
        <v>1</v>
      </c>
      <c r="M667" s="41">
        <f t="shared" ref="M667:M708" si="165">K667-L667</f>
        <v>4</v>
      </c>
      <c r="N667" s="41"/>
      <c r="O667" s="41">
        <f>IF(P667="m3",I667*J667*M667,IF(P667="m2-LxH",I667*M667,IF(P667="m2-LxW",I667*J667*N667,IF(P667="rm",M667,IF(P667="lm",I667,IF(P667="unit",#REF!,))))))</f>
        <v>4</v>
      </c>
      <c r="P667" s="42" t="s">
        <v>30</v>
      </c>
      <c r="Q667" s="43" t="str">
        <f t="shared" ref="Q667:Q730" si="166">IF(S667&lt;&gt;0,"off hired",IF(R667&lt;&gt;0,"on hire","-"))</f>
        <v>off hired</v>
      </c>
      <c r="R667" s="44">
        <v>44778</v>
      </c>
      <c r="S667" s="44">
        <v>44782</v>
      </c>
      <c r="T667" s="45">
        <f t="shared" ref="T667:T730" si="167">IF(S667&lt;&gt;0,1,0)</f>
        <v>1</v>
      </c>
      <c r="U667" s="46">
        <f t="shared" ref="U667:U687" si="168">IF(Q667="on hire",$C$1-R667+1,IF(Q667="off hired",S667-R667+1,0))/7</f>
        <v>0.7142857142857143</v>
      </c>
      <c r="V667" s="50">
        <v>135</v>
      </c>
      <c r="W667" s="47">
        <v>12.25</v>
      </c>
      <c r="X667" s="48">
        <f t="shared" ref="X667:X730" si="169">V667*O667</f>
        <v>540</v>
      </c>
      <c r="Y667" s="48">
        <f t="shared" ref="Y667:Y730" si="170">W667*O667</f>
        <v>49</v>
      </c>
      <c r="Z667" s="48">
        <f t="shared" ref="Z667:Z730" si="171">0.7*O667*V667</f>
        <v>378</v>
      </c>
      <c r="AA667" s="48">
        <f t="shared" ref="AA667:AA730" si="172">IF(Q667="off hired",0.3*O667*V667*T667,0)</f>
        <v>162</v>
      </c>
      <c r="AB667" s="48">
        <f>U667*O667*W667</f>
        <v>35</v>
      </c>
      <c r="AC667" s="48">
        <f t="shared" ref="AC667:AC698" si="173">Z667+AA667+AB667</f>
        <v>575</v>
      </c>
      <c r="AD667" s="93">
        <f t="shared" si="158"/>
        <v>575</v>
      </c>
    </row>
    <row r="668" spans="1:30" s="68" customFormat="1" ht="30" customHeight="1" x14ac:dyDescent="0.35">
      <c r="A668" s="39"/>
      <c r="B668" s="39" t="s">
        <v>97</v>
      </c>
      <c r="C668" s="40">
        <v>671</v>
      </c>
      <c r="D668" s="41">
        <v>12888</v>
      </c>
      <c r="E668" s="41">
        <v>7860</v>
      </c>
      <c r="F668" s="41" t="s">
        <v>50</v>
      </c>
      <c r="G668" s="39" t="s">
        <v>368</v>
      </c>
      <c r="H668" s="39" t="s">
        <v>302</v>
      </c>
      <c r="I668" s="41">
        <v>1.8</v>
      </c>
      <c r="J668" s="41">
        <v>1.3</v>
      </c>
      <c r="K668" s="41">
        <v>3.5</v>
      </c>
      <c r="L668" s="41">
        <v>1</v>
      </c>
      <c r="M668" s="41">
        <f t="shared" si="165"/>
        <v>2.5</v>
      </c>
      <c r="N668" s="41"/>
      <c r="O668" s="41">
        <f>IF(P668="m3",I668*J668*M668,IF(P668="m2-LxH",I668*M668,IF(P668="m2-LxW",I668*J668*N668,IF(P668="rm",M668,IF(P668="lm",I668,IF(P668="unit",#REF!,))))))</f>
        <v>2.5</v>
      </c>
      <c r="P668" s="42" t="s">
        <v>30</v>
      </c>
      <c r="Q668" s="43" t="str">
        <f t="shared" si="166"/>
        <v>off hired</v>
      </c>
      <c r="R668" s="44">
        <v>44779</v>
      </c>
      <c r="S668" s="44">
        <v>44804</v>
      </c>
      <c r="T668" s="45">
        <f t="shared" si="167"/>
        <v>1</v>
      </c>
      <c r="U668" s="46">
        <f t="shared" si="168"/>
        <v>3.7142857142857144</v>
      </c>
      <c r="V668" s="50">
        <v>135</v>
      </c>
      <c r="W668" s="47">
        <v>12.25</v>
      </c>
      <c r="X668" s="48">
        <f t="shared" si="169"/>
        <v>337.5</v>
      </c>
      <c r="Y668" s="48">
        <f t="shared" si="170"/>
        <v>30.625</v>
      </c>
      <c r="Z668" s="48">
        <f t="shared" si="171"/>
        <v>236.25</v>
      </c>
      <c r="AA668" s="48">
        <f t="shared" si="172"/>
        <v>101.25</v>
      </c>
      <c r="AB668" s="48">
        <f t="shared" ref="AB668:AB731" si="174">U668*O668*W668</f>
        <v>113.75000000000001</v>
      </c>
      <c r="AC668" s="48">
        <f t="shared" si="173"/>
        <v>451.25</v>
      </c>
      <c r="AD668" s="93">
        <f t="shared" si="158"/>
        <v>451.25</v>
      </c>
    </row>
    <row r="669" spans="1:30" s="68" customFormat="1" ht="30" customHeight="1" x14ac:dyDescent="0.35">
      <c r="A669" s="39"/>
      <c r="B669" s="39" t="s">
        <v>102</v>
      </c>
      <c r="C669" s="40">
        <v>672</v>
      </c>
      <c r="D669" s="41">
        <v>12889</v>
      </c>
      <c r="E669" s="41">
        <v>7835</v>
      </c>
      <c r="F669" s="41" t="s">
        <v>50</v>
      </c>
      <c r="G669" s="39" t="s">
        <v>271</v>
      </c>
      <c r="H669" s="39" t="s">
        <v>302</v>
      </c>
      <c r="I669" s="41">
        <v>2.5</v>
      </c>
      <c r="J669" s="41">
        <v>1.3</v>
      </c>
      <c r="K669" s="41">
        <v>4</v>
      </c>
      <c r="L669" s="41">
        <v>1</v>
      </c>
      <c r="M669" s="41">
        <f t="shared" si="165"/>
        <v>3</v>
      </c>
      <c r="N669" s="41"/>
      <c r="O669" s="41">
        <f>IF(P669="m3",I669*J669*M669,IF(P669="m2-LxH",I669*M669,IF(P669="m2-LxW",I669*J669*N669,IF(P669="rm",M669,IF(P669="lm",I669,IF(P669="unit",#REF!,))))))</f>
        <v>3</v>
      </c>
      <c r="P669" s="42" t="s">
        <v>30</v>
      </c>
      <c r="Q669" s="43" t="str">
        <f t="shared" si="166"/>
        <v>off hired</v>
      </c>
      <c r="R669" s="44">
        <v>44778</v>
      </c>
      <c r="S669" s="44">
        <v>44792</v>
      </c>
      <c r="T669" s="45">
        <f t="shared" si="167"/>
        <v>1</v>
      </c>
      <c r="U669" s="46">
        <f t="shared" si="168"/>
        <v>2.1428571428571428</v>
      </c>
      <c r="V669" s="50">
        <v>135</v>
      </c>
      <c r="W669" s="47"/>
      <c r="X669" s="48">
        <f t="shared" si="169"/>
        <v>405</v>
      </c>
      <c r="Y669" s="48">
        <f t="shared" si="170"/>
        <v>0</v>
      </c>
      <c r="Z669" s="48">
        <f t="shared" si="171"/>
        <v>283.49999999999994</v>
      </c>
      <c r="AA669" s="48">
        <f t="shared" si="172"/>
        <v>121.49999999999999</v>
      </c>
      <c r="AB669" s="48">
        <f t="shared" si="174"/>
        <v>0</v>
      </c>
      <c r="AC669" s="48">
        <f t="shared" si="173"/>
        <v>404.99999999999994</v>
      </c>
      <c r="AD669" s="93">
        <f t="shared" si="158"/>
        <v>404.99999999999994</v>
      </c>
    </row>
    <row r="670" spans="1:30" s="68" customFormat="1" ht="30" customHeight="1" x14ac:dyDescent="0.35">
      <c r="A670" s="39"/>
      <c r="B670" s="39" t="s">
        <v>102</v>
      </c>
      <c r="C670" s="40">
        <v>672</v>
      </c>
      <c r="D670" s="41">
        <v>12889</v>
      </c>
      <c r="E670" s="41">
        <v>7835</v>
      </c>
      <c r="F670" s="41" t="s">
        <v>50</v>
      </c>
      <c r="G670" s="39" t="s">
        <v>271</v>
      </c>
      <c r="H670" s="39" t="s">
        <v>302</v>
      </c>
      <c r="I670" s="41">
        <v>2.5</v>
      </c>
      <c r="J670" s="41">
        <v>1.3</v>
      </c>
      <c r="K670" s="41">
        <v>4</v>
      </c>
      <c r="L670" s="41">
        <v>1</v>
      </c>
      <c r="M670" s="41">
        <f t="shared" si="165"/>
        <v>3</v>
      </c>
      <c r="N670" s="41"/>
      <c r="O670" s="41">
        <f>IF(P670="m3",I670*J670*M670,IF(P670="m2-LxH",I670*M670,IF(P670="m2-LxW",I670*J670*N670,IF(P670="rm",M670,IF(P670="lm",I670,IF(P670="unit",#REF!,))))))</f>
        <v>3</v>
      </c>
      <c r="P670" s="42" t="s">
        <v>30</v>
      </c>
      <c r="Q670" s="43" t="str">
        <f t="shared" si="166"/>
        <v>off hired</v>
      </c>
      <c r="R670" s="44">
        <v>44778</v>
      </c>
      <c r="S670" s="44">
        <v>44792</v>
      </c>
      <c r="T670" s="45">
        <f t="shared" si="167"/>
        <v>1</v>
      </c>
      <c r="U670" s="46">
        <f t="shared" si="168"/>
        <v>2.1428571428571428</v>
      </c>
      <c r="V670" s="50">
        <v>135</v>
      </c>
      <c r="W670" s="47"/>
      <c r="X670" s="48">
        <f t="shared" si="169"/>
        <v>405</v>
      </c>
      <c r="Y670" s="48">
        <f t="shared" si="170"/>
        <v>0</v>
      </c>
      <c r="Z670" s="48">
        <f t="shared" si="171"/>
        <v>283.49999999999994</v>
      </c>
      <c r="AA670" s="48">
        <f t="shared" si="172"/>
        <v>121.49999999999999</v>
      </c>
      <c r="AB670" s="48">
        <f t="shared" si="174"/>
        <v>0</v>
      </c>
      <c r="AC670" s="48">
        <f t="shared" si="173"/>
        <v>404.99999999999994</v>
      </c>
      <c r="AD670" s="93">
        <f t="shared" si="158"/>
        <v>404.99999999999994</v>
      </c>
    </row>
    <row r="671" spans="1:30" s="68" customFormat="1" ht="30" customHeight="1" x14ac:dyDescent="0.35">
      <c r="A671" s="39"/>
      <c r="B671" s="39" t="s">
        <v>47</v>
      </c>
      <c r="C671" s="40">
        <v>673</v>
      </c>
      <c r="D671" s="49">
        <v>12890</v>
      </c>
      <c r="E671" s="49">
        <v>8119</v>
      </c>
      <c r="F671" s="41" t="s">
        <v>50</v>
      </c>
      <c r="G671" s="39" t="s">
        <v>270</v>
      </c>
      <c r="H671" s="39" t="s">
        <v>28</v>
      </c>
      <c r="I671" s="41">
        <v>7</v>
      </c>
      <c r="J671" s="41">
        <v>2.5</v>
      </c>
      <c r="K671" s="41">
        <v>5</v>
      </c>
      <c r="L671" s="41">
        <v>1</v>
      </c>
      <c r="M671" s="41">
        <f t="shared" si="165"/>
        <v>4</v>
      </c>
      <c r="N671" s="41"/>
      <c r="O671" s="41">
        <f>IF(P671="m3",I671*J671*M671,IF(P671="m2-LxH",I671*M671,IF(P671="m2-LxW",I671*J671*N671,IF(P671="rm",M671,IF(P671="lm",I671,IF(P671="unit",#REF!,))))))</f>
        <v>70</v>
      </c>
      <c r="P671" s="42" t="s">
        <v>29</v>
      </c>
      <c r="Q671" s="43" t="str">
        <f t="shared" si="166"/>
        <v>off hired</v>
      </c>
      <c r="R671" s="44">
        <v>44779</v>
      </c>
      <c r="S671" s="44">
        <v>44848</v>
      </c>
      <c r="T671" s="45">
        <f t="shared" si="167"/>
        <v>1</v>
      </c>
      <c r="U671" s="46">
        <f t="shared" si="168"/>
        <v>10</v>
      </c>
      <c r="V671" s="47">
        <v>7.5</v>
      </c>
      <c r="W671" s="47">
        <v>0.7</v>
      </c>
      <c r="X671" s="48">
        <f t="shared" si="169"/>
        <v>525</v>
      </c>
      <c r="Y671" s="48">
        <f t="shared" si="170"/>
        <v>49</v>
      </c>
      <c r="Z671" s="48">
        <f t="shared" si="171"/>
        <v>367.5</v>
      </c>
      <c r="AA671" s="48">
        <f t="shared" si="172"/>
        <v>157.5</v>
      </c>
      <c r="AB671" s="48">
        <f t="shared" si="174"/>
        <v>489.99999999999994</v>
      </c>
      <c r="AC671" s="48">
        <f t="shared" si="173"/>
        <v>1015</v>
      </c>
      <c r="AD671" s="93">
        <f t="shared" si="158"/>
        <v>1015</v>
      </c>
    </row>
    <row r="672" spans="1:30" s="68" customFormat="1" ht="30" customHeight="1" x14ac:dyDescent="0.35">
      <c r="A672" s="39"/>
      <c r="B672" s="39" t="s">
        <v>100</v>
      </c>
      <c r="C672" s="40">
        <v>674</v>
      </c>
      <c r="D672" s="41">
        <v>12891</v>
      </c>
      <c r="E672" s="41">
        <v>8155</v>
      </c>
      <c r="F672" s="41" t="s">
        <v>49</v>
      </c>
      <c r="G672" s="39" t="s">
        <v>260</v>
      </c>
      <c r="H672" s="39" t="s">
        <v>302</v>
      </c>
      <c r="I672" s="41">
        <v>1.3</v>
      </c>
      <c r="J672" s="41">
        <v>1</v>
      </c>
      <c r="K672" s="41">
        <v>3</v>
      </c>
      <c r="L672" s="41">
        <v>1</v>
      </c>
      <c r="M672" s="41">
        <f t="shared" si="165"/>
        <v>2</v>
      </c>
      <c r="N672" s="41"/>
      <c r="O672" s="41">
        <f>IF(P672="m3",I672*J672*M672,IF(P672="m2-LxH",I672*M672,IF(P672="m2-LxW",I672*J672*N672,IF(P672="rm",M672,IF(P672="lm",I672,IF(P672="unit",#REF!,))))))</f>
        <v>2</v>
      </c>
      <c r="P672" s="42" t="s">
        <v>30</v>
      </c>
      <c r="Q672" s="43" t="str">
        <f t="shared" si="166"/>
        <v>off hired</v>
      </c>
      <c r="R672" s="44">
        <v>44779</v>
      </c>
      <c r="S672" s="44">
        <v>44861</v>
      </c>
      <c r="T672" s="45">
        <f t="shared" si="167"/>
        <v>1</v>
      </c>
      <c r="U672" s="46">
        <f t="shared" si="168"/>
        <v>11.857142857142858</v>
      </c>
      <c r="V672" s="50">
        <v>135</v>
      </c>
      <c r="W672" s="47">
        <v>12.25</v>
      </c>
      <c r="X672" s="48">
        <f t="shared" si="169"/>
        <v>270</v>
      </c>
      <c r="Y672" s="48">
        <f t="shared" si="170"/>
        <v>24.5</v>
      </c>
      <c r="Z672" s="48">
        <f t="shared" si="171"/>
        <v>189</v>
      </c>
      <c r="AA672" s="48">
        <f t="shared" si="172"/>
        <v>81</v>
      </c>
      <c r="AB672" s="48">
        <f t="shared" si="174"/>
        <v>290.5</v>
      </c>
      <c r="AC672" s="48">
        <f t="shared" si="173"/>
        <v>560.5</v>
      </c>
      <c r="AD672" s="93">
        <f t="shared" si="158"/>
        <v>560.5</v>
      </c>
    </row>
    <row r="673" spans="1:30" s="68" customFormat="1" ht="30" customHeight="1" x14ac:dyDescent="0.35">
      <c r="A673" s="39"/>
      <c r="B673" s="39" t="s">
        <v>164</v>
      </c>
      <c r="C673" s="40">
        <v>683</v>
      </c>
      <c r="D673" s="41">
        <v>12892</v>
      </c>
      <c r="E673" s="41">
        <v>8069</v>
      </c>
      <c r="F673" s="41" t="s">
        <v>49</v>
      </c>
      <c r="G673" s="39" t="s">
        <v>408</v>
      </c>
      <c r="H673" s="39" t="s">
        <v>302</v>
      </c>
      <c r="I673" s="41">
        <v>1.3</v>
      </c>
      <c r="J673" s="41">
        <v>1.3</v>
      </c>
      <c r="K673" s="41">
        <v>3</v>
      </c>
      <c r="L673" s="41">
        <v>1</v>
      </c>
      <c r="M673" s="41">
        <f t="shared" si="165"/>
        <v>2</v>
      </c>
      <c r="N673" s="41"/>
      <c r="O673" s="41">
        <f>IF(P673="m3",I673*J673*M673,IF(P673="m2-LxH",I673*M673,IF(P673="m2-LxW",I673*J673*N673,IF(P673="rm",M673,IF(P673="lm",I673,IF(P673="unit",#REF!,))))))</f>
        <v>2</v>
      </c>
      <c r="P673" s="42" t="s">
        <v>30</v>
      </c>
      <c r="Q673" s="43" t="str">
        <f t="shared" si="166"/>
        <v>off hired</v>
      </c>
      <c r="R673" s="44">
        <v>44781</v>
      </c>
      <c r="S673" s="44">
        <v>44838</v>
      </c>
      <c r="T673" s="45">
        <f t="shared" si="167"/>
        <v>1</v>
      </c>
      <c r="U673" s="46">
        <f t="shared" si="168"/>
        <v>8.2857142857142865</v>
      </c>
      <c r="V673" s="50">
        <v>135</v>
      </c>
      <c r="W673" s="47">
        <v>12.25</v>
      </c>
      <c r="X673" s="48">
        <f t="shared" si="169"/>
        <v>270</v>
      </c>
      <c r="Y673" s="48">
        <f t="shared" si="170"/>
        <v>24.5</v>
      </c>
      <c r="Z673" s="48">
        <f t="shared" si="171"/>
        <v>189</v>
      </c>
      <c r="AA673" s="48">
        <f t="shared" si="172"/>
        <v>81</v>
      </c>
      <c r="AB673" s="48">
        <f t="shared" si="174"/>
        <v>203.00000000000003</v>
      </c>
      <c r="AC673" s="48">
        <f t="shared" si="173"/>
        <v>473</v>
      </c>
      <c r="AD673" s="93">
        <f t="shared" si="158"/>
        <v>473</v>
      </c>
    </row>
    <row r="674" spans="1:30" s="68" customFormat="1" ht="30" customHeight="1" x14ac:dyDescent="0.35">
      <c r="A674" s="39"/>
      <c r="B674" s="39" t="s">
        <v>484</v>
      </c>
      <c r="C674" s="40">
        <v>683</v>
      </c>
      <c r="D674" s="41">
        <v>12892</v>
      </c>
      <c r="E674" s="41">
        <v>8069</v>
      </c>
      <c r="F674" s="41" t="s">
        <v>49</v>
      </c>
      <c r="G674" s="39" t="s">
        <v>408</v>
      </c>
      <c r="H674" s="39" t="s">
        <v>302</v>
      </c>
      <c r="I674" s="41">
        <v>1.3</v>
      </c>
      <c r="J674" s="41">
        <v>1.3</v>
      </c>
      <c r="K674" s="41">
        <v>3</v>
      </c>
      <c r="L674" s="41">
        <v>1</v>
      </c>
      <c r="M674" s="41">
        <f t="shared" si="165"/>
        <v>2</v>
      </c>
      <c r="N674" s="41"/>
      <c r="O674" s="41">
        <f>IF(P674="m3",I674*J674*M674,IF(P674="m2-LxH",I674*M674,IF(P674="m2-LxW",I674*J674*N674,IF(P674="rm",M674,IF(P674="lm",I674,IF(P674="unit",#REF!,))))))</f>
        <v>2</v>
      </c>
      <c r="P674" s="42" t="s">
        <v>30</v>
      </c>
      <c r="Q674" s="43" t="str">
        <f t="shared" si="166"/>
        <v>off hired</v>
      </c>
      <c r="R674" s="44">
        <v>44781</v>
      </c>
      <c r="S674" s="44">
        <v>44838</v>
      </c>
      <c r="T674" s="45">
        <f t="shared" si="167"/>
        <v>1</v>
      </c>
      <c r="U674" s="46">
        <f t="shared" si="168"/>
        <v>8.2857142857142865</v>
      </c>
      <c r="V674" s="50">
        <v>135</v>
      </c>
      <c r="W674" s="47">
        <v>12.25</v>
      </c>
      <c r="X674" s="48">
        <f t="shared" si="169"/>
        <v>270</v>
      </c>
      <c r="Y674" s="48">
        <f t="shared" si="170"/>
        <v>24.5</v>
      </c>
      <c r="Z674" s="48">
        <f t="shared" si="171"/>
        <v>189</v>
      </c>
      <c r="AA674" s="48">
        <f t="shared" si="172"/>
        <v>81</v>
      </c>
      <c r="AB674" s="48">
        <f t="shared" si="174"/>
        <v>203.00000000000003</v>
      </c>
      <c r="AC674" s="48">
        <f t="shared" si="173"/>
        <v>473</v>
      </c>
      <c r="AD674" s="93">
        <f t="shared" si="158"/>
        <v>473</v>
      </c>
    </row>
    <row r="675" spans="1:30" s="68" customFormat="1" ht="30" customHeight="1" x14ac:dyDescent="0.35">
      <c r="A675" s="39"/>
      <c r="B675" s="39" t="s">
        <v>485</v>
      </c>
      <c r="C675" s="40">
        <v>683</v>
      </c>
      <c r="D675" s="41">
        <v>12892</v>
      </c>
      <c r="E675" s="41">
        <v>8069</v>
      </c>
      <c r="F675" s="41" t="s">
        <v>49</v>
      </c>
      <c r="G675" s="39" t="s">
        <v>408</v>
      </c>
      <c r="H675" s="39" t="s">
        <v>302</v>
      </c>
      <c r="I675" s="41">
        <v>1.3</v>
      </c>
      <c r="J675" s="41">
        <v>1.3</v>
      </c>
      <c r="K675" s="41">
        <v>3</v>
      </c>
      <c r="L675" s="41">
        <v>1</v>
      </c>
      <c r="M675" s="41">
        <f t="shared" si="165"/>
        <v>2</v>
      </c>
      <c r="N675" s="41"/>
      <c r="O675" s="41">
        <f>IF(P675="m3",I675*J675*M675,IF(P675="m2-LxH",I675*M675,IF(P675="m2-LxW",I675*J675*N675,IF(P675="rm",M675,IF(P675="lm",I675,IF(P675="unit",#REF!,))))))</f>
        <v>2</v>
      </c>
      <c r="P675" s="42" t="s">
        <v>30</v>
      </c>
      <c r="Q675" s="43" t="str">
        <f t="shared" si="166"/>
        <v>off hired</v>
      </c>
      <c r="R675" s="44">
        <v>44781</v>
      </c>
      <c r="S675" s="44">
        <v>44838</v>
      </c>
      <c r="T675" s="45">
        <f t="shared" si="167"/>
        <v>1</v>
      </c>
      <c r="U675" s="46">
        <f t="shared" si="168"/>
        <v>8.2857142857142865</v>
      </c>
      <c r="V675" s="50">
        <v>135</v>
      </c>
      <c r="W675" s="47">
        <v>12.25</v>
      </c>
      <c r="X675" s="48">
        <f t="shared" si="169"/>
        <v>270</v>
      </c>
      <c r="Y675" s="48">
        <f t="shared" si="170"/>
        <v>24.5</v>
      </c>
      <c r="Z675" s="48">
        <f t="shared" si="171"/>
        <v>189</v>
      </c>
      <c r="AA675" s="48">
        <f t="shared" si="172"/>
        <v>81</v>
      </c>
      <c r="AB675" s="48">
        <f t="shared" si="174"/>
        <v>203.00000000000003</v>
      </c>
      <c r="AC675" s="48">
        <f t="shared" si="173"/>
        <v>473</v>
      </c>
      <c r="AD675" s="93">
        <f t="shared" si="158"/>
        <v>473</v>
      </c>
    </row>
    <row r="676" spans="1:30" s="68" customFormat="1" ht="30" customHeight="1" x14ac:dyDescent="0.35">
      <c r="A676" s="39"/>
      <c r="B676" s="39" t="s">
        <v>59</v>
      </c>
      <c r="C676" s="40">
        <v>683</v>
      </c>
      <c r="D676" s="41">
        <v>12892</v>
      </c>
      <c r="E676" s="41">
        <v>8069</v>
      </c>
      <c r="F676" s="41" t="s">
        <v>49</v>
      </c>
      <c r="G676" s="39" t="s">
        <v>408</v>
      </c>
      <c r="H676" s="39" t="s">
        <v>302</v>
      </c>
      <c r="I676" s="41">
        <v>1.3</v>
      </c>
      <c r="J676" s="41">
        <v>1.3</v>
      </c>
      <c r="K676" s="41">
        <v>3</v>
      </c>
      <c r="L676" s="41">
        <v>1</v>
      </c>
      <c r="M676" s="41">
        <f t="shared" si="165"/>
        <v>2</v>
      </c>
      <c r="N676" s="41"/>
      <c r="O676" s="41">
        <f>IF(P676="m3",I676*J676*M676,IF(P676="m2-LxH",I676*M676,IF(P676="m2-LxW",I676*J676*N676,IF(P676="rm",M676,IF(P676="lm",I676,IF(P676="unit",#REF!,))))))</f>
        <v>2</v>
      </c>
      <c r="P676" s="42" t="s">
        <v>30</v>
      </c>
      <c r="Q676" s="43" t="str">
        <f t="shared" si="166"/>
        <v>off hired</v>
      </c>
      <c r="R676" s="44">
        <v>44781</v>
      </c>
      <c r="S676" s="44">
        <v>44838</v>
      </c>
      <c r="T676" s="45">
        <f t="shared" si="167"/>
        <v>1</v>
      </c>
      <c r="U676" s="46">
        <f t="shared" si="168"/>
        <v>8.2857142857142865</v>
      </c>
      <c r="V676" s="50">
        <v>135</v>
      </c>
      <c r="W676" s="47">
        <v>12.25</v>
      </c>
      <c r="X676" s="48">
        <f t="shared" si="169"/>
        <v>270</v>
      </c>
      <c r="Y676" s="48">
        <f t="shared" si="170"/>
        <v>24.5</v>
      </c>
      <c r="Z676" s="48">
        <f t="shared" si="171"/>
        <v>189</v>
      </c>
      <c r="AA676" s="48">
        <f t="shared" si="172"/>
        <v>81</v>
      </c>
      <c r="AB676" s="48">
        <f t="shared" si="174"/>
        <v>203.00000000000003</v>
      </c>
      <c r="AC676" s="48">
        <f t="shared" si="173"/>
        <v>473</v>
      </c>
      <c r="AD676" s="93">
        <f t="shared" si="158"/>
        <v>473</v>
      </c>
    </row>
    <row r="677" spans="1:30" s="68" customFormat="1" ht="30" customHeight="1" x14ac:dyDescent="0.35">
      <c r="A677" s="39"/>
      <c r="B677" s="39" t="s">
        <v>224</v>
      </c>
      <c r="C677" s="40">
        <v>683</v>
      </c>
      <c r="D677" s="41">
        <v>12892</v>
      </c>
      <c r="E677" s="41">
        <v>8069</v>
      </c>
      <c r="F677" s="41" t="s">
        <v>49</v>
      </c>
      <c r="G677" s="39" t="s">
        <v>408</v>
      </c>
      <c r="H677" s="39" t="s">
        <v>302</v>
      </c>
      <c r="I677" s="41">
        <v>1.3</v>
      </c>
      <c r="J677" s="41">
        <v>1.3</v>
      </c>
      <c r="K677" s="41">
        <v>3</v>
      </c>
      <c r="L677" s="41">
        <v>1</v>
      </c>
      <c r="M677" s="41">
        <f t="shared" si="165"/>
        <v>2</v>
      </c>
      <c r="N677" s="41"/>
      <c r="O677" s="41">
        <f>IF(P677="m3",I677*J677*M677,IF(P677="m2-LxH",I677*M677,IF(P677="m2-LxW",I677*J677*N677,IF(P677="rm",M677,IF(P677="lm",I677,IF(P677="unit",#REF!,))))))</f>
        <v>2</v>
      </c>
      <c r="P677" s="42" t="s">
        <v>30</v>
      </c>
      <c r="Q677" s="43" t="str">
        <f t="shared" si="166"/>
        <v>off hired</v>
      </c>
      <c r="R677" s="44">
        <v>44781</v>
      </c>
      <c r="S677" s="44">
        <v>44838</v>
      </c>
      <c r="T677" s="45">
        <f t="shared" si="167"/>
        <v>1</v>
      </c>
      <c r="U677" s="46">
        <f t="shared" si="168"/>
        <v>8.2857142857142865</v>
      </c>
      <c r="V677" s="50">
        <v>135</v>
      </c>
      <c r="W677" s="47">
        <v>12.25</v>
      </c>
      <c r="X677" s="48">
        <f t="shared" si="169"/>
        <v>270</v>
      </c>
      <c r="Y677" s="48">
        <f t="shared" si="170"/>
        <v>24.5</v>
      </c>
      <c r="Z677" s="48">
        <f t="shared" si="171"/>
        <v>189</v>
      </c>
      <c r="AA677" s="48">
        <f t="shared" si="172"/>
        <v>81</v>
      </c>
      <c r="AB677" s="48">
        <f t="shared" si="174"/>
        <v>203.00000000000003</v>
      </c>
      <c r="AC677" s="48">
        <f t="shared" si="173"/>
        <v>473</v>
      </c>
      <c r="AD677" s="93">
        <f t="shared" si="158"/>
        <v>473</v>
      </c>
    </row>
    <row r="678" spans="1:30" s="68" customFormat="1" ht="30" customHeight="1" x14ac:dyDescent="0.35">
      <c r="A678" s="39"/>
      <c r="B678" s="39" t="s">
        <v>151</v>
      </c>
      <c r="C678" s="40">
        <v>683</v>
      </c>
      <c r="D678" s="41">
        <v>12892</v>
      </c>
      <c r="E678" s="41">
        <v>8069</v>
      </c>
      <c r="F678" s="41" t="s">
        <v>49</v>
      </c>
      <c r="G678" s="39" t="s">
        <v>408</v>
      </c>
      <c r="H678" s="39" t="s">
        <v>302</v>
      </c>
      <c r="I678" s="41">
        <v>1.3</v>
      </c>
      <c r="J678" s="41">
        <v>1.3</v>
      </c>
      <c r="K678" s="41">
        <v>3</v>
      </c>
      <c r="L678" s="41">
        <v>1</v>
      </c>
      <c r="M678" s="41">
        <f t="shared" si="165"/>
        <v>2</v>
      </c>
      <c r="N678" s="41"/>
      <c r="O678" s="41">
        <f>IF(P678="m3",I678*J678*M678,IF(P678="m2-LxH",I678*M678,IF(P678="m2-LxW",I678*J678*N678,IF(P678="rm",M678,IF(P678="lm",I678,IF(P678="unit",#REF!,))))))</f>
        <v>2</v>
      </c>
      <c r="P678" s="42" t="s">
        <v>30</v>
      </c>
      <c r="Q678" s="43" t="str">
        <f t="shared" si="166"/>
        <v>off hired</v>
      </c>
      <c r="R678" s="44">
        <v>44781</v>
      </c>
      <c r="S678" s="44">
        <v>44838</v>
      </c>
      <c r="T678" s="45">
        <f t="shared" si="167"/>
        <v>1</v>
      </c>
      <c r="U678" s="46">
        <f t="shared" si="168"/>
        <v>8.2857142857142865</v>
      </c>
      <c r="V678" s="50">
        <v>135</v>
      </c>
      <c r="W678" s="47">
        <v>12.25</v>
      </c>
      <c r="X678" s="48">
        <f t="shared" si="169"/>
        <v>270</v>
      </c>
      <c r="Y678" s="48">
        <f t="shared" si="170"/>
        <v>24.5</v>
      </c>
      <c r="Z678" s="48">
        <f t="shared" si="171"/>
        <v>189</v>
      </c>
      <c r="AA678" s="48">
        <f t="shared" si="172"/>
        <v>81</v>
      </c>
      <c r="AB678" s="48">
        <f t="shared" si="174"/>
        <v>203.00000000000003</v>
      </c>
      <c r="AC678" s="48">
        <f t="shared" si="173"/>
        <v>473</v>
      </c>
      <c r="AD678" s="93">
        <f t="shared" si="158"/>
        <v>473</v>
      </c>
    </row>
    <row r="679" spans="1:30" s="68" customFormat="1" ht="30" customHeight="1" x14ac:dyDescent="0.35">
      <c r="A679" s="39"/>
      <c r="B679" s="39" t="s">
        <v>486</v>
      </c>
      <c r="C679" s="40">
        <v>683</v>
      </c>
      <c r="D679" s="41">
        <v>12892</v>
      </c>
      <c r="E679" s="41">
        <v>8069</v>
      </c>
      <c r="F679" s="41" t="s">
        <v>49</v>
      </c>
      <c r="G679" s="39" t="s">
        <v>408</v>
      </c>
      <c r="H679" s="39" t="s">
        <v>302</v>
      </c>
      <c r="I679" s="41">
        <v>1.3</v>
      </c>
      <c r="J679" s="41">
        <v>1.3</v>
      </c>
      <c r="K679" s="41">
        <v>3</v>
      </c>
      <c r="L679" s="41">
        <v>1</v>
      </c>
      <c r="M679" s="41">
        <f t="shared" si="165"/>
        <v>2</v>
      </c>
      <c r="N679" s="41"/>
      <c r="O679" s="41">
        <f>IF(P679="m3",I679*J679*M679,IF(P679="m2-LxH",I679*M679,IF(P679="m2-LxW",I679*J679*N679,IF(P679="rm",M679,IF(P679="lm",I679,IF(P679="unit",#REF!,))))))</f>
        <v>2</v>
      </c>
      <c r="P679" s="42" t="s">
        <v>30</v>
      </c>
      <c r="Q679" s="43" t="str">
        <f t="shared" si="166"/>
        <v>off hired</v>
      </c>
      <c r="R679" s="44">
        <v>44781</v>
      </c>
      <c r="S679" s="44">
        <v>44838</v>
      </c>
      <c r="T679" s="45">
        <f t="shared" si="167"/>
        <v>1</v>
      </c>
      <c r="U679" s="46">
        <f t="shared" si="168"/>
        <v>8.2857142857142865</v>
      </c>
      <c r="V679" s="50">
        <v>135</v>
      </c>
      <c r="W679" s="47">
        <v>12.25</v>
      </c>
      <c r="X679" s="48">
        <f t="shared" si="169"/>
        <v>270</v>
      </c>
      <c r="Y679" s="48">
        <f t="shared" si="170"/>
        <v>24.5</v>
      </c>
      <c r="Z679" s="48">
        <f t="shared" si="171"/>
        <v>189</v>
      </c>
      <c r="AA679" s="48">
        <f t="shared" si="172"/>
        <v>81</v>
      </c>
      <c r="AB679" s="48">
        <f t="shared" si="174"/>
        <v>203.00000000000003</v>
      </c>
      <c r="AC679" s="48">
        <f t="shared" si="173"/>
        <v>473</v>
      </c>
      <c r="AD679" s="93">
        <f t="shared" si="158"/>
        <v>473</v>
      </c>
    </row>
    <row r="680" spans="1:30" s="68" customFormat="1" ht="30" customHeight="1" x14ac:dyDescent="0.35">
      <c r="A680" s="39"/>
      <c r="B680" s="39" t="s">
        <v>111</v>
      </c>
      <c r="C680" s="40">
        <v>683</v>
      </c>
      <c r="D680" s="41">
        <v>12892</v>
      </c>
      <c r="E680" s="41">
        <v>8069</v>
      </c>
      <c r="F680" s="41" t="s">
        <v>49</v>
      </c>
      <c r="G680" s="39" t="s">
        <v>408</v>
      </c>
      <c r="H680" s="39" t="s">
        <v>302</v>
      </c>
      <c r="I680" s="41">
        <v>1.3</v>
      </c>
      <c r="J680" s="41">
        <v>1.3</v>
      </c>
      <c r="K680" s="41">
        <v>3</v>
      </c>
      <c r="L680" s="41">
        <v>1</v>
      </c>
      <c r="M680" s="41">
        <f t="shared" si="165"/>
        <v>2</v>
      </c>
      <c r="N680" s="41"/>
      <c r="O680" s="41">
        <f>IF(P680="m3",I680*J680*M680,IF(P680="m2-LxH",I680*M680,IF(P680="m2-LxW",I680*J680*N680,IF(P680="rm",M680,IF(P680="lm",I680,IF(P680="unit",#REF!,))))))</f>
        <v>2</v>
      </c>
      <c r="P680" s="42" t="s">
        <v>30</v>
      </c>
      <c r="Q680" s="43" t="str">
        <f t="shared" si="166"/>
        <v>off hired</v>
      </c>
      <c r="R680" s="44">
        <v>44781</v>
      </c>
      <c r="S680" s="44">
        <v>44838</v>
      </c>
      <c r="T680" s="45">
        <f t="shared" si="167"/>
        <v>1</v>
      </c>
      <c r="U680" s="46">
        <f t="shared" si="168"/>
        <v>8.2857142857142865</v>
      </c>
      <c r="V680" s="50">
        <v>135</v>
      </c>
      <c r="W680" s="47">
        <v>12.25</v>
      </c>
      <c r="X680" s="48">
        <f t="shared" si="169"/>
        <v>270</v>
      </c>
      <c r="Y680" s="48">
        <f t="shared" si="170"/>
        <v>24.5</v>
      </c>
      <c r="Z680" s="48">
        <f t="shared" si="171"/>
        <v>189</v>
      </c>
      <c r="AA680" s="48">
        <f t="shared" si="172"/>
        <v>81</v>
      </c>
      <c r="AB680" s="48">
        <f t="shared" si="174"/>
        <v>203.00000000000003</v>
      </c>
      <c r="AC680" s="48">
        <f t="shared" si="173"/>
        <v>473</v>
      </c>
      <c r="AD680" s="93">
        <f t="shared" si="158"/>
        <v>473</v>
      </c>
    </row>
    <row r="681" spans="1:30" s="68" customFormat="1" ht="30" customHeight="1" x14ac:dyDescent="0.35">
      <c r="A681" s="39"/>
      <c r="B681" s="39" t="s">
        <v>104</v>
      </c>
      <c r="C681" s="40">
        <v>669</v>
      </c>
      <c r="D681" s="41">
        <v>12893</v>
      </c>
      <c r="E681" s="41">
        <v>8092</v>
      </c>
      <c r="F681" s="41" t="s">
        <v>49</v>
      </c>
      <c r="G681" s="39" t="s">
        <v>330</v>
      </c>
      <c r="H681" s="39" t="s">
        <v>302</v>
      </c>
      <c r="I681" s="41">
        <v>1.3</v>
      </c>
      <c r="J681" s="41">
        <v>1.3</v>
      </c>
      <c r="K681" s="41">
        <v>5</v>
      </c>
      <c r="L681" s="41">
        <v>1</v>
      </c>
      <c r="M681" s="41">
        <f t="shared" si="165"/>
        <v>4</v>
      </c>
      <c r="N681" s="41"/>
      <c r="O681" s="41">
        <f>IF(P681="m3",I681*J681*M681,IF(P681="m2-LxH",I681*M681,IF(P681="m2-LxW",I681*J681*N681,IF(P681="rm",M681,IF(P681="lm",I681,IF(P681="unit",#REF!,))))))</f>
        <v>4</v>
      </c>
      <c r="P681" s="42" t="s">
        <v>30</v>
      </c>
      <c r="Q681" s="43" t="str">
        <f t="shared" si="166"/>
        <v>off hired</v>
      </c>
      <c r="R681" s="44">
        <v>44781</v>
      </c>
      <c r="S681" s="44">
        <v>44844</v>
      </c>
      <c r="T681" s="45">
        <f t="shared" si="167"/>
        <v>1</v>
      </c>
      <c r="U681" s="46">
        <f t="shared" si="168"/>
        <v>9.1428571428571423</v>
      </c>
      <c r="V681" s="50">
        <v>135</v>
      </c>
      <c r="W681" s="47"/>
      <c r="X681" s="48">
        <f t="shared" si="169"/>
        <v>540</v>
      </c>
      <c r="Y681" s="48">
        <f t="shared" si="170"/>
        <v>0</v>
      </c>
      <c r="Z681" s="48">
        <f t="shared" si="171"/>
        <v>378</v>
      </c>
      <c r="AA681" s="48">
        <f t="shared" si="172"/>
        <v>162</v>
      </c>
      <c r="AB681" s="48">
        <f t="shared" si="174"/>
        <v>0</v>
      </c>
      <c r="AC681" s="48">
        <f t="shared" si="173"/>
        <v>540</v>
      </c>
      <c r="AD681" s="93">
        <f t="shared" si="158"/>
        <v>540</v>
      </c>
    </row>
    <row r="682" spans="1:30" s="68" customFormat="1" ht="30" customHeight="1" x14ac:dyDescent="0.35">
      <c r="A682" s="39"/>
      <c r="B682" s="39" t="s">
        <v>47</v>
      </c>
      <c r="C682" s="40">
        <v>676</v>
      </c>
      <c r="D682" s="49">
        <v>12894</v>
      </c>
      <c r="E682" s="49">
        <v>7867</v>
      </c>
      <c r="F682" s="41" t="s">
        <v>50</v>
      </c>
      <c r="G682" s="39" t="s">
        <v>270</v>
      </c>
      <c r="H682" s="39" t="s">
        <v>399</v>
      </c>
      <c r="I682" s="41">
        <v>10</v>
      </c>
      <c r="J682" s="41">
        <v>1.3</v>
      </c>
      <c r="K682" s="41">
        <v>5</v>
      </c>
      <c r="L682" s="41">
        <v>1</v>
      </c>
      <c r="M682" s="41">
        <f t="shared" si="165"/>
        <v>4</v>
      </c>
      <c r="N682" s="41"/>
      <c r="O682" s="41">
        <f>IF(P682="m3",I682*J682*M682,IF(P682="m2-LxH",I682*M682,IF(P682="m2-LxW",I682*J682*N682,IF(P682="rm",M682,IF(P682="lm",I682,IF(P682="unit",#REF!,))))))</f>
        <v>40</v>
      </c>
      <c r="P682" s="42" t="s">
        <v>27</v>
      </c>
      <c r="Q682" s="43" t="str">
        <f t="shared" si="166"/>
        <v>off hired</v>
      </c>
      <c r="R682" s="44">
        <v>44780</v>
      </c>
      <c r="S682" s="44">
        <v>44806</v>
      </c>
      <c r="T682" s="45">
        <f t="shared" si="167"/>
        <v>1</v>
      </c>
      <c r="U682" s="46">
        <f t="shared" si="168"/>
        <v>3.8571428571428572</v>
      </c>
      <c r="V682" s="47">
        <v>14</v>
      </c>
      <c r="W682" s="47">
        <v>0.84</v>
      </c>
      <c r="X682" s="48">
        <f t="shared" si="169"/>
        <v>560</v>
      </c>
      <c r="Y682" s="48">
        <f t="shared" si="170"/>
        <v>33.6</v>
      </c>
      <c r="Z682" s="48">
        <f t="shared" si="171"/>
        <v>392</v>
      </c>
      <c r="AA682" s="48">
        <f t="shared" si="172"/>
        <v>168</v>
      </c>
      <c r="AB682" s="48">
        <f t="shared" si="174"/>
        <v>129.6</v>
      </c>
      <c r="AC682" s="48">
        <f t="shared" si="173"/>
        <v>689.6</v>
      </c>
      <c r="AD682" s="93">
        <f t="shared" si="158"/>
        <v>689.6</v>
      </c>
    </row>
    <row r="683" spans="1:30" s="68" customFormat="1" ht="30" customHeight="1" x14ac:dyDescent="0.35">
      <c r="A683" s="39"/>
      <c r="B683" s="39" t="s">
        <v>47</v>
      </c>
      <c r="C683" s="40">
        <v>577</v>
      </c>
      <c r="D683" s="49">
        <v>12895</v>
      </c>
      <c r="E683" s="49">
        <v>7827</v>
      </c>
      <c r="F683" s="41" t="s">
        <v>50</v>
      </c>
      <c r="G683" s="39" t="s">
        <v>270</v>
      </c>
      <c r="H683" s="39" t="s">
        <v>399</v>
      </c>
      <c r="I683" s="41">
        <v>8</v>
      </c>
      <c r="J683" s="41">
        <v>1.8</v>
      </c>
      <c r="K683" s="41">
        <v>5</v>
      </c>
      <c r="L683" s="41">
        <v>1</v>
      </c>
      <c r="M683" s="41">
        <f t="shared" si="165"/>
        <v>4</v>
      </c>
      <c r="N683" s="41"/>
      <c r="O683" s="41">
        <f>IF(P683="m3",I683*J683*M683,IF(P683="m2-LxH",I683*M683,IF(P683="m2-LxW",I683*J683*N683,IF(P683="rm",M683,IF(P683="lm",I683,IF(P683="unit",#REF!,))))))</f>
        <v>32</v>
      </c>
      <c r="P683" s="42" t="s">
        <v>27</v>
      </c>
      <c r="Q683" s="43" t="str">
        <f t="shared" si="166"/>
        <v>off hired</v>
      </c>
      <c r="R683" s="44">
        <v>44779</v>
      </c>
      <c r="S683" s="44">
        <v>44789</v>
      </c>
      <c r="T683" s="45">
        <f t="shared" si="167"/>
        <v>1</v>
      </c>
      <c r="U683" s="46">
        <f t="shared" si="168"/>
        <v>1.5714285714285714</v>
      </c>
      <c r="V683" s="47">
        <v>18</v>
      </c>
      <c r="W683" s="47">
        <v>1.05</v>
      </c>
      <c r="X683" s="48">
        <f t="shared" si="169"/>
        <v>576</v>
      </c>
      <c r="Y683" s="48">
        <f t="shared" si="170"/>
        <v>33.6</v>
      </c>
      <c r="Z683" s="48">
        <f t="shared" si="171"/>
        <v>403.2</v>
      </c>
      <c r="AA683" s="48">
        <f t="shared" si="172"/>
        <v>172.79999999999998</v>
      </c>
      <c r="AB683" s="48">
        <f t="shared" si="174"/>
        <v>52.800000000000004</v>
      </c>
      <c r="AC683" s="48">
        <f t="shared" si="173"/>
        <v>628.79999999999995</v>
      </c>
      <c r="AD683" s="93">
        <f t="shared" si="158"/>
        <v>628.79999999999995</v>
      </c>
    </row>
    <row r="684" spans="1:30" s="68" customFormat="1" ht="30" customHeight="1" x14ac:dyDescent="0.35">
      <c r="A684" s="39"/>
      <c r="B684" s="39" t="s">
        <v>79</v>
      </c>
      <c r="C684" s="40">
        <v>686</v>
      </c>
      <c r="D684" s="49">
        <v>12896</v>
      </c>
      <c r="E684" s="49">
        <v>7840</v>
      </c>
      <c r="F684" s="41" t="s">
        <v>50</v>
      </c>
      <c r="G684" s="39" t="s">
        <v>326</v>
      </c>
      <c r="H684" s="39" t="s">
        <v>399</v>
      </c>
      <c r="I684" s="41">
        <v>12.5</v>
      </c>
      <c r="J684" s="41">
        <v>1.8</v>
      </c>
      <c r="K684" s="41">
        <v>7</v>
      </c>
      <c r="L684" s="41">
        <v>1</v>
      </c>
      <c r="M684" s="41">
        <f t="shared" si="165"/>
        <v>6</v>
      </c>
      <c r="N684" s="41"/>
      <c r="O684" s="41">
        <f>IF(P684="m3",I684*J684*M684,IF(P684="m2-LxH",I684*M684,IF(P684="m2-LxW",I684*J684*N684,IF(P684="rm",M684,IF(P684="lm",I684,IF(P684="unit",#REF!,))))))</f>
        <v>75</v>
      </c>
      <c r="P684" s="42" t="s">
        <v>27</v>
      </c>
      <c r="Q684" s="43" t="str">
        <f t="shared" si="166"/>
        <v>off hired</v>
      </c>
      <c r="R684" s="44">
        <v>44781</v>
      </c>
      <c r="S684" s="44">
        <v>44795</v>
      </c>
      <c r="T684" s="45">
        <f t="shared" si="167"/>
        <v>1</v>
      </c>
      <c r="U684" s="46">
        <f t="shared" si="168"/>
        <v>2.1428571428571428</v>
      </c>
      <c r="V684" s="47">
        <v>18</v>
      </c>
      <c r="W684" s="47">
        <v>1.05</v>
      </c>
      <c r="X684" s="48">
        <f t="shared" si="169"/>
        <v>1350</v>
      </c>
      <c r="Y684" s="48">
        <f t="shared" si="170"/>
        <v>78.75</v>
      </c>
      <c r="Z684" s="48">
        <f t="shared" si="171"/>
        <v>945</v>
      </c>
      <c r="AA684" s="48">
        <f t="shared" si="172"/>
        <v>405</v>
      </c>
      <c r="AB684" s="48">
        <f t="shared" si="174"/>
        <v>168.75000000000003</v>
      </c>
      <c r="AC684" s="48">
        <f t="shared" si="173"/>
        <v>1518.75</v>
      </c>
      <c r="AD684" s="93">
        <f t="shared" si="158"/>
        <v>1518.75</v>
      </c>
    </row>
    <row r="685" spans="1:30" s="68" customFormat="1" ht="30" customHeight="1" x14ac:dyDescent="0.35">
      <c r="A685" s="39"/>
      <c r="B685" s="39" t="s">
        <v>47</v>
      </c>
      <c r="C685" s="40">
        <v>689</v>
      </c>
      <c r="D685" s="49">
        <v>12897</v>
      </c>
      <c r="E685" s="49">
        <v>8284</v>
      </c>
      <c r="F685" s="41" t="s">
        <v>50</v>
      </c>
      <c r="G685" s="39" t="s">
        <v>270</v>
      </c>
      <c r="H685" s="39" t="s">
        <v>399</v>
      </c>
      <c r="I685" s="41">
        <v>15</v>
      </c>
      <c r="J685" s="41">
        <v>1.8</v>
      </c>
      <c r="K685" s="41">
        <v>5.5</v>
      </c>
      <c r="L685" s="41">
        <v>1</v>
      </c>
      <c r="M685" s="41">
        <f t="shared" si="165"/>
        <v>4.5</v>
      </c>
      <c r="N685" s="41"/>
      <c r="O685" s="41">
        <f>IF(P685="m3",I685*J685*M685,IF(P685="m2-LxH",I685*M685,IF(P685="m2-LxW",I685*J685*N685,IF(P685="rm",M685,IF(P685="lm",I685,IF(P685="unit",#REF!,))))))</f>
        <v>67.5</v>
      </c>
      <c r="P685" s="42" t="s">
        <v>27</v>
      </c>
      <c r="Q685" s="43" t="str">
        <f t="shared" si="166"/>
        <v>off hired</v>
      </c>
      <c r="R685" s="44">
        <v>44779</v>
      </c>
      <c r="S685" s="44">
        <v>44892</v>
      </c>
      <c r="T685" s="45">
        <f t="shared" si="167"/>
        <v>1</v>
      </c>
      <c r="U685" s="46">
        <f t="shared" si="168"/>
        <v>16.285714285714285</v>
      </c>
      <c r="V685" s="47">
        <v>18</v>
      </c>
      <c r="W685" s="47">
        <v>1.05</v>
      </c>
      <c r="X685" s="48">
        <f t="shared" si="169"/>
        <v>1215</v>
      </c>
      <c r="Y685" s="48">
        <f t="shared" si="170"/>
        <v>70.875</v>
      </c>
      <c r="Z685" s="48">
        <f t="shared" si="171"/>
        <v>850.5</v>
      </c>
      <c r="AA685" s="48">
        <f t="shared" si="172"/>
        <v>364.5</v>
      </c>
      <c r="AB685" s="48">
        <f t="shared" si="174"/>
        <v>1154.25</v>
      </c>
      <c r="AC685" s="48">
        <f t="shared" si="173"/>
        <v>2369.25</v>
      </c>
      <c r="AD685" s="93">
        <f t="shared" si="158"/>
        <v>2369.25</v>
      </c>
    </row>
    <row r="686" spans="1:30" s="68" customFormat="1" ht="30" customHeight="1" x14ac:dyDescent="0.35">
      <c r="A686" s="39"/>
      <c r="B686" s="39" t="s">
        <v>47</v>
      </c>
      <c r="C686" s="40">
        <v>689</v>
      </c>
      <c r="D686" s="49">
        <v>12897</v>
      </c>
      <c r="E686" s="49">
        <v>8284</v>
      </c>
      <c r="F686" s="41" t="s">
        <v>50</v>
      </c>
      <c r="G686" s="39" t="s">
        <v>270</v>
      </c>
      <c r="H686" s="39" t="s">
        <v>28</v>
      </c>
      <c r="I686" s="41">
        <v>20</v>
      </c>
      <c r="J686" s="41">
        <v>2.5</v>
      </c>
      <c r="K686" s="41">
        <v>5.5</v>
      </c>
      <c r="L686" s="41">
        <v>1</v>
      </c>
      <c r="M686" s="41">
        <f t="shared" si="165"/>
        <v>4.5</v>
      </c>
      <c r="N686" s="41"/>
      <c r="O686" s="41">
        <f>IF(P686="m3",I686*J686*M686,IF(P686="m2-LxH",I686*M686,IF(P686="m2-LxW",I686*J686*N686,IF(P686="rm",M686,IF(P686="lm",I686,IF(P686="unit",#REF!,))))))</f>
        <v>225</v>
      </c>
      <c r="P686" s="42" t="s">
        <v>29</v>
      </c>
      <c r="Q686" s="43" t="str">
        <f t="shared" si="166"/>
        <v>off hired</v>
      </c>
      <c r="R686" s="44">
        <v>44779</v>
      </c>
      <c r="S686" s="44">
        <v>44892</v>
      </c>
      <c r="T686" s="45">
        <f t="shared" si="167"/>
        <v>1</v>
      </c>
      <c r="U686" s="46">
        <f t="shared" si="168"/>
        <v>16.285714285714285</v>
      </c>
      <c r="V686" s="47">
        <v>7.5</v>
      </c>
      <c r="W686" s="47">
        <v>0.7</v>
      </c>
      <c r="X686" s="48">
        <f t="shared" si="169"/>
        <v>1687.5</v>
      </c>
      <c r="Y686" s="48">
        <f t="shared" si="170"/>
        <v>157.5</v>
      </c>
      <c r="Z686" s="48">
        <f t="shared" si="171"/>
        <v>1181.25</v>
      </c>
      <c r="AA686" s="48">
        <f t="shared" si="172"/>
        <v>506.25</v>
      </c>
      <c r="AB686" s="48">
        <f t="shared" si="174"/>
        <v>2565</v>
      </c>
      <c r="AC686" s="48">
        <f t="shared" si="173"/>
        <v>4252.5</v>
      </c>
      <c r="AD686" s="93">
        <f t="shared" si="158"/>
        <v>4252.5</v>
      </c>
    </row>
    <row r="687" spans="1:30" s="68" customFormat="1" ht="30" customHeight="1" x14ac:dyDescent="0.35">
      <c r="A687" s="39"/>
      <c r="B687" s="39" t="s">
        <v>47</v>
      </c>
      <c r="C687" s="40">
        <v>689</v>
      </c>
      <c r="D687" s="49">
        <v>12897</v>
      </c>
      <c r="E687" s="49">
        <v>7812</v>
      </c>
      <c r="F687" s="41" t="s">
        <v>50</v>
      </c>
      <c r="G687" s="39" t="s">
        <v>270</v>
      </c>
      <c r="H687" s="39" t="s">
        <v>399</v>
      </c>
      <c r="I687" s="41">
        <v>10</v>
      </c>
      <c r="J687" s="41">
        <v>1.3</v>
      </c>
      <c r="K687" s="41">
        <v>5.5</v>
      </c>
      <c r="L687" s="41">
        <v>1</v>
      </c>
      <c r="M687" s="41">
        <f t="shared" si="165"/>
        <v>4.5</v>
      </c>
      <c r="N687" s="41"/>
      <c r="O687" s="41">
        <f>IF(P687="m3",I687*J687*M687,IF(P687="m2-LxH",I687*M687,IF(P687="m2-LxW",I687*J687*N687,IF(P687="rm",M687,IF(P687="lm",I687,IF(P687="unit",#REF!,))))))</f>
        <v>45</v>
      </c>
      <c r="P687" s="42" t="s">
        <v>27</v>
      </c>
      <c r="Q687" s="43" t="str">
        <f t="shared" si="166"/>
        <v>off hired</v>
      </c>
      <c r="R687" s="44">
        <v>44779</v>
      </c>
      <c r="S687" s="44">
        <v>44782</v>
      </c>
      <c r="T687" s="45">
        <f t="shared" si="167"/>
        <v>1</v>
      </c>
      <c r="U687" s="46">
        <f t="shared" si="168"/>
        <v>0.5714285714285714</v>
      </c>
      <c r="V687" s="47">
        <v>14</v>
      </c>
      <c r="W687" s="47">
        <v>0.84</v>
      </c>
      <c r="X687" s="48">
        <f t="shared" si="169"/>
        <v>630</v>
      </c>
      <c r="Y687" s="48">
        <f t="shared" si="170"/>
        <v>37.799999999999997</v>
      </c>
      <c r="Z687" s="48">
        <f t="shared" si="171"/>
        <v>440.99999999999994</v>
      </c>
      <c r="AA687" s="48">
        <f t="shared" si="172"/>
        <v>189</v>
      </c>
      <c r="AB687" s="48">
        <f t="shared" si="174"/>
        <v>21.599999999999998</v>
      </c>
      <c r="AC687" s="48">
        <f t="shared" si="173"/>
        <v>651.6</v>
      </c>
      <c r="AD687" s="93">
        <f t="shared" si="158"/>
        <v>651.6</v>
      </c>
    </row>
    <row r="688" spans="1:30" s="68" customFormat="1" ht="30" customHeight="1" x14ac:dyDescent="0.35">
      <c r="A688" s="39"/>
      <c r="B688" s="39" t="s">
        <v>61</v>
      </c>
      <c r="C688" s="40">
        <v>689</v>
      </c>
      <c r="D688" s="41">
        <v>12898</v>
      </c>
      <c r="E688" s="41">
        <v>7811</v>
      </c>
      <c r="F688" s="41" t="s">
        <v>50</v>
      </c>
      <c r="G688" s="39" t="s">
        <v>273</v>
      </c>
      <c r="H688" s="39" t="s">
        <v>302</v>
      </c>
      <c r="I688" s="41">
        <v>2.5</v>
      </c>
      <c r="J688" s="41">
        <v>2.5</v>
      </c>
      <c r="K688" s="41">
        <v>4</v>
      </c>
      <c r="L688" s="41">
        <v>1</v>
      </c>
      <c r="M688" s="41">
        <f t="shared" si="165"/>
        <v>3</v>
      </c>
      <c r="N688" s="41"/>
      <c r="O688" s="41">
        <f>IF(P688="m3",I688*J688*M688,IF(P688="m2-LxH",I688*M688,IF(P688="m2-LxW",I688*J688*N688,IF(P688="rm",M688,IF(P688="lm",I688,IF(P688="unit",#REF!,))))))</f>
        <v>3</v>
      </c>
      <c r="P688" s="42" t="s">
        <v>30</v>
      </c>
      <c r="Q688" s="43" t="str">
        <f t="shared" si="166"/>
        <v>off hired</v>
      </c>
      <c r="R688" s="44">
        <v>44781</v>
      </c>
      <c r="S688" s="44">
        <v>44779</v>
      </c>
      <c r="T688" s="45">
        <f t="shared" si="167"/>
        <v>1</v>
      </c>
      <c r="U688" s="46">
        <v>0</v>
      </c>
      <c r="V688" s="50">
        <v>135</v>
      </c>
      <c r="W688" s="47">
        <v>12.25</v>
      </c>
      <c r="X688" s="48">
        <f t="shared" si="169"/>
        <v>405</v>
      </c>
      <c r="Y688" s="48">
        <f t="shared" si="170"/>
        <v>36.75</v>
      </c>
      <c r="Z688" s="48">
        <f t="shared" si="171"/>
        <v>283.49999999999994</v>
      </c>
      <c r="AA688" s="48">
        <f t="shared" si="172"/>
        <v>121.49999999999999</v>
      </c>
      <c r="AB688" s="48">
        <f t="shared" si="174"/>
        <v>0</v>
      </c>
      <c r="AC688" s="48">
        <f t="shared" si="173"/>
        <v>404.99999999999994</v>
      </c>
      <c r="AD688" s="93">
        <f t="shared" si="158"/>
        <v>404.99999999999994</v>
      </c>
    </row>
    <row r="689" spans="1:30" s="68" customFormat="1" ht="30" customHeight="1" x14ac:dyDescent="0.35">
      <c r="A689" s="39"/>
      <c r="B689" s="39" t="s">
        <v>84</v>
      </c>
      <c r="C689" s="40">
        <v>688</v>
      </c>
      <c r="D689" s="49">
        <v>12899</v>
      </c>
      <c r="E689" s="49">
        <v>6732</v>
      </c>
      <c r="F689" s="41" t="s">
        <v>50</v>
      </c>
      <c r="G689" s="39" t="s">
        <v>409</v>
      </c>
      <c r="H689" s="39" t="s">
        <v>28</v>
      </c>
      <c r="I689" s="41">
        <v>5</v>
      </c>
      <c r="J689" s="41">
        <v>2.5</v>
      </c>
      <c r="K689" s="41">
        <v>5</v>
      </c>
      <c r="L689" s="41">
        <v>1</v>
      </c>
      <c r="M689" s="41">
        <f t="shared" si="165"/>
        <v>4</v>
      </c>
      <c r="N689" s="41"/>
      <c r="O689" s="41">
        <f>IF(P689="m3",I689*J689*M689,IF(P689="m2-LxH",I689*M689,IF(P689="m2-LxW",I689*J689*N689,IF(P689="rm",M689,IF(P689="lm",I689,IF(P689="unit",#REF!,))))))</f>
        <v>50</v>
      </c>
      <c r="P689" s="42" t="s">
        <v>29</v>
      </c>
      <c r="Q689" s="43" t="str">
        <f t="shared" si="166"/>
        <v>off hired</v>
      </c>
      <c r="R689" s="44">
        <v>44780</v>
      </c>
      <c r="S689" s="44">
        <v>44832</v>
      </c>
      <c r="T689" s="45">
        <f t="shared" si="167"/>
        <v>1</v>
      </c>
      <c r="U689" s="46">
        <f t="shared" ref="U689:U721" si="175">IF(Q689="on hire",$C$1-R689+1,IF(Q689="off hired",S689-R689+1,0))/7</f>
        <v>7.5714285714285712</v>
      </c>
      <c r="V689" s="47">
        <v>7.5</v>
      </c>
      <c r="W689" s="47">
        <v>0.7</v>
      </c>
      <c r="X689" s="48">
        <f t="shared" si="169"/>
        <v>375</v>
      </c>
      <c r="Y689" s="48">
        <f t="shared" si="170"/>
        <v>35</v>
      </c>
      <c r="Z689" s="48">
        <f t="shared" si="171"/>
        <v>262.5</v>
      </c>
      <c r="AA689" s="48">
        <f t="shared" si="172"/>
        <v>112.5</v>
      </c>
      <c r="AB689" s="48">
        <f t="shared" si="174"/>
        <v>265</v>
      </c>
      <c r="AC689" s="48">
        <f t="shared" si="173"/>
        <v>640</v>
      </c>
      <c r="AD689" s="93">
        <f t="shared" si="158"/>
        <v>640</v>
      </c>
    </row>
    <row r="690" spans="1:30" s="68" customFormat="1" ht="30" customHeight="1" x14ac:dyDescent="0.35">
      <c r="A690" s="39"/>
      <c r="B690" s="39" t="s">
        <v>132</v>
      </c>
      <c r="C690" s="40">
        <v>696</v>
      </c>
      <c r="D690" s="41">
        <v>12900</v>
      </c>
      <c r="E690" s="41">
        <v>7891</v>
      </c>
      <c r="F690" s="41" t="s">
        <v>49</v>
      </c>
      <c r="G690" s="39" t="s">
        <v>265</v>
      </c>
      <c r="H690" s="39" t="s">
        <v>302</v>
      </c>
      <c r="I690" s="41">
        <v>2.5</v>
      </c>
      <c r="J690" s="41">
        <v>2.5</v>
      </c>
      <c r="K690" s="41">
        <v>9</v>
      </c>
      <c r="L690" s="41">
        <v>1</v>
      </c>
      <c r="M690" s="41">
        <f t="shared" si="165"/>
        <v>8</v>
      </c>
      <c r="N690" s="41"/>
      <c r="O690" s="41">
        <f>IF(P690="m3",I690*J690*M690,IF(P690="m2-LxH",I690*M690,IF(P690="m2-LxW",I690*J690*N690,IF(P690="rm",M690,IF(P690="lm",I690,IF(P690="unit",#REF!,))))))</f>
        <v>8</v>
      </c>
      <c r="P690" s="42" t="s">
        <v>30</v>
      </c>
      <c r="Q690" s="43" t="str">
        <f t="shared" si="166"/>
        <v>off hired</v>
      </c>
      <c r="R690" s="44">
        <v>44782</v>
      </c>
      <c r="S690" s="44">
        <v>44819</v>
      </c>
      <c r="T690" s="45">
        <f t="shared" si="167"/>
        <v>1</v>
      </c>
      <c r="U690" s="46">
        <f t="shared" si="175"/>
        <v>5.4285714285714288</v>
      </c>
      <c r="V690" s="50">
        <v>135</v>
      </c>
      <c r="W690" s="47"/>
      <c r="X690" s="48">
        <f t="shared" si="169"/>
        <v>1080</v>
      </c>
      <c r="Y690" s="48">
        <f t="shared" si="170"/>
        <v>0</v>
      </c>
      <c r="Z690" s="48">
        <f t="shared" si="171"/>
        <v>756</v>
      </c>
      <c r="AA690" s="48">
        <f t="shared" si="172"/>
        <v>324</v>
      </c>
      <c r="AB690" s="48">
        <f t="shared" si="174"/>
        <v>0</v>
      </c>
      <c r="AC690" s="48">
        <f t="shared" si="173"/>
        <v>1080</v>
      </c>
      <c r="AD690" s="93">
        <f t="shared" si="158"/>
        <v>1080</v>
      </c>
    </row>
    <row r="691" spans="1:30" s="68" customFormat="1" ht="30" customHeight="1" x14ac:dyDescent="0.35">
      <c r="A691" s="39"/>
      <c r="B691" s="39" t="s">
        <v>57</v>
      </c>
      <c r="C691" s="40">
        <v>668</v>
      </c>
      <c r="D691" s="41">
        <v>12951</v>
      </c>
      <c r="E691" s="41">
        <v>6738</v>
      </c>
      <c r="F691" s="41" t="s">
        <v>49</v>
      </c>
      <c r="G691" s="39" t="s">
        <v>410</v>
      </c>
      <c r="H691" s="39" t="s">
        <v>399</v>
      </c>
      <c r="I691" s="41">
        <v>7.5</v>
      </c>
      <c r="J691" s="41">
        <v>1.3</v>
      </c>
      <c r="K691" s="41">
        <v>4</v>
      </c>
      <c r="L691" s="41">
        <v>1</v>
      </c>
      <c r="M691" s="41">
        <f t="shared" si="165"/>
        <v>3</v>
      </c>
      <c r="N691" s="41"/>
      <c r="O691" s="41">
        <f>IF(P691="m3",I691*J691*M691,IF(P691="m2-LxH",I691*M691,IF(P691="m2-LxW",I691*J691*N691,IF(P691="rm",M691,IF(P691="lm",I691,IF(P691="unit",#REF!,))))))</f>
        <v>22.5</v>
      </c>
      <c r="P691" s="42" t="s">
        <v>27</v>
      </c>
      <c r="Q691" s="43" t="str">
        <f t="shared" si="166"/>
        <v>off hired</v>
      </c>
      <c r="R691" s="44">
        <v>44781</v>
      </c>
      <c r="S691" s="44">
        <v>44831</v>
      </c>
      <c r="T691" s="45">
        <f t="shared" si="167"/>
        <v>1</v>
      </c>
      <c r="U691" s="46">
        <f t="shared" si="175"/>
        <v>7.2857142857142856</v>
      </c>
      <c r="V691" s="47">
        <v>14</v>
      </c>
      <c r="W691" s="47">
        <v>0.84</v>
      </c>
      <c r="X691" s="48">
        <f t="shared" si="169"/>
        <v>315</v>
      </c>
      <c r="Y691" s="48">
        <f t="shared" si="170"/>
        <v>18.899999999999999</v>
      </c>
      <c r="Z691" s="48">
        <f t="shared" si="171"/>
        <v>220.49999999999997</v>
      </c>
      <c r="AA691" s="48">
        <f t="shared" si="172"/>
        <v>94.5</v>
      </c>
      <c r="AB691" s="48">
        <f t="shared" si="174"/>
        <v>137.69999999999999</v>
      </c>
      <c r="AC691" s="48">
        <f t="shared" si="173"/>
        <v>452.7</v>
      </c>
      <c r="AD691" s="93">
        <f t="shared" si="158"/>
        <v>452.7</v>
      </c>
    </row>
    <row r="692" spans="1:30" s="68" customFormat="1" ht="30" customHeight="1" x14ac:dyDescent="0.35">
      <c r="A692" s="39"/>
      <c r="B692" s="39" t="s">
        <v>487</v>
      </c>
      <c r="C692" s="40">
        <v>662</v>
      </c>
      <c r="D692" s="41">
        <v>12952</v>
      </c>
      <c r="E692" s="41">
        <v>8080</v>
      </c>
      <c r="F692" s="41" t="s">
        <v>49</v>
      </c>
      <c r="G692" s="39" t="s">
        <v>411</v>
      </c>
      <c r="H692" s="39" t="s">
        <v>302</v>
      </c>
      <c r="I692" s="41">
        <v>1.3</v>
      </c>
      <c r="J692" s="41">
        <v>1.3</v>
      </c>
      <c r="K692" s="41">
        <v>3</v>
      </c>
      <c r="L692" s="41">
        <v>1</v>
      </c>
      <c r="M692" s="41">
        <f t="shared" si="165"/>
        <v>2</v>
      </c>
      <c r="N692" s="41"/>
      <c r="O692" s="41">
        <f>IF(P692="m3",I692*J692*M692,IF(P692="m2-LxH",I692*M692,IF(P692="m2-LxW",I692*J692*N692,IF(P692="rm",M692,IF(P692="lm",I692,IF(P692="unit",#REF!,))))))</f>
        <v>2</v>
      </c>
      <c r="P692" s="42" t="s">
        <v>30</v>
      </c>
      <c r="Q692" s="43" t="str">
        <f t="shared" si="166"/>
        <v>off hired</v>
      </c>
      <c r="R692" s="44">
        <v>44781</v>
      </c>
      <c r="S692" s="44">
        <v>44841</v>
      </c>
      <c r="T692" s="45">
        <f t="shared" si="167"/>
        <v>1</v>
      </c>
      <c r="U692" s="46">
        <f t="shared" si="175"/>
        <v>8.7142857142857135</v>
      </c>
      <c r="V692" s="50">
        <v>135</v>
      </c>
      <c r="W692" s="47">
        <v>12.25</v>
      </c>
      <c r="X692" s="48">
        <f t="shared" si="169"/>
        <v>270</v>
      </c>
      <c r="Y692" s="48">
        <f t="shared" si="170"/>
        <v>24.5</v>
      </c>
      <c r="Z692" s="48">
        <f t="shared" si="171"/>
        <v>189</v>
      </c>
      <c r="AA692" s="48">
        <f t="shared" si="172"/>
        <v>81</v>
      </c>
      <c r="AB692" s="48">
        <f t="shared" si="174"/>
        <v>213.49999999999997</v>
      </c>
      <c r="AC692" s="48">
        <f t="shared" si="173"/>
        <v>483.5</v>
      </c>
      <c r="AD692" s="93">
        <f t="shared" si="158"/>
        <v>483.5</v>
      </c>
    </row>
    <row r="693" spans="1:30" s="68" customFormat="1" ht="30" customHeight="1" x14ac:dyDescent="0.35">
      <c r="A693" s="39"/>
      <c r="B693" s="39" t="s">
        <v>106</v>
      </c>
      <c r="C693" s="40">
        <v>662</v>
      </c>
      <c r="D693" s="41">
        <v>12952</v>
      </c>
      <c r="E693" s="41">
        <v>8080</v>
      </c>
      <c r="F693" s="41" t="s">
        <v>49</v>
      </c>
      <c r="G693" s="39" t="s">
        <v>411</v>
      </c>
      <c r="H693" s="39" t="s">
        <v>302</v>
      </c>
      <c r="I693" s="41">
        <v>1.3</v>
      </c>
      <c r="J693" s="41">
        <v>1.3</v>
      </c>
      <c r="K693" s="41">
        <v>3</v>
      </c>
      <c r="L693" s="41">
        <v>1</v>
      </c>
      <c r="M693" s="41">
        <f t="shared" si="165"/>
        <v>2</v>
      </c>
      <c r="N693" s="41"/>
      <c r="O693" s="41">
        <f>IF(P693="m3",I693*J693*M693,IF(P693="m2-LxH",I693*M693,IF(P693="m2-LxW",I693*J693*N693,IF(P693="rm",M693,IF(P693="lm",I693,IF(P693="unit",#REF!,))))))</f>
        <v>2</v>
      </c>
      <c r="P693" s="42" t="s">
        <v>30</v>
      </c>
      <c r="Q693" s="43" t="str">
        <f t="shared" si="166"/>
        <v>off hired</v>
      </c>
      <c r="R693" s="44">
        <v>44781</v>
      </c>
      <c r="S693" s="44">
        <v>44841</v>
      </c>
      <c r="T693" s="45">
        <f t="shared" si="167"/>
        <v>1</v>
      </c>
      <c r="U693" s="46">
        <f t="shared" si="175"/>
        <v>8.7142857142857135</v>
      </c>
      <c r="V693" s="50">
        <v>135</v>
      </c>
      <c r="W693" s="47">
        <v>12.25</v>
      </c>
      <c r="X693" s="48">
        <f t="shared" si="169"/>
        <v>270</v>
      </c>
      <c r="Y693" s="48">
        <f t="shared" si="170"/>
        <v>24.5</v>
      </c>
      <c r="Z693" s="48">
        <f t="shared" si="171"/>
        <v>189</v>
      </c>
      <c r="AA693" s="48">
        <f t="shared" si="172"/>
        <v>81</v>
      </c>
      <c r="AB693" s="48">
        <f t="shared" si="174"/>
        <v>213.49999999999997</v>
      </c>
      <c r="AC693" s="48">
        <f t="shared" si="173"/>
        <v>483.5</v>
      </c>
      <c r="AD693" s="93">
        <f t="shared" si="158"/>
        <v>483.5</v>
      </c>
    </row>
    <row r="694" spans="1:30" s="68" customFormat="1" ht="30" customHeight="1" x14ac:dyDescent="0.35">
      <c r="A694" s="39"/>
      <c r="B694" s="39" t="s">
        <v>115</v>
      </c>
      <c r="C694" s="40">
        <v>662</v>
      </c>
      <c r="D694" s="41">
        <v>12952</v>
      </c>
      <c r="E694" s="41">
        <v>8080</v>
      </c>
      <c r="F694" s="41" t="s">
        <v>49</v>
      </c>
      <c r="G694" s="39" t="s">
        <v>411</v>
      </c>
      <c r="H694" s="39" t="s">
        <v>302</v>
      </c>
      <c r="I694" s="41">
        <v>1.3</v>
      </c>
      <c r="J694" s="41">
        <v>1.3</v>
      </c>
      <c r="K694" s="41">
        <v>3</v>
      </c>
      <c r="L694" s="41">
        <v>1</v>
      </c>
      <c r="M694" s="41">
        <f t="shared" si="165"/>
        <v>2</v>
      </c>
      <c r="N694" s="41"/>
      <c r="O694" s="41">
        <f>IF(P694="m3",I694*J694*M694,IF(P694="m2-LxH",I694*M694,IF(P694="m2-LxW",I694*J694*N694,IF(P694="rm",M694,IF(P694="lm",I694,IF(P694="unit",#REF!,))))))</f>
        <v>2</v>
      </c>
      <c r="P694" s="42" t="s">
        <v>30</v>
      </c>
      <c r="Q694" s="43" t="str">
        <f t="shared" si="166"/>
        <v>off hired</v>
      </c>
      <c r="R694" s="44">
        <v>44781</v>
      </c>
      <c r="S694" s="44">
        <v>44841</v>
      </c>
      <c r="T694" s="45">
        <f t="shared" si="167"/>
        <v>1</v>
      </c>
      <c r="U694" s="46">
        <f t="shared" si="175"/>
        <v>8.7142857142857135</v>
      </c>
      <c r="V694" s="50">
        <v>135</v>
      </c>
      <c r="W694" s="47">
        <v>12.25</v>
      </c>
      <c r="X694" s="48">
        <f t="shared" si="169"/>
        <v>270</v>
      </c>
      <c r="Y694" s="48">
        <f t="shared" si="170"/>
        <v>24.5</v>
      </c>
      <c r="Z694" s="48">
        <f t="shared" si="171"/>
        <v>189</v>
      </c>
      <c r="AA694" s="48">
        <f t="shared" si="172"/>
        <v>81</v>
      </c>
      <c r="AB694" s="48">
        <f t="shared" si="174"/>
        <v>213.49999999999997</v>
      </c>
      <c r="AC694" s="48">
        <f t="shared" si="173"/>
        <v>483.5</v>
      </c>
      <c r="AD694" s="93">
        <f t="shared" si="158"/>
        <v>483.5</v>
      </c>
    </row>
    <row r="695" spans="1:30" s="68" customFormat="1" ht="30" customHeight="1" x14ac:dyDescent="0.35">
      <c r="A695" s="39"/>
      <c r="B695" s="39" t="s">
        <v>97</v>
      </c>
      <c r="C695" s="40">
        <v>677</v>
      </c>
      <c r="D695" s="41">
        <v>12953</v>
      </c>
      <c r="E695" s="41">
        <v>8148</v>
      </c>
      <c r="F695" s="41" t="s">
        <v>49</v>
      </c>
      <c r="G695" s="39" t="s">
        <v>267</v>
      </c>
      <c r="H695" s="39" t="s">
        <v>302</v>
      </c>
      <c r="I695" s="41">
        <v>1.3</v>
      </c>
      <c r="J695" s="41">
        <v>1.3</v>
      </c>
      <c r="K695" s="41">
        <v>3</v>
      </c>
      <c r="L695" s="41">
        <v>1</v>
      </c>
      <c r="M695" s="41">
        <f t="shared" si="165"/>
        <v>2</v>
      </c>
      <c r="N695" s="41"/>
      <c r="O695" s="41">
        <f>IF(P695="m3",I695*J695*M695,IF(P695="m2-LxH",I695*M695,IF(P695="m2-LxW",I695*J695*N695,IF(P695="rm",M695,IF(P695="lm",I695,IF(P695="unit",#REF!,))))))</f>
        <v>2</v>
      </c>
      <c r="P695" s="42" t="s">
        <v>30</v>
      </c>
      <c r="Q695" s="43" t="str">
        <f t="shared" si="166"/>
        <v>off hired</v>
      </c>
      <c r="R695" s="44">
        <v>44781</v>
      </c>
      <c r="S695" s="44">
        <v>44859</v>
      </c>
      <c r="T695" s="45">
        <f t="shared" si="167"/>
        <v>1</v>
      </c>
      <c r="U695" s="46">
        <f t="shared" si="175"/>
        <v>11.285714285714286</v>
      </c>
      <c r="V695" s="50">
        <v>135</v>
      </c>
      <c r="W695" s="47"/>
      <c r="X695" s="48">
        <f t="shared" si="169"/>
        <v>270</v>
      </c>
      <c r="Y695" s="48">
        <f t="shared" si="170"/>
        <v>0</v>
      </c>
      <c r="Z695" s="48">
        <f t="shared" si="171"/>
        <v>189</v>
      </c>
      <c r="AA695" s="48">
        <f t="shared" si="172"/>
        <v>81</v>
      </c>
      <c r="AB695" s="48">
        <f t="shared" si="174"/>
        <v>0</v>
      </c>
      <c r="AC695" s="48">
        <f t="shared" si="173"/>
        <v>270</v>
      </c>
      <c r="AD695" s="93">
        <f t="shared" si="158"/>
        <v>270</v>
      </c>
    </row>
    <row r="696" spans="1:30" s="68" customFormat="1" ht="30" customHeight="1" x14ac:dyDescent="0.35">
      <c r="A696" s="39"/>
      <c r="B696" s="39" t="s">
        <v>132</v>
      </c>
      <c r="C696" s="40">
        <v>678</v>
      </c>
      <c r="D696" s="41">
        <v>12954</v>
      </c>
      <c r="E696" s="41">
        <v>6731</v>
      </c>
      <c r="F696" s="41" t="s">
        <v>49</v>
      </c>
      <c r="G696" s="39" t="s">
        <v>265</v>
      </c>
      <c r="H696" s="39" t="s">
        <v>302</v>
      </c>
      <c r="I696" s="41">
        <v>1.8</v>
      </c>
      <c r="J696" s="41">
        <v>1.3</v>
      </c>
      <c r="K696" s="41">
        <v>3</v>
      </c>
      <c r="L696" s="41">
        <v>1</v>
      </c>
      <c r="M696" s="41">
        <f t="shared" si="165"/>
        <v>2</v>
      </c>
      <c r="N696" s="41"/>
      <c r="O696" s="41">
        <f>IF(P696="m3",I696*J696*M696,IF(P696="m2-LxH",I696*M696,IF(P696="m2-LxW",I696*J696*N696,IF(P696="rm",M696,IF(P696="lm",I696,IF(P696="unit",#REF!,))))))</f>
        <v>2</v>
      </c>
      <c r="P696" s="42" t="s">
        <v>30</v>
      </c>
      <c r="Q696" s="43" t="str">
        <f t="shared" si="166"/>
        <v>off hired</v>
      </c>
      <c r="R696" s="44">
        <v>44781</v>
      </c>
      <c r="S696" s="44">
        <v>44831</v>
      </c>
      <c r="T696" s="45">
        <f t="shared" si="167"/>
        <v>1</v>
      </c>
      <c r="U696" s="46">
        <f t="shared" si="175"/>
        <v>7.2857142857142856</v>
      </c>
      <c r="V696" s="50">
        <v>135</v>
      </c>
      <c r="W696" s="47"/>
      <c r="X696" s="48">
        <f t="shared" si="169"/>
        <v>270</v>
      </c>
      <c r="Y696" s="48">
        <f t="shared" si="170"/>
        <v>0</v>
      </c>
      <c r="Z696" s="48">
        <f t="shared" si="171"/>
        <v>189</v>
      </c>
      <c r="AA696" s="48">
        <f t="shared" si="172"/>
        <v>81</v>
      </c>
      <c r="AB696" s="48">
        <f t="shared" si="174"/>
        <v>0</v>
      </c>
      <c r="AC696" s="48">
        <f t="shared" si="173"/>
        <v>270</v>
      </c>
      <c r="AD696" s="93">
        <f t="shared" si="158"/>
        <v>270</v>
      </c>
    </row>
    <row r="697" spans="1:30" s="68" customFormat="1" ht="30" customHeight="1" x14ac:dyDescent="0.35">
      <c r="A697" s="39"/>
      <c r="B697" s="39" t="s">
        <v>114</v>
      </c>
      <c r="C697" s="40">
        <v>685</v>
      </c>
      <c r="D697" s="41">
        <v>12956</v>
      </c>
      <c r="E697" s="41">
        <v>6738</v>
      </c>
      <c r="F697" s="41" t="s">
        <v>49</v>
      </c>
      <c r="G697" s="39" t="s">
        <v>256</v>
      </c>
      <c r="H697" s="39" t="s">
        <v>399</v>
      </c>
      <c r="I697" s="41">
        <v>35</v>
      </c>
      <c r="J697" s="41">
        <v>1.3</v>
      </c>
      <c r="K697" s="41">
        <v>4.5</v>
      </c>
      <c r="L697" s="41">
        <v>1</v>
      </c>
      <c r="M697" s="41">
        <f t="shared" si="165"/>
        <v>3.5</v>
      </c>
      <c r="N697" s="41"/>
      <c r="O697" s="41">
        <f>IF(P697="m3",I697*J697*M697,IF(P697="m2-LxH",I697*M697,IF(P697="m2-LxW",I697*J697*N697,IF(P697="rm",M697,IF(P697="lm",I697,IF(P697="unit",#REF!,))))))</f>
        <v>122.5</v>
      </c>
      <c r="P697" s="42" t="s">
        <v>27</v>
      </c>
      <c r="Q697" s="43" t="str">
        <f t="shared" si="166"/>
        <v>off hired</v>
      </c>
      <c r="R697" s="44">
        <v>44781</v>
      </c>
      <c r="S697" s="44">
        <v>44831</v>
      </c>
      <c r="T697" s="45">
        <f t="shared" si="167"/>
        <v>1</v>
      </c>
      <c r="U697" s="46">
        <f t="shared" si="175"/>
        <v>7.2857142857142856</v>
      </c>
      <c r="V697" s="47">
        <v>14</v>
      </c>
      <c r="W697" s="47">
        <v>0.84</v>
      </c>
      <c r="X697" s="48">
        <f t="shared" si="169"/>
        <v>1715</v>
      </c>
      <c r="Y697" s="48">
        <f t="shared" si="170"/>
        <v>102.89999999999999</v>
      </c>
      <c r="Z697" s="48">
        <f t="shared" si="171"/>
        <v>1200.5</v>
      </c>
      <c r="AA697" s="48">
        <f t="shared" si="172"/>
        <v>514.5</v>
      </c>
      <c r="AB697" s="48">
        <f t="shared" si="174"/>
        <v>749.69999999999993</v>
      </c>
      <c r="AC697" s="48">
        <f t="shared" si="173"/>
        <v>2464.6999999999998</v>
      </c>
      <c r="AD697" s="93">
        <f t="shared" si="158"/>
        <v>2464.6999999999998</v>
      </c>
    </row>
    <row r="698" spans="1:30" s="68" customFormat="1" ht="30" customHeight="1" x14ac:dyDescent="0.35">
      <c r="A698" s="39"/>
      <c r="B698" s="39" t="s">
        <v>114</v>
      </c>
      <c r="C698" s="40">
        <v>692</v>
      </c>
      <c r="D698" s="41">
        <v>12957</v>
      </c>
      <c r="E698" s="60">
        <v>7838</v>
      </c>
      <c r="F698" s="41" t="s">
        <v>50</v>
      </c>
      <c r="G698" s="39" t="s">
        <v>332</v>
      </c>
      <c r="H698" s="39" t="s">
        <v>302</v>
      </c>
      <c r="I698" s="41">
        <v>2.5</v>
      </c>
      <c r="J698" s="41">
        <v>1.8</v>
      </c>
      <c r="K698" s="41">
        <v>3</v>
      </c>
      <c r="L698" s="41">
        <v>1</v>
      </c>
      <c r="M698" s="41">
        <f t="shared" si="165"/>
        <v>2</v>
      </c>
      <c r="N698" s="41"/>
      <c r="O698" s="41">
        <f>IF(P698="m3",I698*J698*M698,IF(P698="m2-LxH",I698*M698,IF(P698="m2-LxW",I698*J698*N698,IF(P698="rm",M698,IF(P698="lm",I698,IF(P698="unit",#REF!,))))))</f>
        <v>2</v>
      </c>
      <c r="P698" s="42" t="s">
        <v>30</v>
      </c>
      <c r="Q698" s="43" t="str">
        <f t="shared" si="166"/>
        <v>off hired</v>
      </c>
      <c r="R698" s="44">
        <v>44781</v>
      </c>
      <c r="S698" s="44">
        <v>44796</v>
      </c>
      <c r="T698" s="45">
        <f t="shared" si="167"/>
        <v>1</v>
      </c>
      <c r="U698" s="46">
        <f t="shared" si="175"/>
        <v>2.2857142857142856</v>
      </c>
      <c r="V698" s="50">
        <v>135</v>
      </c>
      <c r="W698" s="47">
        <v>12.25</v>
      </c>
      <c r="X698" s="48">
        <f t="shared" si="169"/>
        <v>270</v>
      </c>
      <c r="Y698" s="48">
        <f t="shared" si="170"/>
        <v>24.5</v>
      </c>
      <c r="Z698" s="48">
        <f t="shared" si="171"/>
        <v>189</v>
      </c>
      <c r="AA698" s="48">
        <f t="shared" si="172"/>
        <v>81</v>
      </c>
      <c r="AB698" s="48">
        <f t="shared" si="174"/>
        <v>56</v>
      </c>
      <c r="AC698" s="48">
        <f t="shared" si="173"/>
        <v>326</v>
      </c>
      <c r="AD698" s="93">
        <f t="shared" si="158"/>
        <v>326</v>
      </c>
    </row>
    <row r="699" spans="1:30" s="68" customFormat="1" ht="30" customHeight="1" x14ac:dyDescent="0.35">
      <c r="A699" s="39"/>
      <c r="B699" s="39" t="s">
        <v>107</v>
      </c>
      <c r="C699" s="40">
        <v>693</v>
      </c>
      <c r="D699" s="41">
        <v>12958</v>
      </c>
      <c r="E699" s="41">
        <v>6730</v>
      </c>
      <c r="F699" s="41" t="s">
        <v>50</v>
      </c>
      <c r="G699" s="39" t="s">
        <v>291</v>
      </c>
      <c r="H699" s="39" t="s">
        <v>302</v>
      </c>
      <c r="I699" s="41">
        <v>6</v>
      </c>
      <c r="J699" s="41">
        <v>1.3</v>
      </c>
      <c r="K699" s="41">
        <v>4</v>
      </c>
      <c r="L699" s="41">
        <v>1</v>
      </c>
      <c r="M699" s="41">
        <f t="shared" si="165"/>
        <v>3</v>
      </c>
      <c r="N699" s="41"/>
      <c r="O699" s="41">
        <f>IF(P699="m3",I699*J699*M699,IF(P699="m2-LxH",I699*M699,IF(P699="m2-LxW",I699*J699*N699,IF(P699="rm",M699,IF(P699="lm",I699,IF(P699="unit",#REF!,))))))</f>
        <v>3</v>
      </c>
      <c r="P699" s="42" t="s">
        <v>30</v>
      </c>
      <c r="Q699" s="43" t="str">
        <f t="shared" si="166"/>
        <v>off hired</v>
      </c>
      <c r="R699" s="44">
        <v>44781</v>
      </c>
      <c r="S699" s="44">
        <v>44832</v>
      </c>
      <c r="T699" s="45">
        <f t="shared" si="167"/>
        <v>1</v>
      </c>
      <c r="U699" s="46">
        <f t="shared" si="175"/>
        <v>7.4285714285714288</v>
      </c>
      <c r="V699" s="50">
        <v>135</v>
      </c>
      <c r="W699" s="47">
        <v>12.25</v>
      </c>
      <c r="X699" s="48">
        <f t="shared" si="169"/>
        <v>405</v>
      </c>
      <c r="Y699" s="48">
        <f t="shared" si="170"/>
        <v>36.75</v>
      </c>
      <c r="Z699" s="48">
        <f t="shared" si="171"/>
        <v>283.49999999999994</v>
      </c>
      <c r="AA699" s="48">
        <f t="shared" si="172"/>
        <v>121.49999999999999</v>
      </c>
      <c r="AB699" s="48">
        <f t="shared" si="174"/>
        <v>273</v>
      </c>
      <c r="AC699" s="48">
        <f t="shared" ref="AC699:AC730" si="176">Z699+AA699+AB699</f>
        <v>678</v>
      </c>
      <c r="AD699" s="93">
        <f t="shared" si="158"/>
        <v>678</v>
      </c>
    </row>
    <row r="700" spans="1:30" s="68" customFormat="1" ht="30" customHeight="1" x14ac:dyDescent="0.35">
      <c r="A700" s="39"/>
      <c r="B700" s="39" t="s">
        <v>71</v>
      </c>
      <c r="C700" s="40">
        <v>694</v>
      </c>
      <c r="D700" s="41">
        <v>12959</v>
      </c>
      <c r="E700" s="41">
        <v>7853</v>
      </c>
      <c r="F700" s="41" t="s">
        <v>50</v>
      </c>
      <c r="G700" s="39" t="s">
        <v>328</v>
      </c>
      <c r="H700" s="39" t="s">
        <v>302</v>
      </c>
      <c r="I700" s="41">
        <v>1.8</v>
      </c>
      <c r="J700" s="41">
        <v>1.8</v>
      </c>
      <c r="K700" s="41">
        <v>4</v>
      </c>
      <c r="L700" s="41">
        <v>1</v>
      </c>
      <c r="M700" s="41">
        <f t="shared" si="165"/>
        <v>3</v>
      </c>
      <c r="N700" s="41"/>
      <c r="O700" s="41">
        <f>IF(P700="m3",I700*J700*M700,IF(P700="m2-LxH",I700*M700,IF(P700="m2-LxW",I700*J700*N700,IF(P700="rm",M700,IF(P700="lm",I700,IF(P700="unit",#REF!,))))))</f>
        <v>3</v>
      </c>
      <c r="P700" s="42" t="s">
        <v>30</v>
      </c>
      <c r="Q700" s="43" t="str">
        <f t="shared" si="166"/>
        <v>off hired</v>
      </c>
      <c r="R700" s="44">
        <v>44779</v>
      </c>
      <c r="S700" s="44">
        <v>44802</v>
      </c>
      <c r="T700" s="45">
        <f t="shared" si="167"/>
        <v>1</v>
      </c>
      <c r="U700" s="46">
        <f t="shared" si="175"/>
        <v>3.4285714285714284</v>
      </c>
      <c r="V700" s="50">
        <v>135</v>
      </c>
      <c r="W700" s="47">
        <v>12.25</v>
      </c>
      <c r="X700" s="48">
        <f t="shared" si="169"/>
        <v>405</v>
      </c>
      <c r="Y700" s="48">
        <f t="shared" si="170"/>
        <v>36.75</v>
      </c>
      <c r="Z700" s="48">
        <f t="shared" si="171"/>
        <v>283.49999999999994</v>
      </c>
      <c r="AA700" s="48">
        <f t="shared" si="172"/>
        <v>121.49999999999999</v>
      </c>
      <c r="AB700" s="48">
        <f t="shared" si="174"/>
        <v>125.99999999999999</v>
      </c>
      <c r="AC700" s="48">
        <f t="shared" si="176"/>
        <v>530.99999999999989</v>
      </c>
      <c r="AD700" s="93">
        <f t="shared" si="158"/>
        <v>530.99999999999989</v>
      </c>
    </row>
    <row r="701" spans="1:30" s="68" customFormat="1" ht="30" customHeight="1" x14ac:dyDescent="0.35">
      <c r="A701" s="39"/>
      <c r="B701" s="39" t="s">
        <v>71</v>
      </c>
      <c r="C701" s="40">
        <v>697</v>
      </c>
      <c r="D701" s="41">
        <v>12959</v>
      </c>
      <c r="E701" s="41">
        <v>7853</v>
      </c>
      <c r="F701" s="41" t="s">
        <v>50</v>
      </c>
      <c r="G701" s="39" t="s">
        <v>328</v>
      </c>
      <c r="H701" s="39" t="s">
        <v>302</v>
      </c>
      <c r="I701" s="41">
        <v>1.8</v>
      </c>
      <c r="J701" s="41">
        <v>1.8</v>
      </c>
      <c r="K701" s="41">
        <v>4</v>
      </c>
      <c r="L701" s="41">
        <v>1</v>
      </c>
      <c r="M701" s="41">
        <f t="shared" si="165"/>
        <v>3</v>
      </c>
      <c r="N701" s="41"/>
      <c r="O701" s="41">
        <f>IF(P701="m3",I701*J701*M701,IF(P701="m2-LxH",I701*M701,IF(P701="m2-LxW",I701*J701*N701,IF(P701="rm",M701,IF(P701="lm",I701,IF(P701="unit",#REF!,))))))</f>
        <v>3</v>
      </c>
      <c r="P701" s="42" t="s">
        <v>30</v>
      </c>
      <c r="Q701" s="43" t="str">
        <f t="shared" si="166"/>
        <v>off hired</v>
      </c>
      <c r="R701" s="44">
        <v>44779</v>
      </c>
      <c r="S701" s="44">
        <v>44802</v>
      </c>
      <c r="T701" s="45">
        <f t="shared" si="167"/>
        <v>1</v>
      </c>
      <c r="U701" s="46">
        <f t="shared" si="175"/>
        <v>3.4285714285714284</v>
      </c>
      <c r="V701" s="50">
        <v>135</v>
      </c>
      <c r="W701" s="47">
        <v>12.25</v>
      </c>
      <c r="X701" s="48">
        <f t="shared" si="169"/>
        <v>405</v>
      </c>
      <c r="Y701" s="48">
        <f t="shared" si="170"/>
        <v>36.75</v>
      </c>
      <c r="Z701" s="48">
        <f t="shared" si="171"/>
        <v>283.49999999999994</v>
      </c>
      <c r="AA701" s="48">
        <f t="shared" si="172"/>
        <v>121.49999999999999</v>
      </c>
      <c r="AB701" s="48">
        <f t="shared" si="174"/>
        <v>125.99999999999999</v>
      </c>
      <c r="AC701" s="48">
        <f t="shared" si="176"/>
        <v>530.99999999999989</v>
      </c>
      <c r="AD701" s="93">
        <f t="shared" si="158"/>
        <v>530.99999999999989</v>
      </c>
    </row>
    <row r="702" spans="1:30" s="68" customFormat="1" ht="30" customHeight="1" x14ac:dyDescent="0.35">
      <c r="A702" s="39"/>
      <c r="B702" s="39" t="s">
        <v>111</v>
      </c>
      <c r="C702" s="40">
        <v>695</v>
      </c>
      <c r="D702" s="41">
        <v>12960</v>
      </c>
      <c r="E702" s="41">
        <v>8293</v>
      </c>
      <c r="F702" s="41" t="s">
        <v>49</v>
      </c>
      <c r="G702" s="39" t="s">
        <v>344</v>
      </c>
      <c r="H702" s="39" t="s">
        <v>302</v>
      </c>
      <c r="I702" s="41">
        <v>1.8</v>
      </c>
      <c r="J702" s="41">
        <v>1.3</v>
      </c>
      <c r="K702" s="41">
        <v>3</v>
      </c>
      <c r="L702" s="41">
        <v>1</v>
      </c>
      <c r="M702" s="41">
        <f t="shared" si="165"/>
        <v>2</v>
      </c>
      <c r="N702" s="41"/>
      <c r="O702" s="41">
        <f>IF(P702="m3",I702*J702*M702,IF(P702="m2-LxH",I702*M702,IF(P702="m2-LxW",I702*J702*N702,IF(P702="rm",M702,IF(P702="lm",I702,IF(P702="unit",#REF!,))))))</f>
        <v>2</v>
      </c>
      <c r="P702" s="42" t="s">
        <v>30</v>
      </c>
      <c r="Q702" s="43" t="str">
        <f t="shared" si="166"/>
        <v>off hired</v>
      </c>
      <c r="R702" s="44">
        <v>44779</v>
      </c>
      <c r="S702" s="44">
        <v>44894</v>
      </c>
      <c r="T702" s="45">
        <f t="shared" si="167"/>
        <v>1</v>
      </c>
      <c r="U702" s="46">
        <f t="shared" si="175"/>
        <v>16.571428571428573</v>
      </c>
      <c r="V702" s="50">
        <v>135</v>
      </c>
      <c r="W702" s="47">
        <v>12.25</v>
      </c>
      <c r="X702" s="48">
        <f t="shared" si="169"/>
        <v>270</v>
      </c>
      <c r="Y702" s="48">
        <f t="shared" si="170"/>
        <v>24.5</v>
      </c>
      <c r="Z702" s="48">
        <f t="shared" si="171"/>
        <v>189</v>
      </c>
      <c r="AA702" s="48">
        <f t="shared" si="172"/>
        <v>81</v>
      </c>
      <c r="AB702" s="48">
        <f t="shared" si="174"/>
        <v>406.00000000000006</v>
      </c>
      <c r="AC702" s="48">
        <f t="shared" si="176"/>
        <v>676</v>
      </c>
      <c r="AD702" s="93">
        <f t="shared" si="158"/>
        <v>676</v>
      </c>
    </row>
    <row r="703" spans="1:30" s="68" customFormat="1" ht="30" customHeight="1" x14ac:dyDescent="0.35">
      <c r="A703" s="39"/>
      <c r="B703" s="39" t="s">
        <v>71</v>
      </c>
      <c r="C703" s="40">
        <v>698</v>
      </c>
      <c r="D703" s="41">
        <v>12961</v>
      </c>
      <c r="E703" s="41">
        <v>7865</v>
      </c>
      <c r="F703" s="41" t="s">
        <v>50</v>
      </c>
      <c r="G703" s="39" t="s">
        <v>328</v>
      </c>
      <c r="H703" s="39" t="s">
        <v>302</v>
      </c>
      <c r="I703" s="41">
        <v>2.5</v>
      </c>
      <c r="J703" s="41">
        <v>1.8</v>
      </c>
      <c r="K703" s="41">
        <v>4</v>
      </c>
      <c r="L703" s="41">
        <v>1</v>
      </c>
      <c r="M703" s="41">
        <f t="shared" si="165"/>
        <v>3</v>
      </c>
      <c r="N703" s="41"/>
      <c r="O703" s="41">
        <f>IF(P703="m3",I703*J703*M703,IF(P703="m2-LxH",I703*M703,IF(P703="m2-LxW",I703*J703*N703,IF(P703="rm",M703,IF(P703="lm",I703,IF(P703="unit",#REF!,))))))</f>
        <v>3</v>
      </c>
      <c r="P703" s="42" t="s">
        <v>30</v>
      </c>
      <c r="Q703" s="43" t="str">
        <f t="shared" si="166"/>
        <v>off hired</v>
      </c>
      <c r="R703" s="44">
        <v>44779</v>
      </c>
      <c r="S703" s="44">
        <v>44807</v>
      </c>
      <c r="T703" s="45">
        <f t="shared" si="167"/>
        <v>1</v>
      </c>
      <c r="U703" s="46">
        <f t="shared" si="175"/>
        <v>4.1428571428571432</v>
      </c>
      <c r="V703" s="50">
        <v>135</v>
      </c>
      <c r="W703" s="47">
        <v>12.25</v>
      </c>
      <c r="X703" s="48">
        <f t="shared" si="169"/>
        <v>405</v>
      </c>
      <c r="Y703" s="48">
        <f t="shared" si="170"/>
        <v>36.75</v>
      </c>
      <c r="Z703" s="48">
        <f t="shared" si="171"/>
        <v>283.49999999999994</v>
      </c>
      <c r="AA703" s="48">
        <f t="shared" si="172"/>
        <v>121.49999999999999</v>
      </c>
      <c r="AB703" s="48">
        <f t="shared" si="174"/>
        <v>152.25000000000003</v>
      </c>
      <c r="AC703" s="48">
        <f t="shared" si="176"/>
        <v>557.25</v>
      </c>
      <c r="AD703" s="93">
        <f t="shared" si="158"/>
        <v>557.25</v>
      </c>
    </row>
    <row r="704" spans="1:30" s="68" customFormat="1" ht="30" customHeight="1" x14ac:dyDescent="0.35">
      <c r="A704" s="39"/>
      <c r="B704" s="39" t="s">
        <v>132</v>
      </c>
      <c r="C704" s="40">
        <v>699</v>
      </c>
      <c r="D704" s="41">
        <v>12962</v>
      </c>
      <c r="E704" s="41">
        <v>7896</v>
      </c>
      <c r="F704" s="41" t="s">
        <v>49</v>
      </c>
      <c r="G704" s="39" t="s">
        <v>265</v>
      </c>
      <c r="H704" s="39" t="s">
        <v>302</v>
      </c>
      <c r="I704" s="41">
        <v>2.5</v>
      </c>
      <c r="J704" s="41">
        <v>1.3</v>
      </c>
      <c r="K704" s="41">
        <v>3</v>
      </c>
      <c r="L704" s="41">
        <v>1</v>
      </c>
      <c r="M704" s="41">
        <f t="shared" si="165"/>
        <v>2</v>
      </c>
      <c r="N704" s="41"/>
      <c r="O704" s="41">
        <f>IF(P704="m3",I704*J704*M704,IF(P704="m2-LxH",I704*M704,IF(P704="m2-LxW",I704*J704*N704,IF(P704="rm",M704,IF(P704="lm",I704,IF(P704="unit",#REF!,))))))</f>
        <v>2</v>
      </c>
      <c r="P704" s="42" t="s">
        <v>30</v>
      </c>
      <c r="Q704" s="43" t="str">
        <f t="shared" si="166"/>
        <v>off hired</v>
      </c>
      <c r="R704" s="44">
        <v>44779</v>
      </c>
      <c r="S704" s="44">
        <v>44820</v>
      </c>
      <c r="T704" s="45">
        <f t="shared" si="167"/>
        <v>1</v>
      </c>
      <c r="U704" s="46">
        <f t="shared" si="175"/>
        <v>6</v>
      </c>
      <c r="V704" s="50">
        <v>135</v>
      </c>
      <c r="W704" s="47"/>
      <c r="X704" s="48">
        <f t="shared" si="169"/>
        <v>270</v>
      </c>
      <c r="Y704" s="48">
        <f t="shared" si="170"/>
        <v>0</v>
      </c>
      <c r="Z704" s="48">
        <f t="shared" si="171"/>
        <v>189</v>
      </c>
      <c r="AA704" s="48">
        <f t="shared" si="172"/>
        <v>81</v>
      </c>
      <c r="AB704" s="48">
        <f t="shared" si="174"/>
        <v>0</v>
      </c>
      <c r="AC704" s="48">
        <f t="shared" si="176"/>
        <v>270</v>
      </c>
      <c r="AD704" s="93">
        <f t="shared" si="158"/>
        <v>270</v>
      </c>
    </row>
    <row r="705" spans="1:30" s="68" customFormat="1" ht="30" customHeight="1" x14ac:dyDescent="0.35">
      <c r="A705" s="39"/>
      <c r="B705" s="39" t="s">
        <v>47</v>
      </c>
      <c r="C705" s="40">
        <v>700</v>
      </c>
      <c r="D705" s="49">
        <v>12963</v>
      </c>
      <c r="E705" s="49">
        <v>7834</v>
      </c>
      <c r="F705" s="41" t="s">
        <v>50</v>
      </c>
      <c r="G705" s="39" t="s">
        <v>270</v>
      </c>
      <c r="H705" s="39" t="s">
        <v>399</v>
      </c>
      <c r="I705" s="41">
        <v>7.5</v>
      </c>
      <c r="J705" s="41">
        <v>1.3</v>
      </c>
      <c r="K705" s="41">
        <v>4.5</v>
      </c>
      <c r="L705" s="41">
        <v>1</v>
      </c>
      <c r="M705" s="41">
        <f t="shared" si="165"/>
        <v>3.5</v>
      </c>
      <c r="N705" s="41"/>
      <c r="O705" s="41">
        <f>IF(P705="m3",I705*J705*M705,IF(P705="m2-LxH",I705*M705,IF(P705="m2-LxW",I705*J705*N705,IF(P705="rm",M705,IF(P705="lm",I705,IF(P705="unit",#REF!,))))))</f>
        <v>26.25</v>
      </c>
      <c r="P705" s="42" t="s">
        <v>27</v>
      </c>
      <c r="Q705" s="43" t="str">
        <f t="shared" si="166"/>
        <v>off hired</v>
      </c>
      <c r="R705" s="44">
        <v>44781</v>
      </c>
      <c r="S705" s="44">
        <v>44792</v>
      </c>
      <c r="T705" s="45">
        <f t="shared" si="167"/>
        <v>1</v>
      </c>
      <c r="U705" s="46">
        <f t="shared" si="175"/>
        <v>1.7142857142857142</v>
      </c>
      <c r="V705" s="47">
        <v>14</v>
      </c>
      <c r="W705" s="47">
        <v>0.84</v>
      </c>
      <c r="X705" s="48">
        <f t="shared" si="169"/>
        <v>367.5</v>
      </c>
      <c r="Y705" s="48">
        <f t="shared" si="170"/>
        <v>22.05</v>
      </c>
      <c r="Z705" s="48">
        <f t="shared" si="171"/>
        <v>257.25</v>
      </c>
      <c r="AA705" s="48">
        <f t="shared" si="172"/>
        <v>110.25</v>
      </c>
      <c r="AB705" s="48">
        <f t="shared" si="174"/>
        <v>37.799999999999997</v>
      </c>
      <c r="AC705" s="48">
        <f t="shared" si="176"/>
        <v>405.3</v>
      </c>
      <c r="AD705" s="93">
        <f t="shared" si="158"/>
        <v>405.3</v>
      </c>
    </row>
    <row r="706" spans="1:30" s="68" customFormat="1" ht="30" customHeight="1" x14ac:dyDescent="0.35">
      <c r="A706" s="39"/>
      <c r="B706" s="39" t="s">
        <v>47</v>
      </c>
      <c r="C706" s="40">
        <v>701</v>
      </c>
      <c r="D706" s="49">
        <v>12964</v>
      </c>
      <c r="E706" s="49">
        <v>7820</v>
      </c>
      <c r="F706" s="41" t="s">
        <v>50</v>
      </c>
      <c r="G706" s="39" t="s">
        <v>270</v>
      </c>
      <c r="H706" s="39" t="s">
        <v>399</v>
      </c>
      <c r="I706" s="41">
        <v>7</v>
      </c>
      <c r="J706" s="41">
        <v>1.3</v>
      </c>
      <c r="K706" s="41">
        <v>4</v>
      </c>
      <c r="L706" s="41">
        <v>1</v>
      </c>
      <c r="M706" s="41">
        <f t="shared" si="165"/>
        <v>3</v>
      </c>
      <c r="N706" s="41"/>
      <c r="O706" s="41">
        <f>IF(P706="m3",I706*J706*M706,IF(P706="m2-LxH",I706*M706,IF(P706="m2-LxW",I706*J706*N706,IF(P706="rm",M706,IF(P706="lm",I706,IF(P706="unit",#REF!,))))))</f>
        <v>21</v>
      </c>
      <c r="P706" s="42" t="s">
        <v>27</v>
      </c>
      <c r="Q706" s="43" t="str">
        <f t="shared" si="166"/>
        <v>off hired</v>
      </c>
      <c r="R706" s="44">
        <v>44781</v>
      </c>
      <c r="S706" s="44">
        <v>44785</v>
      </c>
      <c r="T706" s="45">
        <f t="shared" si="167"/>
        <v>1</v>
      </c>
      <c r="U706" s="46">
        <f t="shared" si="175"/>
        <v>0.7142857142857143</v>
      </c>
      <c r="V706" s="47">
        <v>14</v>
      </c>
      <c r="W706" s="47">
        <v>0.84</v>
      </c>
      <c r="X706" s="48">
        <f t="shared" si="169"/>
        <v>294</v>
      </c>
      <c r="Y706" s="48">
        <f t="shared" si="170"/>
        <v>17.64</v>
      </c>
      <c r="Z706" s="48">
        <f t="shared" si="171"/>
        <v>205.79999999999998</v>
      </c>
      <c r="AA706" s="48">
        <f t="shared" si="172"/>
        <v>88.2</v>
      </c>
      <c r="AB706" s="48">
        <f t="shared" si="174"/>
        <v>12.6</v>
      </c>
      <c r="AC706" s="48">
        <f t="shared" si="176"/>
        <v>306.60000000000002</v>
      </c>
      <c r="AD706" s="93">
        <f t="shared" si="158"/>
        <v>306.60000000000002</v>
      </c>
    </row>
    <row r="707" spans="1:30" s="68" customFormat="1" ht="30" customHeight="1" x14ac:dyDescent="0.35">
      <c r="A707" s="39"/>
      <c r="B707" s="39" t="s">
        <v>47</v>
      </c>
      <c r="C707" s="40">
        <v>704</v>
      </c>
      <c r="D707" s="49">
        <v>12966</v>
      </c>
      <c r="E707" s="49">
        <v>7836</v>
      </c>
      <c r="F707" s="41" t="s">
        <v>50</v>
      </c>
      <c r="G707" s="39" t="s">
        <v>270</v>
      </c>
      <c r="H707" s="39" t="s">
        <v>399</v>
      </c>
      <c r="I707" s="41">
        <v>5</v>
      </c>
      <c r="J707" s="41">
        <v>1.3</v>
      </c>
      <c r="K707" s="41">
        <v>5</v>
      </c>
      <c r="L707" s="41">
        <v>1</v>
      </c>
      <c r="M707" s="41">
        <f t="shared" si="165"/>
        <v>4</v>
      </c>
      <c r="N707" s="41"/>
      <c r="O707" s="41">
        <f>IF(P707="m3",I707*J707*M707,IF(P707="m2-LxH",I707*M707,IF(P707="m2-LxW",I707*J707*N707,IF(P707="rm",M707,IF(P707="lm",I707,IF(P707="unit",#REF!,))))))</f>
        <v>20</v>
      </c>
      <c r="P707" s="42" t="s">
        <v>27</v>
      </c>
      <c r="Q707" s="43" t="str">
        <f t="shared" si="166"/>
        <v>off hired</v>
      </c>
      <c r="R707" s="44">
        <v>44781</v>
      </c>
      <c r="S707" s="44">
        <v>44791</v>
      </c>
      <c r="T707" s="45">
        <f t="shared" si="167"/>
        <v>1</v>
      </c>
      <c r="U707" s="46">
        <f t="shared" si="175"/>
        <v>1.5714285714285714</v>
      </c>
      <c r="V707" s="47">
        <v>14</v>
      </c>
      <c r="W707" s="47">
        <v>0.84</v>
      </c>
      <c r="X707" s="48">
        <f t="shared" si="169"/>
        <v>280</v>
      </c>
      <c r="Y707" s="48">
        <f t="shared" si="170"/>
        <v>16.8</v>
      </c>
      <c r="Z707" s="48">
        <f t="shared" si="171"/>
        <v>196</v>
      </c>
      <c r="AA707" s="48">
        <f t="shared" si="172"/>
        <v>84</v>
      </c>
      <c r="AB707" s="48">
        <f t="shared" si="174"/>
        <v>26.4</v>
      </c>
      <c r="AC707" s="48">
        <f t="shared" si="176"/>
        <v>306.39999999999998</v>
      </c>
      <c r="AD707" s="93">
        <f t="shared" si="158"/>
        <v>306.39999999999998</v>
      </c>
    </row>
    <row r="708" spans="1:30" s="68" customFormat="1" ht="30" customHeight="1" x14ac:dyDescent="0.35">
      <c r="A708" s="39"/>
      <c r="B708" s="39" t="s">
        <v>79</v>
      </c>
      <c r="C708" s="40">
        <v>703</v>
      </c>
      <c r="D708" s="49">
        <v>12967</v>
      </c>
      <c r="E708" s="49">
        <v>6711</v>
      </c>
      <c r="F708" s="41" t="s">
        <v>49</v>
      </c>
      <c r="G708" s="39" t="s">
        <v>261</v>
      </c>
      <c r="H708" s="39" t="s">
        <v>302</v>
      </c>
      <c r="I708" s="41">
        <v>1.3</v>
      </c>
      <c r="J708" s="41">
        <v>1</v>
      </c>
      <c r="K708" s="41">
        <v>3.5</v>
      </c>
      <c r="L708" s="41">
        <v>1</v>
      </c>
      <c r="M708" s="41">
        <f t="shared" si="165"/>
        <v>2.5</v>
      </c>
      <c r="N708" s="41"/>
      <c r="O708" s="41">
        <f>IF(P708="m3",I708*J708*M708,IF(P708="m2-LxH",I708*M708,IF(P708="m2-LxW",I708*J708*N708,IF(P708="rm",M708,IF(P708="lm",I708,IF(P708="unit",#REF!,))))))</f>
        <v>2.5</v>
      </c>
      <c r="P708" s="42" t="s">
        <v>30</v>
      </c>
      <c r="Q708" s="43" t="str">
        <f t="shared" si="166"/>
        <v>off hired</v>
      </c>
      <c r="R708" s="44">
        <v>44782</v>
      </c>
      <c r="S708" s="44">
        <v>44827</v>
      </c>
      <c r="T708" s="45">
        <f t="shared" si="167"/>
        <v>1</v>
      </c>
      <c r="U708" s="46">
        <f t="shared" si="175"/>
        <v>6.5714285714285712</v>
      </c>
      <c r="V708" s="50">
        <v>135</v>
      </c>
      <c r="W708" s="47"/>
      <c r="X708" s="48">
        <f t="shared" si="169"/>
        <v>337.5</v>
      </c>
      <c r="Y708" s="48">
        <f t="shared" si="170"/>
        <v>0</v>
      </c>
      <c r="Z708" s="48">
        <f t="shared" si="171"/>
        <v>236.25</v>
      </c>
      <c r="AA708" s="48">
        <f t="shared" si="172"/>
        <v>101.25</v>
      </c>
      <c r="AB708" s="48">
        <f t="shared" si="174"/>
        <v>0</v>
      </c>
      <c r="AC708" s="48">
        <f t="shared" si="176"/>
        <v>337.5</v>
      </c>
      <c r="AD708" s="93">
        <f t="shared" ref="AD708:AD781" si="177">_xlfn.IFNA(AC708,0)</f>
        <v>337.5</v>
      </c>
    </row>
    <row r="709" spans="1:30" s="68" customFormat="1" ht="30" customHeight="1" x14ac:dyDescent="0.35">
      <c r="A709" s="39"/>
      <c r="B709" s="39" t="s">
        <v>74</v>
      </c>
      <c r="C709" s="40">
        <v>136</v>
      </c>
      <c r="D709" s="41">
        <v>12968</v>
      </c>
      <c r="E709" s="41">
        <v>6738</v>
      </c>
      <c r="F709" s="41" t="s">
        <v>49</v>
      </c>
      <c r="G709" s="39" t="s">
        <v>263</v>
      </c>
      <c r="H709" s="39" t="s">
        <v>353</v>
      </c>
      <c r="I709" s="41">
        <v>18</v>
      </c>
      <c r="J709" s="41">
        <v>0.6</v>
      </c>
      <c r="K709" s="41"/>
      <c r="L709" s="41"/>
      <c r="M709" s="41"/>
      <c r="N709" s="41">
        <v>1</v>
      </c>
      <c r="O709" s="41">
        <f>IF(P709="m3",I709*J709*M709,IF(P709="m2-LxH",I709*M709,IF(P709="m2-LxW",I709*J709*N709,IF(P709="rm",M709,IF(P709="lm",I709,IF(P709="unit",#REF!,))))))</f>
        <v>10.799999999999999</v>
      </c>
      <c r="P709" s="42" t="s">
        <v>32</v>
      </c>
      <c r="Q709" s="43" t="str">
        <f t="shared" si="166"/>
        <v>off hired</v>
      </c>
      <c r="R709" s="44">
        <v>44782</v>
      </c>
      <c r="S709" s="44">
        <v>44831</v>
      </c>
      <c r="T709" s="45">
        <f t="shared" si="167"/>
        <v>1</v>
      </c>
      <c r="U709" s="46">
        <f t="shared" si="175"/>
        <v>7.1428571428571432</v>
      </c>
      <c r="V709" s="47">
        <v>36.5</v>
      </c>
      <c r="W709" s="47">
        <v>3.15</v>
      </c>
      <c r="X709" s="48">
        <f t="shared" si="169"/>
        <v>394.2</v>
      </c>
      <c r="Y709" s="48">
        <f t="shared" si="170"/>
        <v>34.019999999999996</v>
      </c>
      <c r="Z709" s="48">
        <f t="shared" si="171"/>
        <v>275.93999999999994</v>
      </c>
      <c r="AA709" s="48">
        <f t="shared" si="172"/>
        <v>118.25999999999999</v>
      </c>
      <c r="AB709" s="48">
        <f t="shared" si="174"/>
        <v>242.99999999999997</v>
      </c>
      <c r="AC709" s="48">
        <f t="shared" si="176"/>
        <v>637.19999999999993</v>
      </c>
      <c r="AD709" s="93">
        <f t="shared" si="177"/>
        <v>637.19999999999993</v>
      </c>
    </row>
    <row r="710" spans="1:30" s="68" customFormat="1" ht="30" customHeight="1" x14ac:dyDescent="0.35">
      <c r="A710" s="39"/>
      <c r="B710" s="39" t="s">
        <v>61</v>
      </c>
      <c r="C710" s="40">
        <v>705</v>
      </c>
      <c r="D710" s="41">
        <v>12969</v>
      </c>
      <c r="E710" s="41">
        <v>6733</v>
      </c>
      <c r="F710" s="41" t="s">
        <v>49</v>
      </c>
      <c r="G710" s="39" t="s">
        <v>412</v>
      </c>
      <c r="H710" s="39" t="s">
        <v>399</v>
      </c>
      <c r="I710" s="41">
        <v>4</v>
      </c>
      <c r="J710" s="41">
        <v>1.3</v>
      </c>
      <c r="K710" s="41">
        <v>5</v>
      </c>
      <c r="L710" s="41">
        <v>1</v>
      </c>
      <c r="M710" s="41">
        <f t="shared" ref="M710:M748" si="178">K710-L710</f>
        <v>4</v>
      </c>
      <c r="N710" s="41"/>
      <c r="O710" s="41">
        <f>IF(P710="m3",I710*J710*M710,IF(P710="m2-LxH",I710*M710,IF(P710="m2-LxW",I710*J710*N710,IF(P710="rm",M710,IF(P710="lm",I710,IF(P710="unit",#REF!,))))))</f>
        <v>16</v>
      </c>
      <c r="P710" s="42" t="s">
        <v>27</v>
      </c>
      <c r="Q710" s="43" t="str">
        <f t="shared" si="166"/>
        <v>off hired</v>
      </c>
      <c r="R710" s="44">
        <v>44783</v>
      </c>
      <c r="S710" s="44">
        <v>44832</v>
      </c>
      <c r="T710" s="45">
        <f t="shared" si="167"/>
        <v>1</v>
      </c>
      <c r="U710" s="46">
        <f t="shared" si="175"/>
        <v>7.1428571428571432</v>
      </c>
      <c r="V710" s="47">
        <v>14</v>
      </c>
      <c r="W710" s="47">
        <v>0.84</v>
      </c>
      <c r="X710" s="48">
        <f t="shared" si="169"/>
        <v>224</v>
      </c>
      <c r="Y710" s="48">
        <f t="shared" si="170"/>
        <v>13.44</v>
      </c>
      <c r="Z710" s="48">
        <f t="shared" si="171"/>
        <v>156.79999999999998</v>
      </c>
      <c r="AA710" s="48">
        <f t="shared" si="172"/>
        <v>67.2</v>
      </c>
      <c r="AB710" s="48">
        <f t="shared" si="174"/>
        <v>96</v>
      </c>
      <c r="AC710" s="48">
        <f t="shared" si="176"/>
        <v>320</v>
      </c>
      <c r="AD710" s="93">
        <f t="shared" si="177"/>
        <v>320</v>
      </c>
    </row>
    <row r="711" spans="1:30" s="68" customFormat="1" ht="30" customHeight="1" x14ac:dyDescent="0.35">
      <c r="A711" s="39"/>
      <c r="B711" s="39" t="s">
        <v>71</v>
      </c>
      <c r="C711" s="40">
        <v>706</v>
      </c>
      <c r="D711" s="41">
        <v>12970</v>
      </c>
      <c r="E711" s="41">
        <v>6742</v>
      </c>
      <c r="F711" s="41" t="s">
        <v>50</v>
      </c>
      <c r="G711" s="39" t="s">
        <v>328</v>
      </c>
      <c r="H711" s="39" t="s">
        <v>302</v>
      </c>
      <c r="I711" s="41">
        <v>1.3</v>
      </c>
      <c r="J711" s="41">
        <v>0.6</v>
      </c>
      <c r="K711" s="41">
        <v>5</v>
      </c>
      <c r="L711" s="41">
        <v>1</v>
      </c>
      <c r="M711" s="41">
        <f t="shared" si="178"/>
        <v>4</v>
      </c>
      <c r="N711" s="41"/>
      <c r="O711" s="41">
        <f>IF(P711="m3",I711*J711*M711,IF(P711="m2-LxH",I711*M711,IF(P711="m2-LxW",I711*J711*N711,IF(P711="rm",M711,IF(P711="lm",I711,IF(P711="unit",#REF!,))))))</f>
        <v>4</v>
      </c>
      <c r="P711" s="42" t="s">
        <v>30</v>
      </c>
      <c r="Q711" s="43" t="str">
        <f t="shared" si="166"/>
        <v>off hired</v>
      </c>
      <c r="R711" s="44">
        <v>44782</v>
      </c>
      <c r="S711" s="44">
        <v>44833</v>
      </c>
      <c r="T711" s="45">
        <f t="shared" si="167"/>
        <v>1</v>
      </c>
      <c r="U711" s="46">
        <f t="shared" si="175"/>
        <v>7.4285714285714288</v>
      </c>
      <c r="V711" s="50">
        <v>135</v>
      </c>
      <c r="W711" s="47">
        <v>12.25</v>
      </c>
      <c r="X711" s="48">
        <f t="shared" si="169"/>
        <v>540</v>
      </c>
      <c r="Y711" s="48">
        <f t="shared" si="170"/>
        <v>49</v>
      </c>
      <c r="Z711" s="48">
        <f t="shared" si="171"/>
        <v>378</v>
      </c>
      <c r="AA711" s="48">
        <f t="shared" si="172"/>
        <v>162</v>
      </c>
      <c r="AB711" s="48">
        <f t="shared" si="174"/>
        <v>364</v>
      </c>
      <c r="AC711" s="48">
        <f t="shared" si="176"/>
        <v>904</v>
      </c>
      <c r="AD711" s="93">
        <f t="shared" si="177"/>
        <v>904</v>
      </c>
    </row>
    <row r="712" spans="1:30" s="68" customFormat="1" ht="30" customHeight="1" x14ac:dyDescent="0.35">
      <c r="A712" s="39"/>
      <c r="B712" s="39" t="s">
        <v>61</v>
      </c>
      <c r="C712" s="40">
        <v>707</v>
      </c>
      <c r="D712" s="41">
        <v>12971</v>
      </c>
      <c r="E712" s="41">
        <v>6745</v>
      </c>
      <c r="F712" s="41" t="s">
        <v>49</v>
      </c>
      <c r="G712" s="39" t="s">
        <v>253</v>
      </c>
      <c r="H712" s="39" t="s">
        <v>302</v>
      </c>
      <c r="I712" s="41">
        <v>2.5</v>
      </c>
      <c r="J712" s="41">
        <v>1.3</v>
      </c>
      <c r="K712" s="41">
        <v>7</v>
      </c>
      <c r="L712" s="41">
        <v>1</v>
      </c>
      <c r="M712" s="41">
        <f t="shared" si="178"/>
        <v>6</v>
      </c>
      <c r="N712" s="41"/>
      <c r="O712" s="41">
        <f>IF(P712="m3",I712*J712*M712,IF(P712="m2-LxH",I712*M712,IF(P712="m2-LxW",I712*J712*N712,IF(P712="rm",M712,IF(P712="lm",I712,IF(P712="unit",#REF!,))))))</f>
        <v>6</v>
      </c>
      <c r="P712" s="42" t="s">
        <v>30</v>
      </c>
      <c r="Q712" s="43" t="str">
        <f t="shared" si="166"/>
        <v>off hired</v>
      </c>
      <c r="R712" s="44">
        <v>44784</v>
      </c>
      <c r="S712" s="44">
        <v>44834</v>
      </c>
      <c r="T712" s="45">
        <f t="shared" si="167"/>
        <v>1</v>
      </c>
      <c r="U712" s="46">
        <f t="shared" si="175"/>
        <v>7.2857142857142856</v>
      </c>
      <c r="V712" s="50">
        <v>135</v>
      </c>
      <c r="W712" s="47">
        <v>12.25</v>
      </c>
      <c r="X712" s="48">
        <f t="shared" si="169"/>
        <v>810</v>
      </c>
      <c r="Y712" s="48">
        <f t="shared" si="170"/>
        <v>73.5</v>
      </c>
      <c r="Z712" s="48">
        <f t="shared" si="171"/>
        <v>566.99999999999989</v>
      </c>
      <c r="AA712" s="48">
        <f t="shared" si="172"/>
        <v>242.99999999999997</v>
      </c>
      <c r="AB712" s="48">
        <f t="shared" si="174"/>
        <v>535.5</v>
      </c>
      <c r="AC712" s="48">
        <f t="shared" si="176"/>
        <v>1345.5</v>
      </c>
      <c r="AD712" s="93">
        <f t="shared" si="177"/>
        <v>1345.5</v>
      </c>
    </row>
    <row r="713" spans="1:30" s="68" customFormat="1" ht="30" customHeight="1" x14ac:dyDescent="0.35">
      <c r="A713" s="39"/>
      <c r="B713" s="39" t="s">
        <v>69</v>
      </c>
      <c r="C713" s="40">
        <v>708</v>
      </c>
      <c r="D713" s="41">
        <v>12972</v>
      </c>
      <c r="E713" s="41">
        <v>7835</v>
      </c>
      <c r="F713" s="41" t="s">
        <v>50</v>
      </c>
      <c r="G713" s="39" t="s">
        <v>277</v>
      </c>
      <c r="H713" s="39" t="s">
        <v>302</v>
      </c>
      <c r="I713" s="41">
        <v>2.5</v>
      </c>
      <c r="J713" s="41">
        <v>1.3</v>
      </c>
      <c r="K713" s="41">
        <v>4</v>
      </c>
      <c r="L713" s="41">
        <v>1</v>
      </c>
      <c r="M713" s="41">
        <f t="shared" si="178"/>
        <v>3</v>
      </c>
      <c r="N713" s="41"/>
      <c r="O713" s="41">
        <f>IF(P713="m3",I713*J713*M713,IF(P713="m2-LxH",I713*M713,IF(P713="m2-LxW",I713*J713*N713,IF(P713="rm",M713,IF(P713="lm",I713,IF(P713="unit",#REF!,))))))</f>
        <v>3</v>
      </c>
      <c r="P713" s="42" t="s">
        <v>30</v>
      </c>
      <c r="Q713" s="43" t="str">
        <f t="shared" si="166"/>
        <v>off hired</v>
      </c>
      <c r="R713" s="44">
        <v>44784</v>
      </c>
      <c r="S713" s="44">
        <v>44792</v>
      </c>
      <c r="T713" s="45">
        <f t="shared" si="167"/>
        <v>1</v>
      </c>
      <c r="U713" s="46">
        <f t="shared" si="175"/>
        <v>1.2857142857142858</v>
      </c>
      <c r="V713" s="50">
        <v>135</v>
      </c>
      <c r="W713" s="47">
        <v>12.25</v>
      </c>
      <c r="X713" s="48">
        <f t="shared" si="169"/>
        <v>405</v>
      </c>
      <c r="Y713" s="48">
        <f t="shared" si="170"/>
        <v>36.75</v>
      </c>
      <c r="Z713" s="48">
        <f t="shared" si="171"/>
        <v>283.49999999999994</v>
      </c>
      <c r="AA713" s="48">
        <f t="shared" si="172"/>
        <v>121.49999999999999</v>
      </c>
      <c r="AB713" s="48">
        <f t="shared" si="174"/>
        <v>47.250000000000007</v>
      </c>
      <c r="AC713" s="48">
        <f t="shared" si="176"/>
        <v>452.24999999999994</v>
      </c>
      <c r="AD713" s="93">
        <f t="shared" si="177"/>
        <v>452.24999999999994</v>
      </c>
    </row>
    <row r="714" spans="1:30" s="68" customFormat="1" ht="30" customHeight="1" x14ac:dyDescent="0.35">
      <c r="A714" s="39"/>
      <c r="B714" s="39" t="s">
        <v>79</v>
      </c>
      <c r="C714" s="40">
        <v>709</v>
      </c>
      <c r="D714" s="49">
        <v>12973</v>
      </c>
      <c r="E714" s="49">
        <v>8144</v>
      </c>
      <c r="F714" s="41" t="s">
        <v>49</v>
      </c>
      <c r="G714" s="39" t="s">
        <v>261</v>
      </c>
      <c r="H714" s="39" t="s">
        <v>399</v>
      </c>
      <c r="I714" s="41">
        <v>5</v>
      </c>
      <c r="J714" s="41">
        <v>1</v>
      </c>
      <c r="K714" s="41">
        <v>4</v>
      </c>
      <c r="L714" s="41">
        <v>1</v>
      </c>
      <c r="M714" s="41">
        <f t="shared" si="178"/>
        <v>3</v>
      </c>
      <c r="N714" s="41"/>
      <c r="O714" s="41">
        <f>IF(P714="m3",I714*J714*M714,IF(P714="m2-LxH",I714*M714,IF(P714="m2-LxW",I714*J714*N714,IF(P714="rm",M714,IF(P714="lm",I714,IF(P714="unit",#REF!,))))))</f>
        <v>15</v>
      </c>
      <c r="P714" s="42" t="s">
        <v>27</v>
      </c>
      <c r="Q714" s="43" t="str">
        <f t="shared" si="166"/>
        <v>off hired</v>
      </c>
      <c r="R714" s="44">
        <v>44784</v>
      </c>
      <c r="S714" s="44">
        <v>44859</v>
      </c>
      <c r="T714" s="45">
        <f t="shared" si="167"/>
        <v>1</v>
      </c>
      <c r="U714" s="46">
        <f t="shared" si="175"/>
        <v>10.857142857142858</v>
      </c>
      <c r="V714" s="47">
        <v>14</v>
      </c>
      <c r="W714" s="47">
        <v>0.84</v>
      </c>
      <c r="X714" s="48">
        <f t="shared" si="169"/>
        <v>210</v>
      </c>
      <c r="Y714" s="48">
        <f t="shared" si="170"/>
        <v>12.6</v>
      </c>
      <c r="Z714" s="48">
        <f t="shared" si="171"/>
        <v>147</v>
      </c>
      <c r="AA714" s="48">
        <f t="shared" si="172"/>
        <v>63</v>
      </c>
      <c r="AB714" s="48">
        <f t="shared" si="174"/>
        <v>136.80000000000001</v>
      </c>
      <c r="AC714" s="48">
        <f t="shared" si="176"/>
        <v>346.8</v>
      </c>
      <c r="AD714" s="93">
        <f t="shared" si="177"/>
        <v>346.8</v>
      </c>
    </row>
    <row r="715" spans="1:30" s="68" customFormat="1" ht="30" customHeight="1" x14ac:dyDescent="0.35">
      <c r="A715" s="39"/>
      <c r="B715" s="39" t="s">
        <v>47</v>
      </c>
      <c r="C715" s="40">
        <v>639</v>
      </c>
      <c r="D715" s="49">
        <v>12974</v>
      </c>
      <c r="E715" s="49">
        <v>6748</v>
      </c>
      <c r="F715" s="41" t="s">
        <v>50</v>
      </c>
      <c r="G715" s="39" t="s">
        <v>270</v>
      </c>
      <c r="H715" s="39" t="s">
        <v>28</v>
      </c>
      <c r="I715" s="41">
        <v>6</v>
      </c>
      <c r="J715" s="41">
        <v>2.5</v>
      </c>
      <c r="K715" s="41">
        <v>5</v>
      </c>
      <c r="L715" s="41">
        <v>1</v>
      </c>
      <c r="M715" s="41">
        <f t="shared" si="178"/>
        <v>4</v>
      </c>
      <c r="N715" s="41"/>
      <c r="O715" s="41">
        <f>IF(P715="m3",I715*J715*M715,IF(P715="m2-LxH",I715*M715,IF(P715="m2-LxW",I715*J715*N715,IF(P715="rm",M715,IF(P715="lm",I715,IF(P715="unit",#REF!,))))))</f>
        <v>60</v>
      </c>
      <c r="P715" s="42" t="s">
        <v>29</v>
      </c>
      <c r="Q715" s="43" t="str">
        <f t="shared" si="166"/>
        <v>off hired</v>
      </c>
      <c r="R715" s="44">
        <v>44784</v>
      </c>
      <c r="S715" s="44">
        <v>44833</v>
      </c>
      <c r="T715" s="45">
        <f t="shared" si="167"/>
        <v>1</v>
      </c>
      <c r="U715" s="46">
        <f t="shared" si="175"/>
        <v>7.1428571428571432</v>
      </c>
      <c r="V715" s="47">
        <v>7.5</v>
      </c>
      <c r="W715" s="47">
        <v>0.7</v>
      </c>
      <c r="X715" s="48">
        <f t="shared" si="169"/>
        <v>450</v>
      </c>
      <c r="Y715" s="48">
        <f t="shared" si="170"/>
        <v>42</v>
      </c>
      <c r="Z715" s="48">
        <f t="shared" si="171"/>
        <v>315</v>
      </c>
      <c r="AA715" s="48">
        <f t="shared" si="172"/>
        <v>135</v>
      </c>
      <c r="AB715" s="48">
        <f t="shared" si="174"/>
        <v>300</v>
      </c>
      <c r="AC715" s="48">
        <f t="shared" si="176"/>
        <v>750</v>
      </c>
      <c r="AD715" s="93">
        <f t="shared" si="177"/>
        <v>750</v>
      </c>
    </row>
    <row r="716" spans="1:30" s="68" customFormat="1" ht="30" customHeight="1" x14ac:dyDescent="0.35">
      <c r="A716" s="39"/>
      <c r="B716" s="39" t="s">
        <v>47</v>
      </c>
      <c r="C716" s="40">
        <v>710</v>
      </c>
      <c r="D716" s="49">
        <v>12975</v>
      </c>
      <c r="E716" s="49">
        <v>7867</v>
      </c>
      <c r="F716" s="41" t="s">
        <v>50</v>
      </c>
      <c r="G716" s="39" t="s">
        <v>270</v>
      </c>
      <c r="H716" s="39" t="s">
        <v>28</v>
      </c>
      <c r="I716" s="41">
        <v>7.5</v>
      </c>
      <c r="J716" s="41">
        <v>6</v>
      </c>
      <c r="K716" s="41">
        <v>5.5</v>
      </c>
      <c r="L716" s="41">
        <v>1</v>
      </c>
      <c r="M716" s="41">
        <f t="shared" si="178"/>
        <v>4.5</v>
      </c>
      <c r="N716" s="41"/>
      <c r="O716" s="41">
        <f>IF(P716="m3",I716*J716*M716,IF(P716="m2-LxH",I716*M716,IF(P716="m2-LxW",I716*J716*N716,IF(P716="rm",M716,IF(P716="lm",I716,IF(P716="unit",#REF!,))))))</f>
        <v>202.5</v>
      </c>
      <c r="P716" s="42" t="s">
        <v>29</v>
      </c>
      <c r="Q716" s="43" t="str">
        <f t="shared" si="166"/>
        <v>off hired</v>
      </c>
      <c r="R716" s="44">
        <v>44784</v>
      </c>
      <c r="S716" s="44">
        <v>44806</v>
      </c>
      <c r="T716" s="45">
        <f t="shared" si="167"/>
        <v>1</v>
      </c>
      <c r="U716" s="46">
        <f t="shared" si="175"/>
        <v>3.2857142857142856</v>
      </c>
      <c r="V716" s="47">
        <v>7.5</v>
      </c>
      <c r="W716" s="47">
        <v>0.7</v>
      </c>
      <c r="X716" s="48">
        <f t="shared" si="169"/>
        <v>1518.75</v>
      </c>
      <c r="Y716" s="48">
        <f t="shared" si="170"/>
        <v>141.75</v>
      </c>
      <c r="Z716" s="48">
        <f t="shared" si="171"/>
        <v>1063.125</v>
      </c>
      <c r="AA716" s="48">
        <f t="shared" si="172"/>
        <v>455.625</v>
      </c>
      <c r="AB716" s="48">
        <f t="shared" si="174"/>
        <v>465.74999999999989</v>
      </c>
      <c r="AC716" s="48">
        <f t="shared" si="176"/>
        <v>1984.5</v>
      </c>
      <c r="AD716" s="93">
        <f t="shared" si="177"/>
        <v>1984.5</v>
      </c>
    </row>
    <row r="717" spans="1:30" s="68" customFormat="1" ht="30" customHeight="1" x14ac:dyDescent="0.35">
      <c r="A717" s="39"/>
      <c r="B717" s="39" t="s">
        <v>61</v>
      </c>
      <c r="C717" s="40">
        <v>712</v>
      </c>
      <c r="D717" s="41">
        <v>12976</v>
      </c>
      <c r="E717" s="41">
        <v>6747</v>
      </c>
      <c r="F717" s="41" t="s">
        <v>49</v>
      </c>
      <c r="G717" s="39" t="s">
        <v>253</v>
      </c>
      <c r="H717" s="39" t="s">
        <v>302</v>
      </c>
      <c r="I717" s="41">
        <v>2.5</v>
      </c>
      <c r="J717" s="41">
        <v>1.8</v>
      </c>
      <c r="K717" s="41">
        <v>9</v>
      </c>
      <c r="L717" s="41">
        <v>1</v>
      </c>
      <c r="M717" s="41">
        <f t="shared" si="178"/>
        <v>8</v>
      </c>
      <c r="N717" s="41"/>
      <c r="O717" s="41">
        <f>IF(P717="m3",I717*J717*M717,IF(P717="m2-LxH",I717*M717,IF(P717="m2-LxW",I717*J717*N717,IF(P717="rm",M717,IF(P717="lm",I717,IF(P717="unit",#REF!,))))))</f>
        <v>8</v>
      </c>
      <c r="P717" s="42" t="s">
        <v>30</v>
      </c>
      <c r="Q717" s="43" t="str">
        <f t="shared" si="166"/>
        <v>off hired</v>
      </c>
      <c r="R717" s="44">
        <v>44785</v>
      </c>
      <c r="S717" s="44">
        <v>44834</v>
      </c>
      <c r="T717" s="45">
        <f t="shared" si="167"/>
        <v>1</v>
      </c>
      <c r="U717" s="46">
        <f t="shared" si="175"/>
        <v>7.1428571428571432</v>
      </c>
      <c r="V717" s="50">
        <v>135</v>
      </c>
      <c r="W717" s="47">
        <v>12.25</v>
      </c>
      <c r="X717" s="48">
        <f t="shared" si="169"/>
        <v>1080</v>
      </c>
      <c r="Y717" s="48">
        <f t="shared" si="170"/>
        <v>98</v>
      </c>
      <c r="Z717" s="48">
        <f t="shared" si="171"/>
        <v>756</v>
      </c>
      <c r="AA717" s="48">
        <f t="shared" si="172"/>
        <v>324</v>
      </c>
      <c r="AB717" s="48">
        <f t="shared" si="174"/>
        <v>700</v>
      </c>
      <c r="AC717" s="48">
        <f t="shared" si="176"/>
        <v>1780</v>
      </c>
      <c r="AD717" s="93">
        <f t="shared" si="177"/>
        <v>1780</v>
      </c>
    </row>
    <row r="718" spans="1:30" s="68" customFormat="1" ht="30" customHeight="1" x14ac:dyDescent="0.35">
      <c r="A718" s="39"/>
      <c r="B718" s="39" t="s">
        <v>61</v>
      </c>
      <c r="C718" s="40">
        <v>713</v>
      </c>
      <c r="D718" s="41">
        <v>12977</v>
      </c>
      <c r="E718" s="41">
        <v>6720</v>
      </c>
      <c r="F718" s="41" t="s">
        <v>49</v>
      </c>
      <c r="G718" s="39" t="s">
        <v>253</v>
      </c>
      <c r="H718" s="39" t="s">
        <v>302</v>
      </c>
      <c r="I718" s="41">
        <v>2.5</v>
      </c>
      <c r="J718" s="41">
        <v>1.8</v>
      </c>
      <c r="K718" s="41">
        <v>9</v>
      </c>
      <c r="L718" s="41">
        <v>1</v>
      </c>
      <c r="M718" s="41">
        <f t="shared" si="178"/>
        <v>8</v>
      </c>
      <c r="N718" s="41"/>
      <c r="O718" s="41">
        <f>IF(P718="m3",I718*J718*M718,IF(P718="m2-LxH",I718*M718,IF(P718="m2-LxW",I718*J718*N718,IF(P718="rm",M718,IF(P718="lm",I718,IF(P718="unit",#REF!,))))))</f>
        <v>8</v>
      </c>
      <c r="P718" s="42" t="s">
        <v>30</v>
      </c>
      <c r="Q718" s="43" t="str">
        <f t="shared" si="166"/>
        <v>off hired</v>
      </c>
      <c r="R718" s="44">
        <v>44785</v>
      </c>
      <c r="S718" s="44">
        <v>44830</v>
      </c>
      <c r="T718" s="45">
        <f t="shared" si="167"/>
        <v>1</v>
      </c>
      <c r="U718" s="46">
        <f t="shared" si="175"/>
        <v>6.5714285714285712</v>
      </c>
      <c r="V718" s="50">
        <v>135</v>
      </c>
      <c r="W718" s="47">
        <v>12.25</v>
      </c>
      <c r="X718" s="48">
        <f t="shared" si="169"/>
        <v>1080</v>
      </c>
      <c r="Y718" s="48">
        <f t="shared" si="170"/>
        <v>98</v>
      </c>
      <c r="Z718" s="48">
        <f t="shared" si="171"/>
        <v>756</v>
      </c>
      <c r="AA718" s="48">
        <f t="shared" si="172"/>
        <v>324</v>
      </c>
      <c r="AB718" s="48">
        <f t="shared" si="174"/>
        <v>644</v>
      </c>
      <c r="AC718" s="48">
        <f t="shared" si="176"/>
        <v>1724</v>
      </c>
      <c r="AD718" s="93">
        <f t="shared" si="177"/>
        <v>1724</v>
      </c>
    </row>
    <row r="719" spans="1:30" s="68" customFormat="1" ht="30" customHeight="1" x14ac:dyDescent="0.35">
      <c r="A719" s="39"/>
      <c r="B719" s="39" t="s">
        <v>93</v>
      </c>
      <c r="C719" s="40">
        <v>714</v>
      </c>
      <c r="D719" s="41">
        <v>12978</v>
      </c>
      <c r="E719" s="41">
        <v>6735</v>
      </c>
      <c r="F719" s="41" t="s">
        <v>50</v>
      </c>
      <c r="G719" s="39" t="s">
        <v>287</v>
      </c>
      <c r="H719" s="39" t="s">
        <v>302</v>
      </c>
      <c r="I719" s="41">
        <v>2.5</v>
      </c>
      <c r="J719" s="41">
        <v>1.3</v>
      </c>
      <c r="K719" s="41">
        <v>4</v>
      </c>
      <c r="L719" s="41">
        <v>1</v>
      </c>
      <c r="M719" s="41">
        <f t="shared" si="178"/>
        <v>3</v>
      </c>
      <c r="N719" s="41"/>
      <c r="O719" s="41">
        <f>IF(P719="m3",I719*J719*M719,IF(P719="m2-LxH",I719*M719,IF(P719="m2-LxW",I719*J719*N719,IF(P719="rm",M719,IF(P719="lm",I719,IF(P719="unit",#REF!,))))))</f>
        <v>3</v>
      </c>
      <c r="P719" s="42" t="s">
        <v>30</v>
      </c>
      <c r="Q719" s="43" t="str">
        <f t="shared" si="166"/>
        <v>off hired</v>
      </c>
      <c r="R719" s="44">
        <v>44785</v>
      </c>
      <c r="S719" s="44">
        <v>44832</v>
      </c>
      <c r="T719" s="45">
        <f t="shared" si="167"/>
        <v>1</v>
      </c>
      <c r="U719" s="46">
        <f t="shared" si="175"/>
        <v>6.8571428571428568</v>
      </c>
      <c r="V719" s="50">
        <v>135</v>
      </c>
      <c r="W719" s="47">
        <v>12.25</v>
      </c>
      <c r="X719" s="48">
        <f t="shared" si="169"/>
        <v>405</v>
      </c>
      <c r="Y719" s="48">
        <f t="shared" si="170"/>
        <v>36.75</v>
      </c>
      <c r="Z719" s="48">
        <f t="shared" si="171"/>
        <v>283.49999999999994</v>
      </c>
      <c r="AA719" s="48">
        <f t="shared" si="172"/>
        <v>121.49999999999999</v>
      </c>
      <c r="AB719" s="48">
        <f t="shared" si="174"/>
        <v>251.99999999999997</v>
      </c>
      <c r="AC719" s="48">
        <f t="shared" si="176"/>
        <v>656.99999999999989</v>
      </c>
      <c r="AD719" s="93">
        <f t="shared" si="177"/>
        <v>656.99999999999989</v>
      </c>
    </row>
    <row r="720" spans="1:30" s="68" customFormat="1" ht="30" customHeight="1" x14ac:dyDescent="0.35">
      <c r="A720" s="39"/>
      <c r="B720" s="39" t="s">
        <v>74</v>
      </c>
      <c r="C720" s="40">
        <v>715</v>
      </c>
      <c r="D720" s="41">
        <v>12979</v>
      </c>
      <c r="E720" s="41">
        <v>7869</v>
      </c>
      <c r="F720" s="41" t="s">
        <v>50</v>
      </c>
      <c r="G720" s="39" t="s">
        <v>398</v>
      </c>
      <c r="H720" s="39" t="s">
        <v>302</v>
      </c>
      <c r="I720" s="41">
        <v>2.5</v>
      </c>
      <c r="J720" s="41">
        <v>1.3</v>
      </c>
      <c r="K720" s="41">
        <v>4</v>
      </c>
      <c r="L720" s="41">
        <v>1</v>
      </c>
      <c r="M720" s="41">
        <f t="shared" si="178"/>
        <v>3</v>
      </c>
      <c r="N720" s="41"/>
      <c r="O720" s="41">
        <f>IF(P720="m3",I720*J720*M720,IF(P720="m2-LxH",I720*M720,IF(P720="m2-LxW",I720*J720*N720,IF(P720="rm",M720,IF(P720="lm",I720,IF(P720="unit",#REF!,))))))</f>
        <v>3</v>
      </c>
      <c r="P720" s="42" t="s">
        <v>30</v>
      </c>
      <c r="Q720" s="43" t="str">
        <f t="shared" si="166"/>
        <v>off hired</v>
      </c>
      <c r="R720" s="44">
        <v>44785</v>
      </c>
      <c r="S720" s="44">
        <v>44807</v>
      </c>
      <c r="T720" s="45">
        <f t="shared" si="167"/>
        <v>1</v>
      </c>
      <c r="U720" s="46">
        <f t="shared" si="175"/>
        <v>3.2857142857142856</v>
      </c>
      <c r="V720" s="50">
        <v>135</v>
      </c>
      <c r="W720" s="47">
        <v>12.25</v>
      </c>
      <c r="X720" s="48">
        <f t="shared" si="169"/>
        <v>405</v>
      </c>
      <c r="Y720" s="48">
        <f t="shared" si="170"/>
        <v>36.75</v>
      </c>
      <c r="Z720" s="48">
        <f t="shared" si="171"/>
        <v>283.49999999999994</v>
      </c>
      <c r="AA720" s="48">
        <f t="shared" si="172"/>
        <v>121.49999999999999</v>
      </c>
      <c r="AB720" s="48">
        <f t="shared" si="174"/>
        <v>120.75</v>
      </c>
      <c r="AC720" s="48">
        <f t="shared" si="176"/>
        <v>525.75</v>
      </c>
      <c r="AD720" s="93">
        <f t="shared" si="177"/>
        <v>525.75</v>
      </c>
    </row>
    <row r="721" spans="1:30" s="68" customFormat="1" ht="30" customHeight="1" x14ac:dyDescent="0.35">
      <c r="A721" s="39"/>
      <c r="B721" s="39" t="s">
        <v>79</v>
      </c>
      <c r="C721" s="40">
        <v>711</v>
      </c>
      <c r="D721" s="49">
        <v>12980</v>
      </c>
      <c r="E721" s="49">
        <v>6703</v>
      </c>
      <c r="F721" s="41" t="s">
        <v>49</v>
      </c>
      <c r="G721" s="39" t="s">
        <v>261</v>
      </c>
      <c r="H721" s="39" t="s">
        <v>28</v>
      </c>
      <c r="I721" s="41">
        <v>13</v>
      </c>
      <c r="J721" s="41">
        <v>2.5</v>
      </c>
      <c r="K721" s="41">
        <v>4</v>
      </c>
      <c r="L721" s="41">
        <v>1</v>
      </c>
      <c r="M721" s="41">
        <f t="shared" si="178"/>
        <v>3</v>
      </c>
      <c r="N721" s="41"/>
      <c r="O721" s="41">
        <f>IF(P721="m3",I721*J721*M721,IF(P721="m2-LxH",I721*M721,IF(P721="m2-LxW",I721*J721*N721,IF(P721="rm",M721,IF(P721="lm",I721,IF(P721="unit",#REF!,))))))</f>
        <v>97.5</v>
      </c>
      <c r="P721" s="42" t="s">
        <v>29</v>
      </c>
      <c r="Q721" s="43" t="str">
        <f t="shared" si="166"/>
        <v>off hired</v>
      </c>
      <c r="R721" s="44">
        <v>44785</v>
      </c>
      <c r="S721" s="44">
        <v>44827</v>
      </c>
      <c r="T721" s="45">
        <f t="shared" si="167"/>
        <v>1</v>
      </c>
      <c r="U721" s="46">
        <f t="shared" si="175"/>
        <v>6.1428571428571432</v>
      </c>
      <c r="V721" s="47">
        <v>7.5</v>
      </c>
      <c r="W721" s="47">
        <v>0.7</v>
      </c>
      <c r="X721" s="48">
        <f t="shared" si="169"/>
        <v>731.25</v>
      </c>
      <c r="Y721" s="48">
        <f t="shared" si="170"/>
        <v>68.25</v>
      </c>
      <c r="Z721" s="48">
        <f t="shared" si="171"/>
        <v>511.875</v>
      </c>
      <c r="AA721" s="48">
        <f t="shared" si="172"/>
        <v>219.375</v>
      </c>
      <c r="AB721" s="48">
        <f t="shared" si="174"/>
        <v>419.25</v>
      </c>
      <c r="AC721" s="48">
        <f t="shared" si="176"/>
        <v>1150.5</v>
      </c>
      <c r="AD721" s="93">
        <f t="shared" si="177"/>
        <v>1150.5</v>
      </c>
    </row>
    <row r="722" spans="1:30" s="68" customFormat="1" ht="30" customHeight="1" x14ac:dyDescent="0.35">
      <c r="A722" s="39"/>
      <c r="B722" s="39" t="s">
        <v>74</v>
      </c>
      <c r="C722" s="40">
        <v>716</v>
      </c>
      <c r="D722" s="41">
        <v>12981</v>
      </c>
      <c r="E722" s="41">
        <v>7841</v>
      </c>
      <c r="F722" s="41" t="s">
        <v>50</v>
      </c>
      <c r="G722" s="39" t="s">
        <v>398</v>
      </c>
      <c r="H722" s="39" t="s">
        <v>302</v>
      </c>
      <c r="I722" s="41">
        <v>2.5</v>
      </c>
      <c r="J722" s="41">
        <v>1.3</v>
      </c>
      <c r="K722" s="41">
        <v>4</v>
      </c>
      <c r="L722" s="41">
        <v>1</v>
      </c>
      <c r="M722" s="41">
        <f t="shared" si="178"/>
        <v>3</v>
      </c>
      <c r="N722" s="41"/>
      <c r="O722" s="41">
        <f>IF(P722="m3",I722*J722*M722,IF(P722="m2-LxH",I722*M722,IF(P722="m2-LxW",I722*J722*N722,IF(P722="rm",M722,IF(P722="lm",I722,IF(P722="unit",#REF!,))))))</f>
        <v>3</v>
      </c>
      <c r="P722" s="42" t="s">
        <v>30</v>
      </c>
      <c r="Q722" s="43" t="str">
        <f t="shared" si="166"/>
        <v>off hired</v>
      </c>
      <c r="R722" s="44">
        <v>44795</v>
      </c>
      <c r="S722" s="44">
        <v>44795</v>
      </c>
      <c r="T722" s="45">
        <f t="shared" si="167"/>
        <v>1</v>
      </c>
      <c r="U722" s="46">
        <v>0</v>
      </c>
      <c r="V722" s="50">
        <v>135</v>
      </c>
      <c r="W722" s="47">
        <v>12.25</v>
      </c>
      <c r="X722" s="48">
        <f t="shared" si="169"/>
        <v>405</v>
      </c>
      <c r="Y722" s="48">
        <f t="shared" si="170"/>
        <v>36.75</v>
      </c>
      <c r="Z722" s="48">
        <f t="shared" si="171"/>
        <v>283.49999999999994</v>
      </c>
      <c r="AA722" s="48">
        <f t="shared" si="172"/>
        <v>121.49999999999999</v>
      </c>
      <c r="AB722" s="48">
        <f t="shared" si="174"/>
        <v>0</v>
      </c>
      <c r="AC722" s="48">
        <f t="shared" si="176"/>
        <v>404.99999999999994</v>
      </c>
      <c r="AD722" s="93">
        <f t="shared" si="177"/>
        <v>404.99999999999994</v>
      </c>
    </row>
    <row r="723" spans="1:30" s="68" customFormat="1" ht="30" customHeight="1" x14ac:dyDescent="0.35">
      <c r="A723" s="39"/>
      <c r="B723" s="39" t="s">
        <v>47</v>
      </c>
      <c r="C723" s="40">
        <v>717</v>
      </c>
      <c r="D723" s="49">
        <v>12982</v>
      </c>
      <c r="E723" s="49">
        <v>7834</v>
      </c>
      <c r="F723" s="41" t="s">
        <v>50</v>
      </c>
      <c r="G723" s="39" t="s">
        <v>270</v>
      </c>
      <c r="H723" s="39" t="s">
        <v>399</v>
      </c>
      <c r="I723" s="41">
        <v>10</v>
      </c>
      <c r="J723" s="41">
        <v>1.3</v>
      </c>
      <c r="K723" s="41">
        <v>5</v>
      </c>
      <c r="L723" s="41">
        <v>1</v>
      </c>
      <c r="M723" s="41">
        <f t="shared" si="178"/>
        <v>4</v>
      </c>
      <c r="N723" s="41"/>
      <c r="O723" s="41">
        <f>IF(P723="m3",I723*J723*M723,IF(P723="m2-LxH",I723*M723,IF(P723="m2-LxW",I723*J723*N723,IF(P723="rm",M723,IF(P723="lm",I723,IF(P723="unit",#REF!,))))))</f>
        <v>40</v>
      </c>
      <c r="P723" s="42" t="s">
        <v>27</v>
      </c>
      <c r="Q723" s="43" t="str">
        <f t="shared" si="166"/>
        <v>off hired</v>
      </c>
      <c r="R723" s="44">
        <v>44785</v>
      </c>
      <c r="S723" s="44">
        <v>44792</v>
      </c>
      <c r="T723" s="45">
        <f t="shared" si="167"/>
        <v>1</v>
      </c>
      <c r="U723" s="46">
        <f t="shared" ref="U723:U743" si="179">IF(Q723="on hire",$C$1-R723+1,IF(Q723="off hired",S723-R723+1,0))/7</f>
        <v>1.1428571428571428</v>
      </c>
      <c r="V723" s="47">
        <v>14</v>
      </c>
      <c r="W723" s="47">
        <v>0.84</v>
      </c>
      <c r="X723" s="48">
        <f t="shared" si="169"/>
        <v>560</v>
      </c>
      <c r="Y723" s="48">
        <f t="shared" si="170"/>
        <v>33.6</v>
      </c>
      <c r="Z723" s="48">
        <f t="shared" si="171"/>
        <v>392</v>
      </c>
      <c r="AA723" s="48">
        <f t="shared" si="172"/>
        <v>168</v>
      </c>
      <c r="AB723" s="48">
        <f t="shared" si="174"/>
        <v>38.399999999999991</v>
      </c>
      <c r="AC723" s="48">
        <f t="shared" si="176"/>
        <v>598.4</v>
      </c>
      <c r="AD723" s="93">
        <f t="shared" si="177"/>
        <v>598.4</v>
      </c>
    </row>
    <row r="724" spans="1:30" s="68" customFormat="1" ht="30" customHeight="1" x14ac:dyDescent="0.35">
      <c r="A724" s="39"/>
      <c r="B724" s="39" t="s">
        <v>47</v>
      </c>
      <c r="C724" s="40">
        <v>727</v>
      </c>
      <c r="D724" s="49">
        <v>12983</v>
      </c>
      <c r="E724" s="49">
        <v>7836</v>
      </c>
      <c r="F724" s="41" t="s">
        <v>50</v>
      </c>
      <c r="G724" s="39" t="s">
        <v>270</v>
      </c>
      <c r="H724" s="39" t="s">
        <v>399</v>
      </c>
      <c r="I724" s="41">
        <v>11</v>
      </c>
      <c r="J724" s="41">
        <v>1.3</v>
      </c>
      <c r="K724" s="41">
        <v>5</v>
      </c>
      <c r="L724" s="41">
        <v>1</v>
      </c>
      <c r="M724" s="41">
        <f t="shared" si="178"/>
        <v>4</v>
      </c>
      <c r="N724" s="41"/>
      <c r="O724" s="41">
        <f>IF(P724="m3",I724*J724*M724,IF(P724="m2-LxH",I724*M724,IF(P724="m2-LxW",I724*J724*N724,IF(P724="rm",M724,IF(P724="lm",I724,IF(P724="unit",#REF!,))))))</f>
        <v>44</v>
      </c>
      <c r="P724" s="42" t="s">
        <v>27</v>
      </c>
      <c r="Q724" s="43" t="str">
        <f t="shared" si="166"/>
        <v>off hired</v>
      </c>
      <c r="R724" s="44">
        <v>44785</v>
      </c>
      <c r="S724" s="44">
        <v>44791</v>
      </c>
      <c r="T724" s="45">
        <f t="shared" si="167"/>
        <v>1</v>
      </c>
      <c r="U724" s="46">
        <f t="shared" si="179"/>
        <v>1</v>
      </c>
      <c r="V724" s="47">
        <v>14</v>
      </c>
      <c r="W724" s="47">
        <v>0.84</v>
      </c>
      <c r="X724" s="48">
        <f t="shared" si="169"/>
        <v>616</v>
      </c>
      <c r="Y724" s="48">
        <f t="shared" si="170"/>
        <v>36.96</v>
      </c>
      <c r="Z724" s="48">
        <f t="shared" si="171"/>
        <v>431.19999999999993</v>
      </c>
      <c r="AA724" s="48">
        <f t="shared" si="172"/>
        <v>184.79999999999998</v>
      </c>
      <c r="AB724" s="48">
        <f t="shared" si="174"/>
        <v>36.96</v>
      </c>
      <c r="AC724" s="48">
        <f t="shared" si="176"/>
        <v>652.95999999999992</v>
      </c>
      <c r="AD724" s="93">
        <f t="shared" si="177"/>
        <v>652.95999999999992</v>
      </c>
    </row>
    <row r="725" spans="1:30" s="68" customFormat="1" ht="30" customHeight="1" x14ac:dyDescent="0.35">
      <c r="A725" s="39"/>
      <c r="B725" s="39" t="s">
        <v>47</v>
      </c>
      <c r="C725" s="40">
        <v>728</v>
      </c>
      <c r="D725" s="49">
        <v>12984</v>
      </c>
      <c r="E725" s="49">
        <v>7839</v>
      </c>
      <c r="F725" s="41" t="s">
        <v>49</v>
      </c>
      <c r="G725" s="39" t="s">
        <v>240</v>
      </c>
      <c r="H725" s="39" t="s">
        <v>302</v>
      </c>
      <c r="I725" s="41">
        <v>1.3</v>
      </c>
      <c r="J725" s="41">
        <v>1.3</v>
      </c>
      <c r="K725" s="41">
        <v>3</v>
      </c>
      <c r="L725" s="41">
        <v>1</v>
      </c>
      <c r="M725" s="41">
        <f t="shared" si="178"/>
        <v>2</v>
      </c>
      <c r="N725" s="41"/>
      <c r="O725" s="41">
        <f>IF(P725="m3",I725*J725*M725,IF(P725="m2-LxH",I725*M725,IF(P725="m2-LxW",I725*J725*N725,IF(P725="rm",M725,IF(P725="lm",I725,IF(P725="unit",#REF!,))))))</f>
        <v>2</v>
      </c>
      <c r="P725" s="42" t="s">
        <v>30</v>
      </c>
      <c r="Q725" s="43" t="str">
        <f t="shared" si="166"/>
        <v>off hired</v>
      </c>
      <c r="R725" s="44">
        <v>44785</v>
      </c>
      <c r="S725" s="44">
        <v>44796</v>
      </c>
      <c r="T725" s="45">
        <f t="shared" si="167"/>
        <v>1</v>
      </c>
      <c r="U725" s="46">
        <f t="shared" si="179"/>
        <v>1.7142857142857142</v>
      </c>
      <c r="V725" s="50">
        <v>135</v>
      </c>
      <c r="W725" s="47">
        <v>12.25</v>
      </c>
      <c r="X725" s="48">
        <f t="shared" si="169"/>
        <v>270</v>
      </c>
      <c r="Y725" s="48">
        <f t="shared" si="170"/>
        <v>24.5</v>
      </c>
      <c r="Z725" s="48">
        <f t="shared" si="171"/>
        <v>189</v>
      </c>
      <c r="AA725" s="48">
        <f t="shared" si="172"/>
        <v>81</v>
      </c>
      <c r="AB725" s="48">
        <f t="shared" si="174"/>
        <v>42</v>
      </c>
      <c r="AC725" s="48">
        <f t="shared" si="176"/>
        <v>312</v>
      </c>
      <c r="AD725" s="93">
        <f t="shared" si="177"/>
        <v>312</v>
      </c>
    </row>
    <row r="726" spans="1:30" s="68" customFormat="1" ht="30" customHeight="1" x14ac:dyDescent="0.35">
      <c r="A726" s="39"/>
      <c r="B726" s="39" t="s">
        <v>104</v>
      </c>
      <c r="C726" s="40">
        <v>729</v>
      </c>
      <c r="D726" s="41">
        <v>12985</v>
      </c>
      <c r="E726" s="41">
        <v>8053</v>
      </c>
      <c r="F726" s="41" t="s">
        <v>49</v>
      </c>
      <c r="G726" s="39" t="s">
        <v>330</v>
      </c>
      <c r="H726" s="39" t="s">
        <v>302</v>
      </c>
      <c r="I726" s="41">
        <v>1.8</v>
      </c>
      <c r="J726" s="41">
        <v>1.8</v>
      </c>
      <c r="K726" s="41">
        <v>5</v>
      </c>
      <c r="L726" s="41">
        <v>1</v>
      </c>
      <c r="M726" s="41">
        <f t="shared" si="178"/>
        <v>4</v>
      </c>
      <c r="N726" s="41"/>
      <c r="O726" s="41">
        <f>IF(P726="m3",I726*J726*M726,IF(P726="m2-LxH",I726*M726,IF(P726="m2-LxW",I726*J726*N726,IF(P726="rm",M726,IF(P726="lm",I726,IF(P726="unit",#REF!,))))))</f>
        <v>4</v>
      </c>
      <c r="P726" s="42" t="s">
        <v>30</v>
      </c>
      <c r="Q726" s="43" t="str">
        <f t="shared" si="166"/>
        <v>off hired</v>
      </c>
      <c r="R726" s="44">
        <v>44785</v>
      </c>
      <c r="S726" s="44">
        <v>44836</v>
      </c>
      <c r="T726" s="45">
        <f t="shared" si="167"/>
        <v>1</v>
      </c>
      <c r="U726" s="46">
        <f t="shared" si="179"/>
        <v>7.4285714285714288</v>
      </c>
      <c r="V726" s="50">
        <v>135</v>
      </c>
      <c r="W726" s="47">
        <v>12.25</v>
      </c>
      <c r="X726" s="48">
        <f t="shared" si="169"/>
        <v>540</v>
      </c>
      <c r="Y726" s="48">
        <f t="shared" si="170"/>
        <v>49</v>
      </c>
      <c r="Z726" s="48">
        <f t="shared" si="171"/>
        <v>378</v>
      </c>
      <c r="AA726" s="48">
        <f t="shared" si="172"/>
        <v>162</v>
      </c>
      <c r="AB726" s="48">
        <f t="shared" si="174"/>
        <v>364</v>
      </c>
      <c r="AC726" s="48">
        <f t="shared" si="176"/>
        <v>904</v>
      </c>
      <c r="AD726" s="93">
        <f t="shared" si="177"/>
        <v>904</v>
      </c>
    </row>
    <row r="727" spans="1:30" s="68" customFormat="1" ht="30" customHeight="1" x14ac:dyDescent="0.35">
      <c r="A727" s="39"/>
      <c r="B727" s="39" t="s">
        <v>61</v>
      </c>
      <c r="C727" s="40">
        <v>730</v>
      </c>
      <c r="D727" s="41">
        <v>12986</v>
      </c>
      <c r="E727" s="41">
        <v>6740</v>
      </c>
      <c r="F727" s="41" t="s">
        <v>49</v>
      </c>
      <c r="G727" s="39" t="s">
        <v>253</v>
      </c>
      <c r="H727" s="39" t="s">
        <v>302</v>
      </c>
      <c r="I727" s="41">
        <v>2.5</v>
      </c>
      <c r="J727" s="41">
        <v>2.5</v>
      </c>
      <c r="K727" s="41">
        <v>9</v>
      </c>
      <c r="L727" s="41">
        <v>1</v>
      </c>
      <c r="M727" s="41">
        <f t="shared" si="178"/>
        <v>8</v>
      </c>
      <c r="N727" s="41"/>
      <c r="O727" s="41">
        <f>IF(P727="m3",I727*J727*M727,IF(P727="m2-LxH",I727*M727,IF(P727="m2-LxW",I727*J727*N727,IF(P727="rm",M727,IF(P727="lm",I727,IF(P727="unit",#REF!,))))))</f>
        <v>8</v>
      </c>
      <c r="P727" s="42" t="s">
        <v>30</v>
      </c>
      <c r="Q727" s="43" t="str">
        <f t="shared" si="166"/>
        <v>off hired</v>
      </c>
      <c r="R727" s="44">
        <v>44786</v>
      </c>
      <c r="S727" s="44">
        <v>44834</v>
      </c>
      <c r="T727" s="45">
        <f t="shared" si="167"/>
        <v>1</v>
      </c>
      <c r="U727" s="46">
        <f t="shared" si="179"/>
        <v>7</v>
      </c>
      <c r="V727" s="50">
        <v>135</v>
      </c>
      <c r="W727" s="47">
        <v>12.25</v>
      </c>
      <c r="X727" s="48">
        <f t="shared" si="169"/>
        <v>1080</v>
      </c>
      <c r="Y727" s="48">
        <f t="shared" si="170"/>
        <v>98</v>
      </c>
      <c r="Z727" s="48">
        <f t="shared" si="171"/>
        <v>756</v>
      </c>
      <c r="AA727" s="48">
        <f t="shared" si="172"/>
        <v>324</v>
      </c>
      <c r="AB727" s="48">
        <f t="shared" si="174"/>
        <v>686</v>
      </c>
      <c r="AC727" s="48">
        <f t="shared" si="176"/>
        <v>1766</v>
      </c>
      <c r="AD727" s="93">
        <f t="shared" si="177"/>
        <v>1766</v>
      </c>
    </row>
    <row r="728" spans="1:30" s="68" customFormat="1" ht="30" customHeight="1" x14ac:dyDescent="0.35">
      <c r="A728" s="39"/>
      <c r="B728" s="39" t="s">
        <v>61</v>
      </c>
      <c r="C728" s="40">
        <v>731</v>
      </c>
      <c r="D728" s="41">
        <v>12987</v>
      </c>
      <c r="E728" s="41">
        <v>6725</v>
      </c>
      <c r="F728" s="41" t="s">
        <v>49</v>
      </c>
      <c r="G728" s="39" t="s">
        <v>413</v>
      </c>
      <c r="H728" s="39" t="s">
        <v>302</v>
      </c>
      <c r="I728" s="41">
        <v>2.5</v>
      </c>
      <c r="J728" s="41">
        <v>1.8</v>
      </c>
      <c r="K728" s="41">
        <v>5</v>
      </c>
      <c r="L728" s="41">
        <v>1</v>
      </c>
      <c r="M728" s="41">
        <f t="shared" si="178"/>
        <v>4</v>
      </c>
      <c r="N728" s="41"/>
      <c r="O728" s="41">
        <f>IF(P728="m3",I728*J728*M728,IF(P728="m2-LxH",I728*M728,IF(P728="m2-LxW",I728*J728*N728,IF(P728="rm",M728,IF(P728="lm",I728,IF(P728="unit",#REF!,))))))</f>
        <v>4</v>
      </c>
      <c r="P728" s="42" t="s">
        <v>30</v>
      </c>
      <c r="Q728" s="43" t="str">
        <f t="shared" si="166"/>
        <v>off hired</v>
      </c>
      <c r="R728" s="44">
        <v>44786</v>
      </c>
      <c r="S728" s="44">
        <v>44830</v>
      </c>
      <c r="T728" s="45">
        <f t="shared" si="167"/>
        <v>1</v>
      </c>
      <c r="U728" s="46">
        <f t="shared" si="179"/>
        <v>6.4285714285714288</v>
      </c>
      <c r="V728" s="50">
        <v>135</v>
      </c>
      <c r="W728" s="47">
        <v>12.25</v>
      </c>
      <c r="X728" s="48">
        <f t="shared" si="169"/>
        <v>540</v>
      </c>
      <c r="Y728" s="48">
        <f t="shared" si="170"/>
        <v>49</v>
      </c>
      <c r="Z728" s="48">
        <f t="shared" si="171"/>
        <v>378</v>
      </c>
      <c r="AA728" s="48">
        <f t="shared" si="172"/>
        <v>162</v>
      </c>
      <c r="AB728" s="48">
        <f t="shared" si="174"/>
        <v>315</v>
      </c>
      <c r="AC728" s="48">
        <f t="shared" si="176"/>
        <v>855</v>
      </c>
      <c r="AD728" s="93">
        <f t="shared" si="177"/>
        <v>855</v>
      </c>
    </row>
    <row r="729" spans="1:30" s="68" customFormat="1" ht="30" customHeight="1" x14ac:dyDescent="0.35">
      <c r="A729" s="39"/>
      <c r="B729" s="39" t="s">
        <v>79</v>
      </c>
      <c r="C729" s="40">
        <v>732</v>
      </c>
      <c r="D729" s="49">
        <v>12988</v>
      </c>
      <c r="E729" s="49">
        <v>8290</v>
      </c>
      <c r="F729" s="41" t="s">
        <v>50</v>
      </c>
      <c r="G729" s="39" t="s">
        <v>275</v>
      </c>
      <c r="H729" s="39" t="s">
        <v>302</v>
      </c>
      <c r="I729" s="41">
        <v>1.8</v>
      </c>
      <c r="J729" s="41">
        <v>1.3</v>
      </c>
      <c r="K729" s="41">
        <v>4</v>
      </c>
      <c r="L729" s="41">
        <v>1</v>
      </c>
      <c r="M729" s="41">
        <f t="shared" si="178"/>
        <v>3</v>
      </c>
      <c r="N729" s="41"/>
      <c r="O729" s="41">
        <f>IF(P729="m3",I729*J729*M729,IF(P729="m2-LxH",I729*M729,IF(P729="m2-LxW",I729*J729*N729,IF(P729="rm",M729,IF(P729="lm",I729,IF(P729="unit",#REF!,))))))</f>
        <v>3</v>
      </c>
      <c r="P729" s="42" t="s">
        <v>30</v>
      </c>
      <c r="Q729" s="43" t="str">
        <f t="shared" si="166"/>
        <v>off hired</v>
      </c>
      <c r="R729" s="44">
        <v>44786</v>
      </c>
      <c r="S729" s="44">
        <v>44894</v>
      </c>
      <c r="T729" s="45">
        <f t="shared" si="167"/>
        <v>1</v>
      </c>
      <c r="U729" s="46">
        <f t="shared" si="179"/>
        <v>15.571428571428571</v>
      </c>
      <c r="V729" s="50">
        <v>135</v>
      </c>
      <c r="W729" s="47">
        <v>12.25</v>
      </c>
      <c r="X729" s="48">
        <f t="shared" si="169"/>
        <v>405</v>
      </c>
      <c r="Y729" s="48">
        <f t="shared" si="170"/>
        <v>36.75</v>
      </c>
      <c r="Z729" s="48">
        <f t="shared" si="171"/>
        <v>283.49999999999994</v>
      </c>
      <c r="AA729" s="48">
        <f t="shared" si="172"/>
        <v>121.49999999999999</v>
      </c>
      <c r="AB729" s="48">
        <f t="shared" si="174"/>
        <v>572.25</v>
      </c>
      <c r="AC729" s="48">
        <f t="shared" si="176"/>
        <v>977.25</v>
      </c>
      <c r="AD729" s="93">
        <f t="shared" si="177"/>
        <v>977.25</v>
      </c>
    </row>
    <row r="730" spans="1:30" s="68" customFormat="1" ht="30" customHeight="1" x14ac:dyDescent="0.35">
      <c r="A730" s="39"/>
      <c r="B730" s="39" t="s">
        <v>47</v>
      </c>
      <c r="C730" s="40">
        <v>733</v>
      </c>
      <c r="D730" s="49">
        <v>12989</v>
      </c>
      <c r="E730" s="49">
        <v>7827</v>
      </c>
      <c r="F730" s="41" t="s">
        <v>50</v>
      </c>
      <c r="G730" s="39" t="s">
        <v>414</v>
      </c>
      <c r="H730" s="39" t="s">
        <v>302</v>
      </c>
      <c r="I730" s="41">
        <v>1.8</v>
      </c>
      <c r="J730" s="41">
        <v>1.3</v>
      </c>
      <c r="K730" s="41">
        <v>5</v>
      </c>
      <c r="L730" s="41">
        <v>1</v>
      </c>
      <c r="M730" s="41">
        <f t="shared" si="178"/>
        <v>4</v>
      </c>
      <c r="N730" s="41"/>
      <c r="O730" s="41">
        <f>IF(P730="m3",I730*J730*M730,IF(P730="m2-LxH",I730*M730,IF(P730="m2-LxW",I730*J730*N730,IF(P730="rm",M730,IF(P730="lm",I730,IF(P730="unit",#REF!,))))))</f>
        <v>4</v>
      </c>
      <c r="P730" s="42" t="s">
        <v>30</v>
      </c>
      <c r="Q730" s="43" t="str">
        <f t="shared" si="166"/>
        <v>off hired</v>
      </c>
      <c r="R730" s="44">
        <v>44786</v>
      </c>
      <c r="S730" s="44">
        <v>44789</v>
      </c>
      <c r="T730" s="45">
        <f t="shared" si="167"/>
        <v>1</v>
      </c>
      <c r="U730" s="46">
        <f t="shared" si="179"/>
        <v>0.5714285714285714</v>
      </c>
      <c r="V730" s="50">
        <v>135</v>
      </c>
      <c r="W730" s="47">
        <v>12.25</v>
      </c>
      <c r="X730" s="48">
        <f t="shared" si="169"/>
        <v>540</v>
      </c>
      <c r="Y730" s="48">
        <f t="shared" si="170"/>
        <v>49</v>
      </c>
      <c r="Z730" s="48">
        <f t="shared" si="171"/>
        <v>378</v>
      </c>
      <c r="AA730" s="48">
        <f t="shared" si="172"/>
        <v>162</v>
      </c>
      <c r="AB730" s="48">
        <f t="shared" si="174"/>
        <v>28</v>
      </c>
      <c r="AC730" s="48">
        <f t="shared" si="176"/>
        <v>568</v>
      </c>
      <c r="AD730" s="93">
        <f t="shared" si="177"/>
        <v>568</v>
      </c>
    </row>
    <row r="731" spans="1:30" s="68" customFormat="1" ht="30" customHeight="1" x14ac:dyDescent="0.35">
      <c r="A731" s="39"/>
      <c r="B731" s="39" t="s">
        <v>47</v>
      </c>
      <c r="C731" s="40">
        <v>734</v>
      </c>
      <c r="D731" s="49">
        <v>12990</v>
      </c>
      <c r="E731" s="49">
        <v>8291</v>
      </c>
      <c r="F731" s="41" t="s">
        <v>50</v>
      </c>
      <c r="G731" s="39" t="s">
        <v>270</v>
      </c>
      <c r="H731" s="39" t="s">
        <v>399</v>
      </c>
      <c r="I731" s="41">
        <v>7.5</v>
      </c>
      <c r="J731" s="41">
        <v>1.3</v>
      </c>
      <c r="K731" s="41">
        <v>2</v>
      </c>
      <c r="L731" s="41">
        <v>0</v>
      </c>
      <c r="M731" s="41">
        <f t="shared" si="178"/>
        <v>2</v>
      </c>
      <c r="N731" s="41"/>
      <c r="O731" s="41">
        <f>IF(P731="m3",I731*J731*M731,IF(P731="m2-LxH",I731*M731,IF(P731="m2-LxW",I731*J731*N731,IF(P731="rm",M731,IF(P731="lm",I731,IF(P731="unit",#REF!,))))))</f>
        <v>15</v>
      </c>
      <c r="P731" s="42" t="s">
        <v>27</v>
      </c>
      <c r="Q731" s="43" t="str">
        <f t="shared" ref="Q731:Q804" si="180">IF(S731&lt;&gt;0,"off hired",IF(R731&lt;&gt;0,"on hire","-"))</f>
        <v>off hired</v>
      </c>
      <c r="R731" s="44">
        <v>44786</v>
      </c>
      <c r="S731" s="44">
        <v>44894</v>
      </c>
      <c r="T731" s="45">
        <f t="shared" ref="T731:T804" si="181">IF(S731&lt;&gt;0,1,0)</f>
        <v>1</v>
      </c>
      <c r="U731" s="46">
        <f t="shared" si="179"/>
        <v>15.571428571428571</v>
      </c>
      <c r="V731" s="47">
        <v>14</v>
      </c>
      <c r="W731" s="47">
        <v>0.84</v>
      </c>
      <c r="X731" s="48">
        <f t="shared" ref="X731:X804" si="182">V731*O731</f>
        <v>210</v>
      </c>
      <c r="Y731" s="48">
        <f t="shared" ref="Y731:Y804" si="183">W731*O731</f>
        <v>12.6</v>
      </c>
      <c r="Z731" s="48">
        <f t="shared" ref="Z731:Z804" si="184">0.7*O731*V731</f>
        <v>147</v>
      </c>
      <c r="AA731" s="48">
        <f t="shared" ref="AA731:AA804" si="185">IF(Q731="off hired",0.3*O731*V731*T731,0)</f>
        <v>63</v>
      </c>
      <c r="AB731" s="48">
        <f t="shared" si="174"/>
        <v>196.2</v>
      </c>
      <c r="AC731" s="48">
        <f t="shared" ref="AC731:AC772" si="186">Z731+AA731+AB731</f>
        <v>406.2</v>
      </c>
      <c r="AD731" s="93">
        <f t="shared" si="177"/>
        <v>406.2</v>
      </c>
    </row>
    <row r="732" spans="1:30" s="68" customFormat="1" ht="30" customHeight="1" x14ac:dyDescent="0.35">
      <c r="A732" s="39"/>
      <c r="B732" s="39" t="s">
        <v>47</v>
      </c>
      <c r="C732" s="40">
        <v>734</v>
      </c>
      <c r="D732" s="49">
        <v>12990</v>
      </c>
      <c r="E732" s="49">
        <v>8291</v>
      </c>
      <c r="F732" s="41" t="s">
        <v>50</v>
      </c>
      <c r="G732" s="39" t="s">
        <v>270</v>
      </c>
      <c r="H732" s="39" t="s">
        <v>399</v>
      </c>
      <c r="I732" s="41">
        <v>4</v>
      </c>
      <c r="J732" s="41">
        <v>1.3</v>
      </c>
      <c r="K732" s="41">
        <v>2</v>
      </c>
      <c r="L732" s="41">
        <v>0</v>
      </c>
      <c r="M732" s="41">
        <f t="shared" si="178"/>
        <v>2</v>
      </c>
      <c r="N732" s="41"/>
      <c r="O732" s="41">
        <f>IF(P732="m3",I732*J732*M732,IF(P732="m2-LxH",I732*M732,IF(P732="m2-LxW",I732*J732*N732,IF(P732="rm",M732,IF(P732="lm",I732,IF(P732="unit",#REF!,))))))</f>
        <v>8</v>
      </c>
      <c r="P732" s="42" t="s">
        <v>27</v>
      </c>
      <c r="Q732" s="43" t="str">
        <f t="shared" si="180"/>
        <v>off hired</v>
      </c>
      <c r="R732" s="44">
        <v>44786</v>
      </c>
      <c r="S732" s="44">
        <v>44894</v>
      </c>
      <c r="T732" s="45">
        <f t="shared" si="181"/>
        <v>1</v>
      </c>
      <c r="U732" s="46">
        <f t="shared" si="179"/>
        <v>15.571428571428571</v>
      </c>
      <c r="V732" s="47">
        <v>14</v>
      </c>
      <c r="W732" s="47">
        <v>0.84</v>
      </c>
      <c r="X732" s="48">
        <f t="shared" si="182"/>
        <v>112</v>
      </c>
      <c r="Y732" s="48">
        <f t="shared" si="183"/>
        <v>6.72</v>
      </c>
      <c r="Z732" s="48">
        <f t="shared" si="184"/>
        <v>78.399999999999991</v>
      </c>
      <c r="AA732" s="48">
        <f t="shared" si="185"/>
        <v>33.6</v>
      </c>
      <c r="AB732" s="48">
        <f t="shared" ref="AB732:AB805" si="187">U732*O732*W732</f>
        <v>104.64</v>
      </c>
      <c r="AC732" s="48">
        <f t="shared" si="186"/>
        <v>216.64</v>
      </c>
      <c r="AD732" s="93">
        <f t="shared" si="177"/>
        <v>216.64</v>
      </c>
    </row>
    <row r="733" spans="1:30" s="68" customFormat="1" ht="30" customHeight="1" x14ac:dyDescent="0.35">
      <c r="A733" s="39"/>
      <c r="B733" s="39" t="s">
        <v>79</v>
      </c>
      <c r="C733" s="40">
        <v>735</v>
      </c>
      <c r="D733" s="49">
        <v>12991</v>
      </c>
      <c r="E733" s="49">
        <v>6747</v>
      </c>
      <c r="F733" s="41" t="s">
        <v>50</v>
      </c>
      <c r="G733" s="39" t="s">
        <v>275</v>
      </c>
      <c r="H733" s="39" t="s">
        <v>28</v>
      </c>
      <c r="I733" s="41">
        <v>17.5</v>
      </c>
      <c r="J733" s="41">
        <v>2.5</v>
      </c>
      <c r="K733" s="41">
        <v>5</v>
      </c>
      <c r="L733" s="41">
        <v>1</v>
      </c>
      <c r="M733" s="41">
        <f t="shared" si="178"/>
        <v>4</v>
      </c>
      <c r="N733" s="41"/>
      <c r="O733" s="41">
        <f>IF(P733="m3",I733*J733*M733,IF(P733="m2-LxH",I733*M733,IF(P733="m2-LxW",I733*J733*N733,IF(P733="rm",M733,IF(P733="lm",I733,IF(P733="unit",#REF!,))))))</f>
        <v>175</v>
      </c>
      <c r="P733" s="42" t="s">
        <v>29</v>
      </c>
      <c r="Q733" s="43" t="str">
        <f t="shared" si="180"/>
        <v>off hired</v>
      </c>
      <c r="R733" s="44">
        <v>44786</v>
      </c>
      <c r="S733" s="44">
        <v>44834</v>
      </c>
      <c r="T733" s="45">
        <f t="shared" si="181"/>
        <v>1</v>
      </c>
      <c r="U733" s="46">
        <f t="shared" si="179"/>
        <v>7</v>
      </c>
      <c r="V733" s="47">
        <v>7.5</v>
      </c>
      <c r="W733" s="47">
        <v>0.7</v>
      </c>
      <c r="X733" s="48">
        <f t="shared" si="182"/>
        <v>1312.5</v>
      </c>
      <c r="Y733" s="48">
        <f t="shared" si="183"/>
        <v>122.49999999999999</v>
      </c>
      <c r="Z733" s="48">
        <f t="shared" si="184"/>
        <v>918.74999999999989</v>
      </c>
      <c r="AA733" s="48">
        <f t="shared" si="185"/>
        <v>393.75</v>
      </c>
      <c r="AB733" s="48">
        <f t="shared" si="187"/>
        <v>857.5</v>
      </c>
      <c r="AC733" s="48">
        <f t="shared" si="186"/>
        <v>2170</v>
      </c>
      <c r="AD733" s="93">
        <f t="shared" si="177"/>
        <v>2170</v>
      </c>
    </row>
    <row r="734" spans="1:30" s="68" customFormat="1" ht="30" customHeight="1" x14ac:dyDescent="0.35">
      <c r="A734" s="39"/>
      <c r="B734" s="39" t="s">
        <v>79</v>
      </c>
      <c r="C734" s="40">
        <v>631</v>
      </c>
      <c r="D734" s="49">
        <v>12992</v>
      </c>
      <c r="E734" s="49">
        <v>8066</v>
      </c>
      <c r="F734" s="41" t="s">
        <v>50</v>
      </c>
      <c r="G734" s="39" t="s">
        <v>326</v>
      </c>
      <c r="H734" s="39" t="s">
        <v>399</v>
      </c>
      <c r="I734" s="41">
        <v>13</v>
      </c>
      <c r="J734" s="41">
        <v>1.8</v>
      </c>
      <c r="K734" s="41">
        <v>5</v>
      </c>
      <c r="L734" s="41">
        <v>1</v>
      </c>
      <c r="M734" s="41">
        <f t="shared" si="178"/>
        <v>4</v>
      </c>
      <c r="N734" s="41"/>
      <c r="O734" s="41">
        <f>IF(P734="m3",I734*J734*M734,IF(P734="m2-LxH",I734*M734,IF(P734="m2-LxW",I734*J734*N734,IF(P734="rm",M734,IF(P734="lm",I734,IF(P734="unit",#REF!,))))))</f>
        <v>52</v>
      </c>
      <c r="P734" s="42" t="s">
        <v>27</v>
      </c>
      <c r="Q734" s="43" t="str">
        <f t="shared" si="180"/>
        <v>off hired</v>
      </c>
      <c r="R734" s="44">
        <v>44786</v>
      </c>
      <c r="S734" s="44">
        <v>44838</v>
      </c>
      <c r="T734" s="45">
        <f t="shared" si="181"/>
        <v>1</v>
      </c>
      <c r="U734" s="46">
        <f t="shared" si="179"/>
        <v>7.5714285714285712</v>
      </c>
      <c r="V734" s="47">
        <v>18</v>
      </c>
      <c r="W734" s="47">
        <v>1.05</v>
      </c>
      <c r="X734" s="48">
        <f t="shared" si="182"/>
        <v>936</v>
      </c>
      <c r="Y734" s="48">
        <f t="shared" si="183"/>
        <v>54.6</v>
      </c>
      <c r="Z734" s="48">
        <f t="shared" si="184"/>
        <v>655.19999999999993</v>
      </c>
      <c r="AA734" s="48">
        <f t="shared" si="185"/>
        <v>280.8</v>
      </c>
      <c r="AB734" s="48">
        <f t="shared" si="187"/>
        <v>413.40000000000003</v>
      </c>
      <c r="AC734" s="48">
        <f t="shared" si="186"/>
        <v>1349.4</v>
      </c>
      <c r="AD734" s="93">
        <f t="shared" si="177"/>
        <v>1349.4</v>
      </c>
    </row>
    <row r="735" spans="1:30" s="68" customFormat="1" ht="30" customHeight="1" x14ac:dyDescent="0.35">
      <c r="A735" s="39"/>
      <c r="B735" s="39" t="s">
        <v>79</v>
      </c>
      <c r="C735" s="40">
        <v>631</v>
      </c>
      <c r="D735" s="49">
        <v>12992</v>
      </c>
      <c r="E735" s="49">
        <v>8066</v>
      </c>
      <c r="F735" s="41" t="s">
        <v>50</v>
      </c>
      <c r="G735" s="39" t="s">
        <v>326</v>
      </c>
      <c r="H735" s="39" t="s">
        <v>28</v>
      </c>
      <c r="I735" s="41">
        <v>10</v>
      </c>
      <c r="J735" s="41">
        <v>6</v>
      </c>
      <c r="K735" s="41">
        <v>5</v>
      </c>
      <c r="L735" s="41">
        <v>1</v>
      </c>
      <c r="M735" s="41">
        <f t="shared" si="178"/>
        <v>4</v>
      </c>
      <c r="N735" s="41"/>
      <c r="O735" s="41">
        <f>IF(P735="m3",I735*J735*M735,IF(P735="m2-LxH",I735*M735,IF(P735="m2-LxW",I735*J735*N735,IF(P735="rm",M735,IF(P735="lm",I735,IF(P735="unit",#REF!,))))))</f>
        <v>240</v>
      </c>
      <c r="P735" s="42" t="s">
        <v>29</v>
      </c>
      <c r="Q735" s="43" t="str">
        <f t="shared" si="180"/>
        <v>off hired</v>
      </c>
      <c r="R735" s="44">
        <v>44786</v>
      </c>
      <c r="S735" s="44">
        <v>44838</v>
      </c>
      <c r="T735" s="45">
        <f t="shared" si="181"/>
        <v>1</v>
      </c>
      <c r="U735" s="46">
        <f t="shared" si="179"/>
        <v>7.5714285714285712</v>
      </c>
      <c r="V735" s="47">
        <v>7.5</v>
      </c>
      <c r="W735" s="47">
        <v>0.7</v>
      </c>
      <c r="X735" s="48">
        <f t="shared" si="182"/>
        <v>1800</v>
      </c>
      <c r="Y735" s="48">
        <f t="shared" si="183"/>
        <v>168</v>
      </c>
      <c r="Z735" s="48">
        <f t="shared" si="184"/>
        <v>1260</v>
      </c>
      <c r="AA735" s="48">
        <f t="shared" si="185"/>
        <v>540</v>
      </c>
      <c r="AB735" s="48">
        <f t="shared" si="187"/>
        <v>1272</v>
      </c>
      <c r="AC735" s="48">
        <f t="shared" si="186"/>
        <v>3072</v>
      </c>
      <c r="AD735" s="93">
        <f t="shared" si="177"/>
        <v>3072</v>
      </c>
    </row>
    <row r="736" spans="1:30" s="68" customFormat="1" ht="30" customHeight="1" x14ac:dyDescent="0.35">
      <c r="A736" s="39"/>
      <c r="B736" s="39" t="s">
        <v>79</v>
      </c>
      <c r="C736" s="40">
        <v>736</v>
      </c>
      <c r="D736" s="49">
        <v>12993</v>
      </c>
      <c r="E736" s="49">
        <v>7844</v>
      </c>
      <c r="F736" s="41" t="s">
        <v>50</v>
      </c>
      <c r="G736" s="39" t="s">
        <v>275</v>
      </c>
      <c r="H736" s="39" t="s">
        <v>302</v>
      </c>
      <c r="I736" s="41">
        <v>1.8</v>
      </c>
      <c r="J736" s="41">
        <v>0.6</v>
      </c>
      <c r="K736" s="41">
        <v>5</v>
      </c>
      <c r="L736" s="41">
        <v>1</v>
      </c>
      <c r="M736" s="41">
        <f t="shared" si="178"/>
        <v>4</v>
      </c>
      <c r="N736" s="41"/>
      <c r="O736" s="41">
        <f>IF(P736="m3",I736*J736*M736,IF(P736="m2-LxH",I736*M736,IF(P736="m2-LxW",I736*J736*N736,IF(P736="rm",M736,IF(P736="lm",I736,IF(P736="unit",#REF!,))))))</f>
        <v>4</v>
      </c>
      <c r="P736" s="42" t="s">
        <v>30</v>
      </c>
      <c r="Q736" s="43" t="str">
        <f t="shared" si="180"/>
        <v>off hired</v>
      </c>
      <c r="R736" s="44">
        <v>44787</v>
      </c>
      <c r="S736" s="44">
        <v>44798</v>
      </c>
      <c r="T736" s="45">
        <f t="shared" si="181"/>
        <v>1</v>
      </c>
      <c r="U736" s="46">
        <f t="shared" si="179"/>
        <v>1.7142857142857142</v>
      </c>
      <c r="V736" s="50">
        <v>135</v>
      </c>
      <c r="W736" s="47">
        <v>12.25</v>
      </c>
      <c r="X736" s="48">
        <f t="shared" si="182"/>
        <v>540</v>
      </c>
      <c r="Y736" s="48">
        <f t="shared" si="183"/>
        <v>49</v>
      </c>
      <c r="Z736" s="48">
        <f t="shared" si="184"/>
        <v>378</v>
      </c>
      <c r="AA736" s="48">
        <f t="shared" si="185"/>
        <v>162</v>
      </c>
      <c r="AB736" s="48">
        <f t="shared" si="187"/>
        <v>84</v>
      </c>
      <c r="AC736" s="48">
        <f t="shared" si="186"/>
        <v>624</v>
      </c>
      <c r="AD736" s="93">
        <f t="shared" si="177"/>
        <v>624</v>
      </c>
    </row>
    <row r="737" spans="1:30" s="68" customFormat="1" ht="30" customHeight="1" x14ac:dyDescent="0.35">
      <c r="A737" s="39"/>
      <c r="B737" s="39" t="s">
        <v>111</v>
      </c>
      <c r="C737" s="40">
        <v>726</v>
      </c>
      <c r="D737" s="41">
        <v>12994</v>
      </c>
      <c r="E737" s="41">
        <v>6706</v>
      </c>
      <c r="F737" s="41" t="s">
        <v>50</v>
      </c>
      <c r="G737" s="39" t="s">
        <v>415</v>
      </c>
      <c r="H737" s="39" t="s">
        <v>28</v>
      </c>
      <c r="I737" s="41">
        <v>7.5</v>
      </c>
      <c r="J737" s="41">
        <v>2.5</v>
      </c>
      <c r="K737" s="41">
        <v>4</v>
      </c>
      <c r="L737" s="41">
        <v>1</v>
      </c>
      <c r="M737" s="41">
        <f t="shared" si="178"/>
        <v>3</v>
      </c>
      <c r="N737" s="41"/>
      <c r="O737" s="41">
        <f>IF(P737="m3",I737*J737*M737,IF(P737="m2-LxH",I737*M737,IF(P737="m2-LxW",I737*J737*N737,IF(P737="rm",M737,IF(P737="lm",I737,IF(P737="unit",#REF!,))))))</f>
        <v>56.25</v>
      </c>
      <c r="P737" s="42" t="s">
        <v>29</v>
      </c>
      <c r="Q737" s="43" t="str">
        <f t="shared" si="180"/>
        <v>off hired</v>
      </c>
      <c r="R737" s="44">
        <v>44788</v>
      </c>
      <c r="S737" s="44">
        <v>44825</v>
      </c>
      <c r="T737" s="45">
        <f t="shared" si="181"/>
        <v>1</v>
      </c>
      <c r="U737" s="46">
        <f t="shared" si="179"/>
        <v>5.4285714285714288</v>
      </c>
      <c r="V737" s="47">
        <v>7.5</v>
      </c>
      <c r="W737" s="47">
        <v>0.7</v>
      </c>
      <c r="X737" s="48">
        <f t="shared" si="182"/>
        <v>421.875</v>
      </c>
      <c r="Y737" s="48">
        <f t="shared" si="183"/>
        <v>39.375</v>
      </c>
      <c r="Z737" s="48">
        <f t="shared" si="184"/>
        <v>295.3125</v>
      </c>
      <c r="AA737" s="48">
        <f t="shared" si="185"/>
        <v>126.5625</v>
      </c>
      <c r="AB737" s="48">
        <f t="shared" si="187"/>
        <v>213.75</v>
      </c>
      <c r="AC737" s="48">
        <f t="shared" si="186"/>
        <v>635.625</v>
      </c>
      <c r="AD737" s="93">
        <f t="shared" si="177"/>
        <v>635.625</v>
      </c>
    </row>
    <row r="738" spans="1:30" s="68" customFormat="1" ht="30" customHeight="1" x14ac:dyDescent="0.35">
      <c r="A738" s="39"/>
      <c r="B738" s="39" t="s">
        <v>69</v>
      </c>
      <c r="C738" s="40">
        <v>737</v>
      </c>
      <c r="D738" s="41">
        <v>12995</v>
      </c>
      <c r="E738" s="41">
        <v>7852</v>
      </c>
      <c r="F738" s="41" t="s">
        <v>49</v>
      </c>
      <c r="G738" s="39" t="s">
        <v>338</v>
      </c>
      <c r="H738" s="39" t="s">
        <v>399</v>
      </c>
      <c r="I738" s="41">
        <v>5</v>
      </c>
      <c r="J738" s="41">
        <v>1.3</v>
      </c>
      <c r="K738" s="41">
        <v>5</v>
      </c>
      <c r="L738" s="41">
        <v>1</v>
      </c>
      <c r="M738" s="41">
        <f t="shared" si="178"/>
        <v>4</v>
      </c>
      <c r="N738" s="41"/>
      <c r="O738" s="41">
        <f>IF(P738="m3",I738*J738*M738,IF(P738="m2-LxH",I738*M738,IF(P738="m2-LxW",I738*J738*N738,IF(P738="rm",M738,IF(P738="lm",I738,IF(P738="unit",#REF!,))))))</f>
        <v>20</v>
      </c>
      <c r="P738" s="42" t="s">
        <v>27</v>
      </c>
      <c r="Q738" s="43" t="str">
        <f t="shared" si="180"/>
        <v>off hired</v>
      </c>
      <c r="R738" s="44">
        <v>44788</v>
      </c>
      <c r="S738" s="44">
        <v>44802</v>
      </c>
      <c r="T738" s="45">
        <f t="shared" si="181"/>
        <v>1</v>
      </c>
      <c r="U738" s="46">
        <f t="shared" si="179"/>
        <v>2.1428571428571428</v>
      </c>
      <c r="V738" s="47">
        <v>14</v>
      </c>
      <c r="W738" s="47">
        <v>0</v>
      </c>
      <c r="X738" s="48">
        <f t="shared" si="182"/>
        <v>280</v>
      </c>
      <c r="Y738" s="48">
        <f t="shared" si="183"/>
        <v>0</v>
      </c>
      <c r="Z738" s="48">
        <f t="shared" si="184"/>
        <v>196</v>
      </c>
      <c r="AA738" s="48">
        <f t="shared" si="185"/>
        <v>84</v>
      </c>
      <c r="AB738" s="48">
        <f t="shared" si="187"/>
        <v>0</v>
      </c>
      <c r="AC738" s="48">
        <f t="shared" si="186"/>
        <v>280</v>
      </c>
      <c r="AD738" s="93">
        <f t="shared" si="177"/>
        <v>280</v>
      </c>
    </row>
    <row r="739" spans="1:30" s="68" customFormat="1" ht="30" customHeight="1" x14ac:dyDescent="0.35">
      <c r="A739" s="39"/>
      <c r="B739" s="39" t="s">
        <v>102</v>
      </c>
      <c r="C739" s="40">
        <v>738</v>
      </c>
      <c r="D739" s="41">
        <v>12996</v>
      </c>
      <c r="E739" s="41">
        <v>7859</v>
      </c>
      <c r="F739" s="41" t="s">
        <v>49</v>
      </c>
      <c r="G739" s="39" t="s">
        <v>371</v>
      </c>
      <c r="H739" s="39" t="s">
        <v>302</v>
      </c>
      <c r="I739" s="41">
        <v>1.3</v>
      </c>
      <c r="J739" s="41">
        <v>1.3</v>
      </c>
      <c r="K739" s="41">
        <v>3</v>
      </c>
      <c r="L739" s="41">
        <v>1</v>
      </c>
      <c r="M739" s="41">
        <f t="shared" si="178"/>
        <v>2</v>
      </c>
      <c r="N739" s="41"/>
      <c r="O739" s="41">
        <f>IF(P739="m3",I739*J739*M739,IF(P739="m2-LxH",I739*M739,IF(P739="m2-LxW",I739*J739*N739,IF(P739="rm",M739,IF(P739="lm",I739,IF(P739="unit",#REF!,))))))</f>
        <v>2</v>
      </c>
      <c r="P739" s="42" t="s">
        <v>30</v>
      </c>
      <c r="Q739" s="43" t="str">
        <f t="shared" si="180"/>
        <v>off hired</v>
      </c>
      <c r="R739" s="44">
        <v>44788</v>
      </c>
      <c r="S739" s="44">
        <v>44804</v>
      </c>
      <c r="T739" s="45">
        <f t="shared" si="181"/>
        <v>1</v>
      </c>
      <c r="U739" s="46">
        <f t="shared" si="179"/>
        <v>2.4285714285714284</v>
      </c>
      <c r="V739" s="50">
        <v>135</v>
      </c>
      <c r="W739" s="47">
        <v>12.25</v>
      </c>
      <c r="X739" s="48">
        <f t="shared" si="182"/>
        <v>270</v>
      </c>
      <c r="Y739" s="48">
        <f t="shared" si="183"/>
        <v>24.5</v>
      </c>
      <c r="Z739" s="48">
        <f t="shared" si="184"/>
        <v>189</v>
      </c>
      <c r="AA739" s="48">
        <f t="shared" si="185"/>
        <v>81</v>
      </c>
      <c r="AB739" s="48">
        <f t="shared" si="187"/>
        <v>59.499999999999993</v>
      </c>
      <c r="AC739" s="48">
        <f t="shared" si="186"/>
        <v>329.5</v>
      </c>
      <c r="AD739" s="93">
        <f t="shared" si="177"/>
        <v>329.5</v>
      </c>
    </row>
    <row r="740" spans="1:30" s="68" customFormat="1" ht="30" customHeight="1" x14ac:dyDescent="0.35">
      <c r="A740" s="39"/>
      <c r="B740" s="39" t="s">
        <v>47</v>
      </c>
      <c r="C740" s="40">
        <v>739</v>
      </c>
      <c r="D740" s="49">
        <v>12997</v>
      </c>
      <c r="E740" s="49">
        <v>7850</v>
      </c>
      <c r="F740" s="41" t="s">
        <v>50</v>
      </c>
      <c r="G740" s="39" t="s">
        <v>270</v>
      </c>
      <c r="H740" s="39" t="s">
        <v>399</v>
      </c>
      <c r="I740" s="41">
        <v>7.5</v>
      </c>
      <c r="J740" s="41">
        <v>1.3</v>
      </c>
      <c r="K740" s="41">
        <v>4.5</v>
      </c>
      <c r="L740" s="41">
        <v>1</v>
      </c>
      <c r="M740" s="41">
        <f t="shared" si="178"/>
        <v>3.5</v>
      </c>
      <c r="N740" s="41"/>
      <c r="O740" s="41">
        <f>IF(P740="m3",I740*J740*M740,IF(P740="m2-LxH",I740*M740,IF(P740="m2-LxW",I740*J740*N740,IF(P740="rm",M740,IF(P740="lm",I740,IF(P740="unit",#REF!,))))))</f>
        <v>26.25</v>
      </c>
      <c r="P740" s="42" t="s">
        <v>27</v>
      </c>
      <c r="Q740" s="43" t="str">
        <f t="shared" si="180"/>
        <v>off hired</v>
      </c>
      <c r="R740" s="44">
        <v>44788</v>
      </c>
      <c r="S740" s="44">
        <v>44802</v>
      </c>
      <c r="T740" s="45">
        <f t="shared" si="181"/>
        <v>1</v>
      </c>
      <c r="U740" s="46">
        <f t="shared" si="179"/>
        <v>2.1428571428571428</v>
      </c>
      <c r="V740" s="47">
        <v>14</v>
      </c>
      <c r="W740" s="47">
        <v>0.84</v>
      </c>
      <c r="X740" s="48">
        <f t="shared" si="182"/>
        <v>367.5</v>
      </c>
      <c r="Y740" s="48">
        <f t="shared" si="183"/>
        <v>22.05</v>
      </c>
      <c r="Z740" s="48">
        <f t="shared" si="184"/>
        <v>257.25</v>
      </c>
      <c r="AA740" s="48">
        <f t="shared" si="185"/>
        <v>110.25</v>
      </c>
      <c r="AB740" s="48">
        <f t="shared" si="187"/>
        <v>47.25</v>
      </c>
      <c r="AC740" s="48">
        <f t="shared" si="186"/>
        <v>414.75</v>
      </c>
      <c r="AD740" s="93">
        <f t="shared" si="177"/>
        <v>414.75</v>
      </c>
    </row>
    <row r="741" spans="1:30" s="68" customFormat="1" ht="30" customHeight="1" x14ac:dyDescent="0.35">
      <c r="A741" s="39"/>
      <c r="B741" s="39" t="s">
        <v>47</v>
      </c>
      <c r="C741" s="40">
        <v>740</v>
      </c>
      <c r="D741" s="49">
        <v>12998</v>
      </c>
      <c r="E741" s="49">
        <v>8446</v>
      </c>
      <c r="F741" s="41" t="s">
        <v>50</v>
      </c>
      <c r="G741" s="39" t="s">
        <v>270</v>
      </c>
      <c r="H741" s="39" t="s">
        <v>28</v>
      </c>
      <c r="I741" s="41">
        <v>7.5</v>
      </c>
      <c r="J741" s="41">
        <v>7.5</v>
      </c>
      <c r="K741" s="41">
        <v>3</v>
      </c>
      <c r="L741" s="41">
        <v>1</v>
      </c>
      <c r="M741" s="41">
        <f t="shared" si="178"/>
        <v>2</v>
      </c>
      <c r="N741" s="41"/>
      <c r="O741" s="41">
        <f>IF(P741="m3",I741*J741*M741,IF(P741="m2-LxH",I741*M741,IF(P741="m2-LxW",I741*J741*N741,IF(P741="rm",M741,IF(P741="lm",I741,IF(P741="unit",#REF!,))))))</f>
        <v>112.5</v>
      </c>
      <c r="P741" s="42" t="s">
        <v>29</v>
      </c>
      <c r="Q741" s="43" t="str">
        <f t="shared" si="180"/>
        <v>off hired</v>
      </c>
      <c r="R741" s="44">
        <v>44788</v>
      </c>
      <c r="S741" s="44">
        <v>44948</v>
      </c>
      <c r="T741" s="45">
        <f t="shared" si="181"/>
        <v>1</v>
      </c>
      <c r="U741" s="46">
        <f t="shared" si="179"/>
        <v>23</v>
      </c>
      <c r="V741" s="47">
        <v>7.5</v>
      </c>
      <c r="W741" s="47">
        <v>0.7</v>
      </c>
      <c r="X741" s="48">
        <f t="shared" si="182"/>
        <v>843.75</v>
      </c>
      <c r="Y741" s="48">
        <f t="shared" si="183"/>
        <v>78.75</v>
      </c>
      <c r="Z741" s="48">
        <f t="shared" si="184"/>
        <v>590.625</v>
      </c>
      <c r="AA741" s="48">
        <f t="shared" si="185"/>
        <v>253.125</v>
      </c>
      <c r="AB741" s="48">
        <f t="shared" si="187"/>
        <v>1811.2499999999998</v>
      </c>
      <c r="AC741" s="48">
        <f t="shared" si="186"/>
        <v>2655</v>
      </c>
      <c r="AD741" s="93">
        <f t="shared" si="177"/>
        <v>2655</v>
      </c>
    </row>
    <row r="742" spans="1:30" s="68" customFormat="1" ht="30" customHeight="1" x14ac:dyDescent="0.35">
      <c r="A742" s="39"/>
      <c r="B742" s="39" t="s">
        <v>74</v>
      </c>
      <c r="C742" s="40">
        <v>741</v>
      </c>
      <c r="D742" s="41">
        <v>12999</v>
      </c>
      <c r="E742" s="41">
        <v>7869</v>
      </c>
      <c r="F742" s="41" t="s">
        <v>50</v>
      </c>
      <c r="G742" s="39" t="s">
        <v>398</v>
      </c>
      <c r="H742" s="39" t="s">
        <v>302</v>
      </c>
      <c r="I742" s="41">
        <v>1.3</v>
      </c>
      <c r="J742" s="41">
        <v>1.3</v>
      </c>
      <c r="K742" s="41">
        <v>4</v>
      </c>
      <c r="L742" s="41">
        <v>1</v>
      </c>
      <c r="M742" s="41">
        <f t="shared" si="178"/>
        <v>3</v>
      </c>
      <c r="N742" s="41"/>
      <c r="O742" s="41">
        <f>IF(P742="m3",I742*J742*M742,IF(P742="m2-LxH",I742*M742,IF(P742="m2-LxW",I742*J742*N742,IF(P742="rm",M742,IF(P742="lm",I742,IF(P742="unit",#REF!,))))))</f>
        <v>3</v>
      </c>
      <c r="P742" s="42" t="s">
        <v>30</v>
      </c>
      <c r="Q742" s="43" t="str">
        <f t="shared" si="180"/>
        <v>off hired</v>
      </c>
      <c r="R742" s="44">
        <v>44788</v>
      </c>
      <c r="S742" s="44">
        <v>44807</v>
      </c>
      <c r="T742" s="45">
        <f t="shared" si="181"/>
        <v>1</v>
      </c>
      <c r="U742" s="46">
        <f t="shared" si="179"/>
        <v>2.8571428571428572</v>
      </c>
      <c r="V742" s="50">
        <v>135</v>
      </c>
      <c r="W742" s="47"/>
      <c r="X742" s="48">
        <f t="shared" si="182"/>
        <v>405</v>
      </c>
      <c r="Y742" s="48">
        <f t="shared" si="183"/>
        <v>0</v>
      </c>
      <c r="Z742" s="48">
        <f t="shared" si="184"/>
        <v>283.49999999999994</v>
      </c>
      <c r="AA742" s="48">
        <f t="shared" si="185"/>
        <v>121.49999999999999</v>
      </c>
      <c r="AB742" s="48">
        <f t="shared" si="187"/>
        <v>0</v>
      </c>
      <c r="AC742" s="48">
        <f t="shared" si="186"/>
        <v>404.99999999999994</v>
      </c>
      <c r="AD742" s="93">
        <f t="shared" si="177"/>
        <v>404.99999999999994</v>
      </c>
    </row>
    <row r="743" spans="1:30" s="68" customFormat="1" ht="30" customHeight="1" x14ac:dyDescent="0.35">
      <c r="A743" s="39"/>
      <c r="B743" s="39" t="s">
        <v>107</v>
      </c>
      <c r="C743" s="40">
        <v>742</v>
      </c>
      <c r="D743" s="41">
        <v>13000</v>
      </c>
      <c r="E743" s="41">
        <v>7841</v>
      </c>
      <c r="F743" s="41" t="s">
        <v>50</v>
      </c>
      <c r="G743" s="39" t="s">
        <v>291</v>
      </c>
      <c r="H743" s="39" t="s">
        <v>302</v>
      </c>
      <c r="I743" s="41">
        <v>1.8</v>
      </c>
      <c r="J743" s="41">
        <v>1.8</v>
      </c>
      <c r="K743" s="41">
        <v>4</v>
      </c>
      <c r="L743" s="41">
        <v>1</v>
      </c>
      <c r="M743" s="41">
        <f t="shared" si="178"/>
        <v>3</v>
      </c>
      <c r="N743" s="41"/>
      <c r="O743" s="41">
        <f>IF(P743="m3",I743*J743*M743,IF(P743="m2-LxH",I743*M743,IF(P743="m2-LxW",I743*J743*N743,IF(P743="rm",M743,IF(P743="lm",I743,IF(P743="unit",#REF!,))))))</f>
        <v>3</v>
      </c>
      <c r="P743" s="42" t="s">
        <v>30</v>
      </c>
      <c r="Q743" s="43" t="str">
        <f t="shared" si="180"/>
        <v>off hired</v>
      </c>
      <c r="R743" s="44">
        <v>44788</v>
      </c>
      <c r="S743" s="44">
        <v>44795</v>
      </c>
      <c r="T743" s="45">
        <f t="shared" si="181"/>
        <v>1</v>
      </c>
      <c r="U743" s="46">
        <f t="shared" si="179"/>
        <v>1.1428571428571428</v>
      </c>
      <c r="V743" s="50">
        <v>135</v>
      </c>
      <c r="W743" s="47">
        <v>12.25</v>
      </c>
      <c r="X743" s="48">
        <f t="shared" si="182"/>
        <v>405</v>
      </c>
      <c r="Y743" s="48">
        <f t="shared" si="183"/>
        <v>36.75</v>
      </c>
      <c r="Z743" s="48">
        <f t="shared" si="184"/>
        <v>283.49999999999994</v>
      </c>
      <c r="AA743" s="48">
        <f t="shared" si="185"/>
        <v>121.49999999999999</v>
      </c>
      <c r="AB743" s="48">
        <f t="shared" si="187"/>
        <v>42</v>
      </c>
      <c r="AC743" s="48">
        <f t="shared" si="186"/>
        <v>446.99999999999994</v>
      </c>
      <c r="AD743" s="93">
        <f t="shared" si="177"/>
        <v>446.99999999999994</v>
      </c>
    </row>
    <row r="744" spans="1:30" s="68" customFormat="1" ht="30" customHeight="1" x14ac:dyDescent="0.35">
      <c r="A744" s="39"/>
      <c r="B744" s="39" t="s">
        <v>114</v>
      </c>
      <c r="C744" s="40">
        <v>743</v>
      </c>
      <c r="D744" s="41">
        <v>13001</v>
      </c>
      <c r="E744" s="41">
        <v>7825</v>
      </c>
      <c r="F744" s="41" t="s">
        <v>49</v>
      </c>
      <c r="G744" s="39" t="s">
        <v>397</v>
      </c>
      <c r="H744" s="39" t="s">
        <v>302</v>
      </c>
      <c r="I744" s="41">
        <v>2.5</v>
      </c>
      <c r="J744" s="41">
        <v>1.3</v>
      </c>
      <c r="K744" s="41">
        <v>5</v>
      </c>
      <c r="L744" s="41">
        <v>1</v>
      </c>
      <c r="M744" s="41">
        <f t="shared" si="178"/>
        <v>4</v>
      </c>
      <c r="N744" s="41"/>
      <c r="O744" s="41">
        <f>IF(P744="m3",I744*J744*M744,IF(P744="m2-LxH",I744*M744,IF(P744="m2-LxW",I744*J744*N744,IF(P744="rm",M744,IF(P744="lm",I744,IF(P744="unit",#REF!,))))))</f>
        <v>4</v>
      </c>
      <c r="P744" s="42" t="s">
        <v>30</v>
      </c>
      <c r="Q744" s="43" t="str">
        <f t="shared" si="180"/>
        <v>off hired</v>
      </c>
      <c r="R744" s="44">
        <v>44789</v>
      </c>
      <c r="S744" s="44">
        <v>44789</v>
      </c>
      <c r="T744" s="45">
        <f t="shared" si="181"/>
        <v>1</v>
      </c>
      <c r="U744" s="46">
        <v>0</v>
      </c>
      <c r="V744" s="50">
        <v>135</v>
      </c>
      <c r="W744" s="47">
        <v>12.25</v>
      </c>
      <c r="X744" s="48">
        <f t="shared" si="182"/>
        <v>540</v>
      </c>
      <c r="Y744" s="48">
        <f t="shared" si="183"/>
        <v>49</v>
      </c>
      <c r="Z744" s="48">
        <f t="shared" si="184"/>
        <v>378</v>
      </c>
      <c r="AA744" s="48">
        <f t="shared" si="185"/>
        <v>162</v>
      </c>
      <c r="AB744" s="48">
        <f t="shared" si="187"/>
        <v>0</v>
      </c>
      <c r="AC744" s="48">
        <f t="shared" si="186"/>
        <v>540</v>
      </c>
      <c r="AD744" s="93">
        <f t="shared" si="177"/>
        <v>540</v>
      </c>
    </row>
    <row r="745" spans="1:30" s="68" customFormat="1" ht="30" customHeight="1" x14ac:dyDescent="0.35">
      <c r="A745" s="39"/>
      <c r="B745" s="39" t="s">
        <v>114</v>
      </c>
      <c r="C745" s="40">
        <v>743</v>
      </c>
      <c r="D745" s="41">
        <v>13001</v>
      </c>
      <c r="E745" s="41">
        <v>7825</v>
      </c>
      <c r="F745" s="41" t="s">
        <v>49</v>
      </c>
      <c r="G745" s="39" t="s">
        <v>397</v>
      </c>
      <c r="H745" s="39" t="s">
        <v>302</v>
      </c>
      <c r="I745" s="41">
        <v>2.5</v>
      </c>
      <c r="J745" s="41">
        <v>1.3</v>
      </c>
      <c r="K745" s="41">
        <v>5</v>
      </c>
      <c r="L745" s="41">
        <v>1</v>
      </c>
      <c r="M745" s="41">
        <f t="shared" si="178"/>
        <v>4</v>
      </c>
      <c r="N745" s="41"/>
      <c r="O745" s="41">
        <f>IF(P745="m3",I745*J745*M745,IF(P745="m2-LxH",I745*M745,IF(P745="m2-LxW",I745*J745*N745,IF(P745="rm",M745,IF(P745="lm",I745,IF(P745="unit",#REF!,))))))</f>
        <v>4</v>
      </c>
      <c r="P745" s="42" t="s">
        <v>30</v>
      </c>
      <c r="Q745" s="43" t="str">
        <f t="shared" si="180"/>
        <v>off hired</v>
      </c>
      <c r="R745" s="44">
        <v>44789</v>
      </c>
      <c r="S745" s="44">
        <v>44789</v>
      </c>
      <c r="T745" s="45">
        <f t="shared" si="181"/>
        <v>1</v>
      </c>
      <c r="U745" s="46">
        <v>0</v>
      </c>
      <c r="V745" s="50">
        <v>135</v>
      </c>
      <c r="W745" s="47">
        <v>12.25</v>
      </c>
      <c r="X745" s="48">
        <f t="shared" si="182"/>
        <v>540</v>
      </c>
      <c r="Y745" s="48">
        <f t="shared" si="183"/>
        <v>49</v>
      </c>
      <c r="Z745" s="48">
        <f t="shared" si="184"/>
        <v>378</v>
      </c>
      <c r="AA745" s="48">
        <f t="shared" si="185"/>
        <v>162</v>
      </c>
      <c r="AB745" s="48">
        <f t="shared" si="187"/>
        <v>0</v>
      </c>
      <c r="AC745" s="48">
        <f t="shared" si="186"/>
        <v>540</v>
      </c>
      <c r="AD745" s="93">
        <f t="shared" si="177"/>
        <v>540</v>
      </c>
    </row>
    <row r="746" spans="1:30" s="68" customFormat="1" ht="30" customHeight="1" x14ac:dyDescent="0.35">
      <c r="A746" s="39"/>
      <c r="B746" s="39" t="s">
        <v>111</v>
      </c>
      <c r="C746" s="40">
        <v>744</v>
      </c>
      <c r="D746" s="41">
        <v>13002</v>
      </c>
      <c r="E746" s="41">
        <v>8069</v>
      </c>
      <c r="F746" s="41" t="s">
        <v>49</v>
      </c>
      <c r="G746" s="39" t="s">
        <v>344</v>
      </c>
      <c r="H746" s="39" t="s">
        <v>28</v>
      </c>
      <c r="I746" s="41">
        <v>9</v>
      </c>
      <c r="J746" s="41">
        <v>6</v>
      </c>
      <c r="K746" s="41">
        <v>4</v>
      </c>
      <c r="L746" s="41">
        <v>1</v>
      </c>
      <c r="M746" s="41">
        <f t="shared" si="178"/>
        <v>3</v>
      </c>
      <c r="N746" s="41"/>
      <c r="O746" s="41">
        <f>IF(P746="m3",I746*J746*M746,IF(P746="m2-LxH",I746*M746,IF(P746="m2-LxW",I746*J746*N746,IF(P746="rm",M746,IF(P746="lm",I746,IF(P746="unit",#REF!,))))))</f>
        <v>162</v>
      </c>
      <c r="P746" s="42" t="s">
        <v>29</v>
      </c>
      <c r="Q746" s="43" t="str">
        <f t="shared" si="180"/>
        <v>off hired</v>
      </c>
      <c r="R746" s="44">
        <v>44780</v>
      </c>
      <c r="S746" s="44">
        <v>44838</v>
      </c>
      <c r="T746" s="45">
        <f t="shared" si="181"/>
        <v>1</v>
      </c>
      <c r="U746" s="46">
        <f t="shared" ref="U746:U787" si="188">IF(Q746="on hire",$C$1-R746+1,IF(Q746="off hired",S746-R746+1,0))/7</f>
        <v>8.4285714285714288</v>
      </c>
      <c r="V746" s="47">
        <v>7.5</v>
      </c>
      <c r="W746" s="47">
        <v>0.7</v>
      </c>
      <c r="X746" s="48">
        <f t="shared" si="182"/>
        <v>1215</v>
      </c>
      <c r="Y746" s="48">
        <f t="shared" si="183"/>
        <v>113.39999999999999</v>
      </c>
      <c r="Z746" s="48">
        <f t="shared" si="184"/>
        <v>850.49999999999989</v>
      </c>
      <c r="AA746" s="48">
        <f t="shared" si="185"/>
        <v>364.5</v>
      </c>
      <c r="AB746" s="48">
        <f t="shared" si="187"/>
        <v>955.80000000000007</v>
      </c>
      <c r="AC746" s="48">
        <f t="shared" si="186"/>
        <v>2170.8000000000002</v>
      </c>
      <c r="AD746" s="93">
        <f t="shared" si="177"/>
        <v>2170.8000000000002</v>
      </c>
    </row>
    <row r="747" spans="1:30" s="68" customFormat="1" ht="30" customHeight="1" x14ac:dyDescent="0.35">
      <c r="A747" s="39"/>
      <c r="B747" s="39" t="s">
        <v>61</v>
      </c>
      <c r="C747" s="40">
        <v>721</v>
      </c>
      <c r="D747" s="41">
        <v>13003</v>
      </c>
      <c r="E747" s="41">
        <v>8592</v>
      </c>
      <c r="F747" s="41" t="s">
        <v>49</v>
      </c>
      <c r="G747" s="39" t="s">
        <v>416</v>
      </c>
      <c r="H747" s="39" t="s">
        <v>399</v>
      </c>
      <c r="I747" s="41">
        <v>51</v>
      </c>
      <c r="J747" s="41">
        <v>1</v>
      </c>
      <c r="K747" s="41">
        <v>7</v>
      </c>
      <c r="L747" s="41">
        <v>1</v>
      </c>
      <c r="M747" s="41">
        <f t="shared" si="178"/>
        <v>6</v>
      </c>
      <c r="N747" s="41"/>
      <c r="O747" s="41">
        <f>IF(P747="m3",I747*J747*M747,IF(P747="m2-LxH",I747*M747,IF(P747="m2-LxW",I747*J747*N747,IF(P747="rm",M747,IF(P747="lm",I747,IF(P747="unit",#REF!,))))))</f>
        <v>306</v>
      </c>
      <c r="P747" s="42" t="s">
        <v>27</v>
      </c>
      <c r="Q747" s="43" t="str">
        <f t="shared" si="180"/>
        <v>off hired</v>
      </c>
      <c r="R747" s="44">
        <v>44784</v>
      </c>
      <c r="S747" s="44">
        <v>44978</v>
      </c>
      <c r="T747" s="45">
        <f t="shared" si="181"/>
        <v>1</v>
      </c>
      <c r="U747" s="46">
        <f t="shared" si="188"/>
        <v>27.857142857142858</v>
      </c>
      <c r="V747" s="47">
        <v>14</v>
      </c>
      <c r="W747" s="47">
        <v>0.84</v>
      </c>
      <c r="X747" s="48">
        <f t="shared" si="182"/>
        <v>4284</v>
      </c>
      <c r="Y747" s="48">
        <f t="shared" si="183"/>
        <v>257.03999999999996</v>
      </c>
      <c r="Z747" s="48">
        <f t="shared" si="184"/>
        <v>2998.7999999999997</v>
      </c>
      <c r="AA747" s="48">
        <f t="shared" si="185"/>
        <v>1285.2</v>
      </c>
      <c r="AB747" s="48">
        <f t="shared" si="187"/>
        <v>7160.4</v>
      </c>
      <c r="AC747" s="48">
        <f t="shared" si="186"/>
        <v>11444.4</v>
      </c>
      <c r="AD747" s="93">
        <f t="shared" si="177"/>
        <v>11444.4</v>
      </c>
    </row>
    <row r="748" spans="1:30" s="68" customFormat="1" ht="30" customHeight="1" x14ac:dyDescent="0.35">
      <c r="A748" s="39"/>
      <c r="B748" s="39" t="s">
        <v>61</v>
      </c>
      <c r="C748" s="40">
        <v>721</v>
      </c>
      <c r="D748" s="41">
        <v>13003</v>
      </c>
      <c r="E748" s="41">
        <v>8592</v>
      </c>
      <c r="F748" s="41" t="s">
        <v>49</v>
      </c>
      <c r="G748" s="39" t="s">
        <v>416</v>
      </c>
      <c r="H748" s="39" t="s">
        <v>33</v>
      </c>
      <c r="I748" s="41">
        <v>51</v>
      </c>
      <c r="J748" s="41">
        <v>2.5</v>
      </c>
      <c r="K748" s="41">
        <v>7</v>
      </c>
      <c r="L748" s="41">
        <v>1</v>
      </c>
      <c r="M748" s="41">
        <f t="shared" si="178"/>
        <v>6</v>
      </c>
      <c r="N748" s="41"/>
      <c r="O748" s="41">
        <f>IF(P748="m3",I748*J748*M748,IF(P748="m2-LxH",I748*M748,IF(P748="m2-LxW",I748*J748*N748,IF(P748="rm",M748,IF(P748="lm",I748,IF(P748="unit",#REF!,))))))</f>
        <v>765</v>
      </c>
      <c r="P748" s="42" t="s">
        <v>29</v>
      </c>
      <c r="Q748" s="43" t="str">
        <f t="shared" si="180"/>
        <v>off hired</v>
      </c>
      <c r="R748" s="44">
        <v>44784</v>
      </c>
      <c r="S748" s="44">
        <v>44978</v>
      </c>
      <c r="T748" s="45">
        <f t="shared" si="181"/>
        <v>1</v>
      </c>
      <c r="U748" s="46">
        <f t="shared" si="188"/>
        <v>27.857142857142858</v>
      </c>
      <c r="V748" s="47">
        <v>5.25</v>
      </c>
      <c r="W748" s="47">
        <v>0.35</v>
      </c>
      <c r="X748" s="48">
        <f t="shared" si="182"/>
        <v>4016.25</v>
      </c>
      <c r="Y748" s="48">
        <f t="shared" si="183"/>
        <v>267.75</v>
      </c>
      <c r="Z748" s="48">
        <f t="shared" si="184"/>
        <v>2811.375</v>
      </c>
      <c r="AA748" s="48">
        <f t="shared" si="185"/>
        <v>1204.875</v>
      </c>
      <c r="AB748" s="48">
        <f t="shared" si="187"/>
        <v>7458.75</v>
      </c>
      <c r="AC748" s="48">
        <f t="shared" si="186"/>
        <v>11475</v>
      </c>
      <c r="AD748" s="93">
        <f t="shared" si="177"/>
        <v>11475</v>
      </c>
    </row>
    <row r="749" spans="1:30" s="68" customFormat="1" ht="30" customHeight="1" x14ac:dyDescent="0.35">
      <c r="A749" s="39"/>
      <c r="B749" s="39" t="s">
        <v>61</v>
      </c>
      <c r="C749" s="40">
        <v>721</v>
      </c>
      <c r="D749" s="41">
        <v>13003</v>
      </c>
      <c r="E749" s="41">
        <v>8637</v>
      </c>
      <c r="F749" s="41" t="s">
        <v>49</v>
      </c>
      <c r="G749" s="39" t="s">
        <v>416</v>
      </c>
      <c r="H749" s="39" t="s">
        <v>399</v>
      </c>
      <c r="I749" s="41">
        <v>31</v>
      </c>
      <c r="J749" s="41">
        <v>1</v>
      </c>
      <c r="K749" s="41">
        <v>7</v>
      </c>
      <c r="L749" s="41">
        <v>1</v>
      </c>
      <c r="M749" s="41">
        <f t="shared" ref="M749:M750" si="189">K749-L749</f>
        <v>6</v>
      </c>
      <c r="N749" s="41"/>
      <c r="O749" s="41">
        <f>IF(P749="m3",I749*J749*M749,IF(P749="m2-LxH",I749*M749,IF(P749="m2-LxW",I749*J749*N749,IF(P749="rm",M749,IF(P749="lm",I749,IF(P749="unit",#REF!,))))))</f>
        <v>186</v>
      </c>
      <c r="P749" s="42" t="s">
        <v>27</v>
      </c>
      <c r="Q749" s="43" t="str">
        <f t="shared" ref="Q749:Q750" si="190">IF(S749&lt;&gt;0,"off hired",IF(R749&lt;&gt;0,"on hire","-"))</f>
        <v>off hired</v>
      </c>
      <c r="R749" s="44">
        <v>44959</v>
      </c>
      <c r="S749" s="44">
        <v>44978</v>
      </c>
      <c r="T749" s="45">
        <f t="shared" ref="T749:T750" si="191">IF(S749&lt;&gt;0,1,0)</f>
        <v>1</v>
      </c>
      <c r="U749" s="46">
        <f t="shared" ref="U749:U750" si="192">IF(Q749="on hire",$C$1-R749+1,IF(Q749="off hired",S749-R749+1,0))/7</f>
        <v>2.8571428571428572</v>
      </c>
      <c r="V749" s="47">
        <v>14</v>
      </c>
      <c r="W749" s="47">
        <v>0.84</v>
      </c>
      <c r="X749" s="48">
        <f t="shared" ref="X749:X750" si="193">V749*O749</f>
        <v>2604</v>
      </c>
      <c r="Y749" s="48">
        <f t="shared" ref="Y749:Y750" si="194">W749*O749</f>
        <v>156.23999999999998</v>
      </c>
      <c r="Z749" s="48">
        <v>0</v>
      </c>
      <c r="AA749" s="48">
        <v>0</v>
      </c>
      <c r="AB749" s="48">
        <f>-U749*O749*W749</f>
        <v>-446.4</v>
      </c>
      <c r="AC749" s="48">
        <f t="shared" ref="AC749:AC750" si="195">Z749+AA749+AB749</f>
        <v>-446.4</v>
      </c>
      <c r="AD749" s="93">
        <f t="shared" ref="AD749:AD750" si="196">_xlfn.IFNA(AC749,0)</f>
        <v>-446.4</v>
      </c>
    </row>
    <row r="750" spans="1:30" s="68" customFormat="1" ht="30" customHeight="1" x14ac:dyDescent="0.35">
      <c r="A750" s="39"/>
      <c r="B750" s="39" t="s">
        <v>61</v>
      </c>
      <c r="C750" s="40">
        <v>721</v>
      </c>
      <c r="D750" s="41">
        <v>13003</v>
      </c>
      <c r="E750" s="41">
        <v>8637</v>
      </c>
      <c r="F750" s="41" t="s">
        <v>49</v>
      </c>
      <c r="G750" s="39" t="s">
        <v>416</v>
      </c>
      <c r="H750" s="39" t="s">
        <v>33</v>
      </c>
      <c r="I750" s="41">
        <v>31</v>
      </c>
      <c r="J750" s="41">
        <v>2.5</v>
      </c>
      <c r="K750" s="41">
        <v>7</v>
      </c>
      <c r="L750" s="41">
        <v>1</v>
      </c>
      <c r="M750" s="41">
        <f t="shared" si="189"/>
        <v>6</v>
      </c>
      <c r="N750" s="41"/>
      <c r="O750" s="41">
        <f>IF(P750="m3",I750*J750*M750,IF(P750="m2-LxH",I750*M750,IF(P750="m2-LxW",I750*J750*N750,IF(P750="rm",M750,IF(P750="lm",I750,IF(P750="unit",#REF!,))))))</f>
        <v>465</v>
      </c>
      <c r="P750" s="42" t="s">
        <v>29</v>
      </c>
      <c r="Q750" s="43" t="str">
        <f t="shared" si="190"/>
        <v>off hired</v>
      </c>
      <c r="R750" s="44">
        <v>44959</v>
      </c>
      <c r="S750" s="44">
        <v>44978</v>
      </c>
      <c r="T750" s="45">
        <f t="shared" si="191"/>
        <v>1</v>
      </c>
      <c r="U750" s="46">
        <f t="shared" si="192"/>
        <v>2.8571428571428572</v>
      </c>
      <c r="V750" s="47">
        <v>5.25</v>
      </c>
      <c r="W750" s="47">
        <v>0.35</v>
      </c>
      <c r="X750" s="48">
        <f t="shared" si="193"/>
        <v>2441.25</v>
      </c>
      <c r="Y750" s="48">
        <f t="shared" si="194"/>
        <v>162.75</v>
      </c>
      <c r="Z750" s="48">
        <v>0</v>
      </c>
      <c r="AA750" s="48">
        <v>0</v>
      </c>
      <c r="AB750" s="48">
        <f>-U750*O750*W750</f>
        <v>-465</v>
      </c>
      <c r="AC750" s="48">
        <f t="shared" si="195"/>
        <v>-465</v>
      </c>
      <c r="AD750" s="93">
        <f t="shared" si="196"/>
        <v>-465</v>
      </c>
    </row>
    <row r="751" spans="1:30" s="68" customFormat="1" ht="30" customHeight="1" x14ac:dyDescent="0.35">
      <c r="A751" s="39"/>
      <c r="B751" s="39" t="s">
        <v>61</v>
      </c>
      <c r="C751" s="40" t="s">
        <v>417</v>
      </c>
      <c r="D751" s="41">
        <v>13004</v>
      </c>
      <c r="E751" s="41">
        <v>8435</v>
      </c>
      <c r="F751" s="41" t="s">
        <v>49</v>
      </c>
      <c r="G751" s="39" t="s">
        <v>418</v>
      </c>
      <c r="H751" s="39" t="s">
        <v>399</v>
      </c>
      <c r="I751" s="41">
        <v>3</v>
      </c>
      <c r="J751" s="41">
        <v>20</v>
      </c>
      <c r="K751" s="41"/>
      <c r="L751" s="41"/>
      <c r="M751" s="41"/>
      <c r="N751" s="41">
        <v>1</v>
      </c>
      <c r="O751" s="41">
        <f>IF(P751="m3",I751*J751*M751,IF(P751="m2-LxH",I751*M751,IF(P751="m2-LxW",I751*J751*N751,IF(P751="rm",M751,IF(P751="lm",I751,IF(P751="unit",#REF!,))))))</f>
        <v>60</v>
      </c>
      <c r="P751" s="42" t="s">
        <v>32</v>
      </c>
      <c r="Q751" s="43" t="str">
        <f t="shared" si="180"/>
        <v>off hired</v>
      </c>
      <c r="R751" s="44">
        <v>44784</v>
      </c>
      <c r="S751" s="44">
        <v>44944</v>
      </c>
      <c r="T751" s="45">
        <f t="shared" si="181"/>
        <v>1</v>
      </c>
      <c r="U751" s="46">
        <f t="shared" si="188"/>
        <v>23</v>
      </c>
      <c r="V751" s="47">
        <v>81</v>
      </c>
      <c r="W751" s="47">
        <v>1.82</v>
      </c>
      <c r="X751" s="48">
        <f t="shared" si="182"/>
        <v>4860</v>
      </c>
      <c r="Y751" s="48">
        <f t="shared" si="183"/>
        <v>109.2</v>
      </c>
      <c r="Z751" s="48">
        <f t="shared" si="184"/>
        <v>3402</v>
      </c>
      <c r="AA751" s="48">
        <f t="shared" si="185"/>
        <v>1458</v>
      </c>
      <c r="AB751" s="48">
        <f t="shared" si="187"/>
        <v>2511.6</v>
      </c>
      <c r="AC751" s="48">
        <f t="shared" si="186"/>
        <v>7371.6</v>
      </c>
      <c r="AD751" s="93">
        <f t="shared" si="177"/>
        <v>7371.6</v>
      </c>
    </row>
    <row r="752" spans="1:30" s="68" customFormat="1" ht="30" customHeight="1" x14ac:dyDescent="0.35">
      <c r="A752" s="39"/>
      <c r="B752" s="39" t="s">
        <v>61</v>
      </c>
      <c r="C752" s="40" t="s">
        <v>419</v>
      </c>
      <c r="D752" s="41">
        <v>13004</v>
      </c>
      <c r="E752" s="41">
        <v>8436</v>
      </c>
      <c r="F752" s="41" t="s">
        <v>49</v>
      </c>
      <c r="G752" s="39" t="s">
        <v>418</v>
      </c>
      <c r="H752" s="39" t="s">
        <v>399</v>
      </c>
      <c r="I752" s="41">
        <v>6</v>
      </c>
      <c r="J752" s="41">
        <v>8</v>
      </c>
      <c r="K752" s="41"/>
      <c r="L752" s="41"/>
      <c r="M752" s="41"/>
      <c r="N752" s="41">
        <v>1</v>
      </c>
      <c r="O752" s="41">
        <f>IF(P752="m3",I752*J752*M752,IF(P752="m2-LxH",I752*M752,IF(P752="m2-LxW",I752*J752*N752,IF(P752="rm",M752,IF(P752="lm",I752,IF(P752="unit",#REF!,))))))</f>
        <v>48</v>
      </c>
      <c r="P752" s="42" t="s">
        <v>32</v>
      </c>
      <c r="Q752" s="43" t="str">
        <f t="shared" si="180"/>
        <v>off hired</v>
      </c>
      <c r="R752" s="44">
        <v>44784</v>
      </c>
      <c r="S752" s="44">
        <v>44944</v>
      </c>
      <c r="T752" s="45">
        <f t="shared" si="181"/>
        <v>1</v>
      </c>
      <c r="U752" s="46">
        <f t="shared" si="188"/>
        <v>23</v>
      </c>
      <c r="V752" s="47">
        <v>81</v>
      </c>
      <c r="W752" s="47">
        <v>1.82</v>
      </c>
      <c r="X752" s="48">
        <f t="shared" si="182"/>
        <v>3888</v>
      </c>
      <c r="Y752" s="48">
        <f t="shared" si="183"/>
        <v>87.36</v>
      </c>
      <c r="Z752" s="48">
        <f t="shared" si="184"/>
        <v>2721.5999999999995</v>
      </c>
      <c r="AA752" s="48">
        <f t="shared" si="185"/>
        <v>1166.3999999999999</v>
      </c>
      <c r="AB752" s="48">
        <f t="shared" si="187"/>
        <v>2009.28</v>
      </c>
      <c r="AC752" s="48">
        <f t="shared" si="186"/>
        <v>5897.2799999999988</v>
      </c>
      <c r="AD752" s="93">
        <f t="shared" si="177"/>
        <v>5897.2799999999988</v>
      </c>
    </row>
    <row r="753" spans="1:30" s="68" customFormat="1" ht="30" customHeight="1" x14ac:dyDescent="0.35">
      <c r="A753" s="39"/>
      <c r="B753" s="39" t="s">
        <v>61</v>
      </c>
      <c r="C753" s="40" t="s">
        <v>420</v>
      </c>
      <c r="D753" s="41">
        <v>13005</v>
      </c>
      <c r="E753" s="41">
        <v>8437</v>
      </c>
      <c r="F753" s="41" t="s">
        <v>49</v>
      </c>
      <c r="G753" s="39" t="s">
        <v>421</v>
      </c>
      <c r="H753" s="39" t="s">
        <v>399</v>
      </c>
      <c r="I753" s="41">
        <v>3</v>
      </c>
      <c r="J753" s="41">
        <v>5</v>
      </c>
      <c r="K753" s="41"/>
      <c r="L753" s="41"/>
      <c r="M753" s="41"/>
      <c r="N753" s="41">
        <v>1</v>
      </c>
      <c r="O753" s="41">
        <f>IF(P753="m3",I753*J753*M753,IF(P753="m2-LxH",I753*M753,IF(P753="m2-LxW",I753*J753*N753,IF(P753="rm",M753,IF(P753="lm",I753,IF(P753="unit",#REF!,))))))</f>
        <v>15</v>
      </c>
      <c r="P753" s="42" t="s">
        <v>32</v>
      </c>
      <c r="Q753" s="43" t="str">
        <f t="shared" si="180"/>
        <v>off hired</v>
      </c>
      <c r="R753" s="44">
        <v>44781</v>
      </c>
      <c r="S753" s="44">
        <v>44944</v>
      </c>
      <c r="T753" s="45">
        <f t="shared" si="181"/>
        <v>1</v>
      </c>
      <c r="U753" s="46">
        <f t="shared" si="188"/>
        <v>23.428571428571427</v>
      </c>
      <c r="V753" s="47">
        <v>81</v>
      </c>
      <c r="W753" s="47">
        <v>1.82</v>
      </c>
      <c r="X753" s="48">
        <f t="shared" si="182"/>
        <v>1215</v>
      </c>
      <c r="Y753" s="48">
        <f t="shared" si="183"/>
        <v>27.3</v>
      </c>
      <c r="Z753" s="48">
        <f t="shared" si="184"/>
        <v>850.5</v>
      </c>
      <c r="AA753" s="48">
        <f t="shared" si="185"/>
        <v>364.5</v>
      </c>
      <c r="AB753" s="48">
        <f t="shared" si="187"/>
        <v>639.59999999999991</v>
      </c>
      <c r="AC753" s="48">
        <f t="shared" si="186"/>
        <v>1854.6</v>
      </c>
      <c r="AD753" s="93">
        <f t="shared" si="177"/>
        <v>1854.6</v>
      </c>
    </row>
    <row r="754" spans="1:30" s="68" customFormat="1" ht="30" customHeight="1" x14ac:dyDescent="0.35">
      <c r="A754" s="39"/>
      <c r="B754" s="39" t="s">
        <v>61</v>
      </c>
      <c r="C754" s="40" t="s">
        <v>420</v>
      </c>
      <c r="D754" s="41">
        <v>13005</v>
      </c>
      <c r="E754" s="41">
        <v>8437</v>
      </c>
      <c r="F754" s="41" t="s">
        <v>49</v>
      </c>
      <c r="G754" s="39" t="s">
        <v>421</v>
      </c>
      <c r="H754" s="39" t="s">
        <v>399</v>
      </c>
      <c r="I754" s="41">
        <v>6</v>
      </c>
      <c r="J754" s="41">
        <v>2</v>
      </c>
      <c r="K754" s="41"/>
      <c r="L754" s="41"/>
      <c r="M754" s="41"/>
      <c r="N754" s="41">
        <v>1</v>
      </c>
      <c r="O754" s="41">
        <f>IF(P754="m3",I754*J754*M754,IF(P754="m2-LxH",I754*M754,IF(P754="m2-LxW",I754*J754*N754,IF(P754="rm",M754,IF(P754="lm",I754,IF(P754="unit",#REF!,))))))</f>
        <v>12</v>
      </c>
      <c r="P754" s="42" t="s">
        <v>32</v>
      </c>
      <c r="Q754" s="43" t="str">
        <f t="shared" si="180"/>
        <v>off hired</v>
      </c>
      <c r="R754" s="44">
        <v>44781</v>
      </c>
      <c r="S754" s="44">
        <v>44944</v>
      </c>
      <c r="T754" s="45">
        <f t="shared" si="181"/>
        <v>1</v>
      </c>
      <c r="U754" s="46">
        <f t="shared" si="188"/>
        <v>23.428571428571427</v>
      </c>
      <c r="V754" s="47">
        <v>81</v>
      </c>
      <c r="W754" s="47">
        <v>1.82</v>
      </c>
      <c r="X754" s="48">
        <f t="shared" si="182"/>
        <v>972</v>
      </c>
      <c r="Y754" s="48">
        <f t="shared" si="183"/>
        <v>21.84</v>
      </c>
      <c r="Z754" s="48">
        <f t="shared" si="184"/>
        <v>680.39999999999986</v>
      </c>
      <c r="AA754" s="48">
        <f t="shared" si="185"/>
        <v>291.59999999999997</v>
      </c>
      <c r="AB754" s="48">
        <f t="shared" si="187"/>
        <v>511.67999999999995</v>
      </c>
      <c r="AC754" s="48">
        <f t="shared" si="186"/>
        <v>1483.6799999999998</v>
      </c>
      <c r="AD754" s="93">
        <f t="shared" si="177"/>
        <v>1483.6799999999998</v>
      </c>
    </row>
    <row r="755" spans="1:30" s="68" customFormat="1" ht="30" customHeight="1" x14ac:dyDescent="0.35">
      <c r="A755" s="39"/>
      <c r="B755" s="39" t="s">
        <v>100</v>
      </c>
      <c r="C755" s="40">
        <v>723</v>
      </c>
      <c r="D755" s="41">
        <v>13006</v>
      </c>
      <c r="E755" s="41">
        <v>8628</v>
      </c>
      <c r="F755" s="41" t="s">
        <v>50</v>
      </c>
      <c r="G755" s="39" t="s">
        <v>422</v>
      </c>
      <c r="H755" s="39" t="s">
        <v>399</v>
      </c>
      <c r="I755" s="41">
        <v>13</v>
      </c>
      <c r="J755" s="41">
        <v>1.3</v>
      </c>
      <c r="K755" s="41">
        <v>9</v>
      </c>
      <c r="L755" s="41">
        <v>1</v>
      </c>
      <c r="M755" s="41">
        <f>K755-L755</f>
        <v>8</v>
      </c>
      <c r="N755" s="41"/>
      <c r="O755" s="41">
        <f>IF(P755="m3",I755*J755*M755,IF(P755="m2-LxH",I755*M755,IF(P755="m2-LxW",I755*J755*N755,IF(P755="rm",M755,IF(P755="lm",I755,IF(P755="unit",#REF!,))))))</f>
        <v>104</v>
      </c>
      <c r="P755" s="42" t="s">
        <v>27</v>
      </c>
      <c r="Q755" s="43" t="str">
        <f t="shared" si="180"/>
        <v>off hired</v>
      </c>
      <c r="R755" s="44">
        <v>44782</v>
      </c>
      <c r="S755" s="44">
        <v>44959</v>
      </c>
      <c r="T755" s="45">
        <f t="shared" si="181"/>
        <v>1</v>
      </c>
      <c r="U755" s="46">
        <f t="shared" si="188"/>
        <v>25.428571428571427</v>
      </c>
      <c r="V755" s="47">
        <v>14</v>
      </c>
      <c r="W755" s="47">
        <v>0.84</v>
      </c>
      <c r="X755" s="48">
        <f t="shared" si="182"/>
        <v>1456</v>
      </c>
      <c r="Y755" s="48">
        <f t="shared" si="183"/>
        <v>87.36</v>
      </c>
      <c r="Z755" s="48">
        <f t="shared" si="184"/>
        <v>1019.1999999999999</v>
      </c>
      <c r="AA755" s="48">
        <f t="shared" si="185"/>
        <v>436.8</v>
      </c>
      <c r="AB755" s="48">
        <f t="shared" si="187"/>
        <v>2221.4399999999996</v>
      </c>
      <c r="AC755" s="48">
        <f t="shared" si="186"/>
        <v>3677.4399999999996</v>
      </c>
      <c r="AD755" s="93">
        <f t="shared" si="177"/>
        <v>3677.4399999999996</v>
      </c>
    </row>
    <row r="756" spans="1:30" s="68" customFormat="1" ht="30" customHeight="1" x14ac:dyDescent="0.35">
      <c r="A756" s="39"/>
      <c r="B756" s="39" t="s">
        <v>100</v>
      </c>
      <c r="C756" s="40">
        <v>723</v>
      </c>
      <c r="D756" s="41">
        <v>13006</v>
      </c>
      <c r="E756" s="41">
        <v>8628</v>
      </c>
      <c r="F756" s="41" t="s">
        <v>50</v>
      </c>
      <c r="G756" s="39" t="s">
        <v>422</v>
      </c>
      <c r="H756" s="39" t="s">
        <v>33</v>
      </c>
      <c r="I756" s="41">
        <v>13</v>
      </c>
      <c r="J756" s="41">
        <v>2.5</v>
      </c>
      <c r="K756" s="41">
        <v>9</v>
      </c>
      <c r="L756" s="41">
        <v>1</v>
      </c>
      <c r="M756" s="41">
        <f>K756-L756</f>
        <v>8</v>
      </c>
      <c r="N756" s="41"/>
      <c r="O756" s="41">
        <f>IF(P756="m3",I756*J756*M756,IF(P756="m2-LxH",I756*M756,IF(P756="m2-LxW",I756*J756*N756,IF(P756="rm",M756,IF(P756="lm",I756,IF(P756="unit",#REF!,))))))</f>
        <v>260</v>
      </c>
      <c r="P756" s="42" t="s">
        <v>29</v>
      </c>
      <c r="Q756" s="43" t="str">
        <f t="shared" si="180"/>
        <v>off hired</v>
      </c>
      <c r="R756" s="44">
        <v>44782</v>
      </c>
      <c r="S756" s="44">
        <v>44959</v>
      </c>
      <c r="T756" s="45">
        <f t="shared" si="181"/>
        <v>1</v>
      </c>
      <c r="U756" s="46">
        <f t="shared" si="188"/>
        <v>25.428571428571427</v>
      </c>
      <c r="V756" s="47">
        <v>5.25</v>
      </c>
      <c r="W756" s="47">
        <v>0.35</v>
      </c>
      <c r="X756" s="48">
        <f t="shared" si="182"/>
        <v>1365</v>
      </c>
      <c r="Y756" s="48">
        <f t="shared" si="183"/>
        <v>91</v>
      </c>
      <c r="Z756" s="48">
        <f t="shared" si="184"/>
        <v>955.5</v>
      </c>
      <c r="AA756" s="48">
        <f t="shared" si="185"/>
        <v>409.5</v>
      </c>
      <c r="AB756" s="48">
        <f t="shared" si="187"/>
        <v>2313.9999999999995</v>
      </c>
      <c r="AC756" s="48">
        <f t="shared" si="186"/>
        <v>3678.9999999999995</v>
      </c>
      <c r="AD756" s="93">
        <f t="shared" si="177"/>
        <v>3678.9999999999995</v>
      </c>
    </row>
    <row r="757" spans="1:30" s="68" customFormat="1" ht="30" customHeight="1" x14ac:dyDescent="0.35">
      <c r="A757" s="39"/>
      <c r="B757" s="39" t="s">
        <v>100</v>
      </c>
      <c r="C757" s="40">
        <v>723</v>
      </c>
      <c r="D757" s="41">
        <v>13006</v>
      </c>
      <c r="E757" s="41">
        <v>8421</v>
      </c>
      <c r="F757" s="41" t="s">
        <v>50</v>
      </c>
      <c r="G757" s="39" t="s">
        <v>422</v>
      </c>
      <c r="H757" s="39" t="s">
        <v>399</v>
      </c>
      <c r="I757" s="41">
        <v>7</v>
      </c>
      <c r="J757" s="41">
        <v>1.3</v>
      </c>
      <c r="K757" s="41">
        <v>9</v>
      </c>
      <c r="L757" s="41">
        <v>1</v>
      </c>
      <c r="M757" s="41">
        <f>K757-L757</f>
        <v>8</v>
      </c>
      <c r="N757" s="41"/>
      <c r="O757" s="41">
        <f>IF(P757="m3",I757*J757*M757,IF(P757="m2-LxH",I757*M757,IF(P757="m2-LxW",I757*J757*N757,IF(P757="rm",M757,IF(P757="lm",I757,IF(P757="unit",#REF!,))))))</f>
        <v>56</v>
      </c>
      <c r="P757" s="42" t="s">
        <v>27</v>
      </c>
      <c r="Q757" s="43" t="str">
        <f t="shared" ref="Q757:Q758" si="197">IF(S757&lt;&gt;0,"off hired",IF(R757&lt;&gt;0,"on hire","-"))</f>
        <v>off hired</v>
      </c>
      <c r="R757" s="44">
        <v>44937</v>
      </c>
      <c r="S757" s="44">
        <v>44959</v>
      </c>
      <c r="T757" s="45">
        <f t="shared" ref="T757:T758" si="198">IF(S757&lt;&gt;0,1,0)</f>
        <v>1</v>
      </c>
      <c r="U757" s="46">
        <f>-IF(Q757="on hire",$C$1-R757+1,IF(Q757="off hired",S757-R757+1,0))/7</f>
        <v>-3.2857142857142856</v>
      </c>
      <c r="V757" s="47">
        <v>14</v>
      </c>
      <c r="W757" s="47">
        <v>0.84</v>
      </c>
      <c r="X757" s="48">
        <f t="shared" ref="X757:X758" si="199">V757*O757</f>
        <v>784</v>
      </c>
      <c r="Y757" s="48">
        <f t="shared" ref="Y757:Y758" si="200">W757*O757</f>
        <v>47.04</v>
      </c>
      <c r="Z757" s="48">
        <v>0</v>
      </c>
      <c r="AA757" s="48">
        <v>0</v>
      </c>
      <c r="AB757" s="48">
        <f t="shared" ref="AB757:AB758" si="201">U757*O757*W757</f>
        <v>-154.56</v>
      </c>
      <c r="AC757" s="48">
        <f t="shared" ref="AC757:AC758" si="202">Z757+AA757+AB757</f>
        <v>-154.56</v>
      </c>
      <c r="AD757" s="93">
        <f t="shared" ref="AD757:AD758" si="203">_xlfn.IFNA(AC757,0)</f>
        <v>-154.56</v>
      </c>
    </row>
    <row r="758" spans="1:30" s="68" customFormat="1" ht="30" customHeight="1" x14ac:dyDescent="0.35">
      <c r="A758" s="39"/>
      <c r="B758" s="39" t="s">
        <v>100</v>
      </c>
      <c r="C758" s="40">
        <v>723</v>
      </c>
      <c r="D758" s="41">
        <v>13006</v>
      </c>
      <c r="E758" s="41">
        <v>8421</v>
      </c>
      <c r="F758" s="41" t="s">
        <v>50</v>
      </c>
      <c r="G758" s="39" t="s">
        <v>422</v>
      </c>
      <c r="H758" s="39" t="s">
        <v>33</v>
      </c>
      <c r="I758" s="41">
        <v>7</v>
      </c>
      <c r="J758" s="41">
        <v>2.5</v>
      </c>
      <c r="K758" s="41">
        <v>9</v>
      </c>
      <c r="L758" s="41">
        <v>1</v>
      </c>
      <c r="M758" s="41">
        <f>K758-L758</f>
        <v>8</v>
      </c>
      <c r="N758" s="41"/>
      <c r="O758" s="41">
        <f>IF(P758="m3",I758*J758*M758,IF(P758="m2-LxH",I758*M758,IF(P758="m2-LxW",I758*J758*N758,IF(P758="rm",M758,IF(P758="lm",I758,IF(P758="unit",#REF!,))))))</f>
        <v>140</v>
      </c>
      <c r="P758" s="42" t="s">
        <v>29</v>
      </c>
      <c r="Q758" s="43" t="str">
        <f t="shared" si="197"/>
        <v>off hired</v>
      </c>
      <c r="R758" s="44">
        <v>44937</v>
      </c>
      <c r="S758" s="44">
        <v>44959</v>
      </c>
      <c r="T758" s="45">
        <f t="shared" si="198"/>
        <v>1</v>
      </c>
      <c r="U758" s="46">
        <f>-IF(Q758="on hire",$C$1-R758+1,IF(Q758="off hired",S758-R758+1,0))/7</f>
        <v>-3.2857142857142856</v>
      </c>
      <c r="V758" s="47">
        <v>5.25</v>
      </c>
      <c r="W758" s="47">
        <v>0.35</v>
      </c>
      <c r="X758" s="48">
        <f t="shared" si="199"/>
        <v>735</v>
      </c>
      <c r="Y758" s="48">
        <f t="shared" si="200"/>
        <v>49</v>
      </c>
      <c r="Z758" s="48">
        <v>0</v>
      </c>
      <c r="AA758" s="48">
        <v>0</v>
      </c>
      <c r="AB758" s="48">
        <f t="shared" si="201"/>
        <v>-161</v>
      </c>
      <c r="AC758" s="48">
        <f t="shared" si="202"/>
        <v>-161</v>
      </c>
      <c r="AD758" s="93">
        <f t="shared" si="203"/>
        <v>-161</v>
      </c>
    </row>
    <row r="759" spans="1:30" s="68" customFormat="1" ht="30" customHeight="1" x14ac:dyDescent="0.35">
      <c r="A759" s="39"/>
      <c r="B759" s="39" t="s">
        <v>100</v>
      </c>
      <c r="C759" s="40" t="s">
        <v>423</v>
      </c>
      <c r="D759" s="41">
        <v>13007</v>
      </c>
      <c r="E759" s="41">
        <v>8422</v>
      </c>
      <c r="F759" s="41" t="s">
        <v>50</v>
      </c>
      <c r="G759" s="39" t="s">
        <v>424</v>
      </c>
      <c r="H759" s="39" t="s">
        <v>399</v>
      </c>
      <c r="I759" s="41">
        <v>3</v>
      </c>
      <c r="J759" s="41">
        <v>6</v>
      </c>
      <c r="K759" s="41"/>
      <c r="L759" s="41"/>
      <c r="M759" s="41"/>
      <c r="N759" s="41">
        <v>1</v>
      </c>
      <c r="O759" s="41">
        <f>IF(P759="m3",I759*J759*M759,IF(P759="m2-LxH",I759*M759,IF(P759="m2-LxW",I759*J759*N759,IF(P759="rm",M759,IF(P759="lm",I759,IF(P759="unit",#REF!,))))))</f>
        <v>18</v>
      </c>
      <c r="P759" s="42" t="s">
        <v>32</v>
      </c>
      <c r="Q759" s="43" t="str">
        <f t="shared" si="180"/>
        <v>off hired</v>
      </c>
      <c r="R759" s="44">
        <v>44782</v>
      </c>
      <c r="S759" s="44">
        <v>44937</v>
      </c>
      <c r="T759" s="45">
        <f t="shared" si="181"/>
        <v>1</v>
      </c>
      <c r="U759" s="46">
        <f t="shared" si="188"/>
        <v>22.285714285714285</v>
      </c>
      <c r="V759" s="47">
        <v>81</v>
      </c>
      <c r="W759" s="47">
        <v>1.82</v>
      </c>
      <c r="X759" s="48">
        <f t="shared" si="182"/>
        <v>1458</v>
      </c>
      <c r="Y759" s="48">
        <f t="shared" si="183"/>
        <v>32.76</v>
      </c>
      <c r="Z759" s="48">
        <f t="shared" si="184"/>
        <v>1020.6</v>
      </c>
      <c r="AA759" s="48">
        <f t="shared" si="185"/>
        <v>437.4</v>
      </c>
      <c r="AB759" s="48">
        <f t="shared" si="187"/>
        <v>730.07999999999993</v>
      </c>
      <c r="AC759" s="48">
        <f t="shared" si="186"/>
        <v>2188.08</v>
      </c>
      <c r="AD759" s="93">
        <f t="shared" si="177"/>
        <v>2188.08</v>
      </c>
    </row>
    <row r="760" spans="1:30" s="68" customFormat="1" ht="30" customHeight="1" x14ac:dyDescent="0.35">
      <c r="A760" s="39"/>
      <c r="B760" s="39" t="s">
        <v>100</v>
      </c>
      <c r="C760" s="40" t="s">
        <v>425</v>
      </c>
      <c r="D760" s="41">
        <v>13007</v>
      </c>
      <c r="E760" s="41">
        <v>8422</v>
      </c>
      <c r="F760" s="41" t="s">
        <v>50</v>
      </c>
      <c r="G760" s="39" t="s">
        <v>426</v>
      </c>
      <c r="H760" s="39" t="s">
        <v>399</v>
      </c>
      <c r="I760" s="41">
        <v>6</v>
      </c>
      <c r="J760" s="41">
        <v>2</v>
      </c>
      <c r="K760" s="41"/>
      <c r="L760" s="41"/>
      <c r="M760" s="41"/>
      <c r="N760" s="41">
        <v>1</v>
      </c>
      <c r="O760" s="41">
        <f>IF(P760="m3",I760*J760*M760,IF(P760="m2-LxH",I760*M760,IF(P760="m2-LxW",I760*J760*N760,IF(P760="rm",M760,IF(P760="lm",I760,IF(P760="unit",#REF!,))))))</f>
        <v>12</v>
      </c>
      <c r="P760" s="42" t="s">
        <v>32</v>
      </c>
      <c r="Q760" s="43" t="str">
        <f t="shared" si="180"/>
        <v>off hired</v>
      </c>
      <c r="R760" s="44">
        <v>44782</v>
      </c>
      <c r="S760" s="44">
        <v>44937</v>
      </c>
      <c r="T760" s="45">
        <f t="shared" si="181"/>
        <v>1</v>
      </c>
      <c r="U760" s="46">
        <f t="shared" si="188"/>
        <v>22.285714285714285</v>
      </c>
      <c r="V760" s="47">
        <v>81</v>
      </c>
      <c r="W760" s="47">
        <v>1.82</v>
      </c>
      <c r="X760" s="48">
        <f t="shared" si="182"/>
        <v>972</v>
      </c>
      <c r="Y760" s="48">
        <f t="shared" si="183"/>
        <v>21.84</v>
      </c>
      <c r="Z760" s="48">
        <f t="shared" si="184"/>
        <v>680.39999999999986</v>
      </c>
      <c r="AA760" s="48">
        <f t="shared" si="185"/>
        <v>291.59999999999997</v>
      </c>
      <c r="AB760" s="48">
        <f t="shared" si="187"/>
        <v>486.72</v>
      </c>
      <c r="AC760" s="48">
        <f t="shared" si="186"/>
        <v>1458.7199999999998</v>
      </c>
      <c r="AD760" s="93">
        <f t="shared" si="177"/>
        <v>1458.7199999999998</v>
      </c>
    </row>
    <row r="761" spans="1:30" s="68" customFormat="1" ht="30" customHeight="1" x14ac:dyDescent="0.35">
      <c r="A761" s="39"/>
      <c r="B761" s="39" t="s">
        <v>100</v>
      </c>
      <c r="C761" s="40">
        <v>724</v>
      </c>
      <c r="D761" s="41">
        <v>13008</v>
      </c>
      <c r="E761" s="41">
        <v>8596</v>
      </c>
      <c r="F761" s="41" t="s">
        <v>50</v>
      </c>
      <c r="G761" s="39" t="s">
        <v>427</v>
      </c>
      <c r="H761" s="39" t="s">
        <v>399</v>
      </c>
      <c r="I761" s="41">
        <v>45</v>
      </c>
      <c r="J761" s="41">
        <v>1.3</v>
      </c>
      <c r="K761" s="41">
        <v>9</v>
      </c>
      <c r="L761" s="41">
        <v>1</v>
      </c>
      <c r="M761" s="41">
        <f t="shared" ref="M761:M766" si="204">K761-L761</f>
        <v>8</v>
      </c>
      <c r="N761" s="41"/>
      <c r="O761" s="41">
        <f>IF(P761="m3",I761*J761*M761,IF(P761="m2-LxH",I761*M761,IF(P761="m2-LxW",I761*J761*N761,IF(P761="rm",M761,IF(P761="lm",I761,IF(P761="unit",#REF!,))))))</f>
        <v>360</v>
      </c>
      <c r="P761" s="42" t="s">
        <v>27</v>
      </c>
      <c r="Q761" s="43" t="str">
        <f t="shared" si="180"/>
        <v>off hired</v>
      </c>
      <c r="R761" s="44">
        <v>44784</v>
      </c>
      <c r="S761" s="44">
        <v>44981</v>
      </c>
      <c r="T761" s="45">
        <f t="shared" si="181"/>
        <v>1</v>
      </c>
      <c r="U761" s="46">
        <f t="shared" si="188"/>
        <v>28.285714285714285</v>
      </c>
      <c r="V761" s="47">
        <v>14</v>
      </c>
      <c r="W761" s="47">
        <v>0.84</v>
      </c>
      <c r="X761" s="48">
        <f t="shared" si="182"/>
        <v>5040</v>
      </c>
      <c r="Y761" s="48">
        <f t="shared" si="183"/>
        <v>302.39999999999998</v>
      </c>
      <c r="Z761" s="48">
        <f t="shared" si="184"/>
        <v>3527.9999999999995</v>
      </c>
      <c r="AA761" s="48">
        <f t="shared" si="185"/>
        <v>1512</v>
      </c>
      <c r="AB761" s="48">
        <f t="shared" si="187"/>
        <v>8553.6</v>
      </c>
      <c r="AC761" s="48">
        <f t="shared" si="186"/>
        <v>13593.6</v>
      </c>
      <c r="AD761" s="93">
        <f t="shared" si="177"/>
        <v>13593.6</v>
      </c>
    </row>
    <row r="762" spans="1:30" s="68" customFormat="1" ht="30" customHeight="1" x14ac:dyDescent="0.35">
      <c r="A762" s="39"/>
      <c r="B762" s="39" t="s">
        <v>100</v>
      </c>
      <c r="C762" s="40">
        <v>724</v>
      </c>
      <c r="D762" s="41">
        <v>13008</v>
      </c>
      <c r="E762" s="41">
        <v>8596</v>
      </c>
      <c r="F762" s="41" t="s">
        <v>50</v>
      </c>
      <c r="G762" s="39" t="s">
        <v>427</v>
      </c>
      <c r="H762" s="39" t="s">
        <v>33</v>
      </c>
      <c r="I762" s="41">
        <v>45</v>
      </c>
      <c r="J762" s="41">
        <v>2.5</v>
      </c>
      <c r="K762" s="41">
        <v>9</v>
      </c>
      <c r="L762" s="41">
        <v>1</v>
      </c>
      <c r="M762" s="41">
        <f t="shared" si="204"/>
        <v>8</v>
      </c>
      <c r="N762" s="41"/>
      <c r="O762" s="41">
        <f>IF(P762="m3",I762*J762*M762,IF(P762="m2-LxH",I762*M762,IF(P762="m2-LxW",I762*J762*N762,IF(P762="rm",M762,IF(P762="lm",I762,IF(P762="unit",#REF!,))))))</f>
        <v>900</v>
      </c>
      <c r="P762" s="42" t="s">
        <v>29</v>
      </c>
      <c r="Q762" s="43" t="str">
        <f t="shared" si="180"/>
        <v>off hired</v>
      </c>
      <c r="R762" s="44">
        <v>44784</v>
      </c>
      <c r="S762" s="44">
        <v>44981</v>
      </c>
      <c r="T762" s="45">
        <f t="shared" si="181"/>
        <v>1</v>
      </c>
      <c r="U762" s="46">
        <f t="shared" si="188"/>
        <v>28.285714285714285</v>
      </c>
      <c r="V762" s="47">
        <v>5.25</v>
      </c>
      <c r="W762" s="47">
        <v>0.35</v>
      </c>
      <c r="X762" s="48">
        <f t="shared" si="182"/>
        <v>4725</v>
      </c>
      <c r="Y762" s="48">
        <f t="shared" si="183"/>
        <v>315</v>
      </c>
      <c r="Z762" s="48">
        <f t="shared" si="184"/>
        <v>3307.5</v>
      </c>
      <c r="AA762" s="48">
        <f t="shared" si="185"/>
        <v>1417.5</v>
      </c>
      <c r="AB762" s="48">
        <f t="shared" si="187"/>
        <v>8909.9999999999982</v>
      </c>
      <c r="AC762" s="48">
        <f t="shared" si="186"/>
        <v>13634.999999999998</v>
      </c>
      <c r="AD762" s="93">
        <f t="shared" si="177"/>
        <v>13634.999999999998</v>
      </c>
    </row>
    <row r="763" spans="1:30" s="68" customFormat="1" ht="30" customHeight="1" x14ac:dyDescent="0.35">
      <c r="A763" s="39"/>
      <c r="B763" s="39" t="s">
        <v>100</v>
      </c>
      <c r="C763" s="40">
        <v>724</v>
      </c>
      <c r="D763" s="41">
        <v>13008</v>
      </c>
      <c r="E763" s="41">
        <v>8467</v>
      </c>
      <c r="F763" s="41" t="s">
        <v>50</v>
      </c>
      <c r="G763" s="39" t="s">
        <v>427</v>
      </c>
      <c r="H763" s="39" t="s">
        <v>399</v>
      </c>
      <c r="I763" s="41">
        <v>13</v>
      </c>
      <c r="J763" s="41">
        <v>1.3</v>
      </c>
      <c r="K763" s="41">
        <v>9</v>
      </c>
      <c r="L763" s="41">
        <v>1</v>
      </c>
      <c r="M763" s="41">
        <f t="shared" si="204"/>
        <v>8</v>
      </c>
      <c r="N763" s="41"/>
      <c r="O763" s="41">
        <f>IF(P763="m3",I763*J763*M763,IF(P763="m2-LxH",I763*M763,IF(P763="m2-LxW",I763*J763*N763,IF(P763="rm",M763,IF(P763="lm",I763,IF(P763="unit",#REF!,))))))</f>
        <v>104</v>
      </c>
      <c r="P763" s="42" t="s">
        <v>27</v>
      </c>
      <c r="Q763" s="43" t="str">
        <f t="shared" ref="Q763:Q764" si="205">IF(S763&lt;&gt;0,"off hired",IF(R763&lt;&gt;0,"on hire","-"))</f>
        <v>off hired</v>
      </c>
      <c r="R763" s="44">
        <v>44921</v>
      </c>
      <c r="S763" s="44">
        <v>44981</v>
      </c>
      <c r="T763" s="45">
        <f t="shared" ref="T763:T764" si="206">IF(S763&lt;&gt;0,1,0)</f>
        <v>1</v>
      </c>
      <c r="U763" s="46">
        <f>-IF(Q763="on hire",$C$1-R763+1,IF(Q763="off hired",S763-R763+1,0))/7</f>
        <v>-8.7142857142857135</v>
      </c>
      <c r="V763" s="47">
        <v>14</v>
      </c>
      <c r="W763" s="47">
        <v>0.84</v>
      </c>
      <c r="X763" s="48">
        <f t="shared" ref="X763:X764" si="207">V763*O763</f>
        <v>1456</v>
      </c>
      <c r="Y763" s="48">
        <f t="shared" ref="Y763:Y764" si="208">W763*O763</f>
        <v>87.36</v>
      </c>
      <c r="Z763" s="48">
        <f>0*O763*V763</f>
        <v>0</v>
      </c>
      <c r="AA763" s="48">
        <v>0</v>
      </c>
      <c r="AB763" s="48">
        <f t="shared" ref="AB763:AB764" si="209">U763*O763*W763</f>
        <v>-761.28</v>
      </c>
      <c r="AC763" s="48">
        <f t="shared" ref="AC763:AC764" si="210">Z763+AA763+AB763</f>
        <v>-761.28</v>
      </c>
      <c r="AD763" s="93">
        <f t="shared" ref="AD763:AD764" si="211">_xlfn.IFNA(AC763,0)</f>
        <v>-761.28</v>
      </c>
    </row>
    <row r="764" spans="1:30" s="68" customFormat="1" ht="30" customHeight="1" x14ac:dyDescent="0.35">
      <c r="A764" s="39"/>
      <c r="B764" s="39" t="s">
        <v>100</v>
      </c>
      <c r="C764" s="40">
        <v>724</v>
      </c>
      <c r="D764" s="41">
        <v>13008</v>
      </c>
      <c r="E764" s="41">
        <v>8467</v>
      </c>
      <c r="F764" s="41" t="s">
        <v>50</v>
      </c>
      <c r="G764" s="39" t="s">
        <v>427</v>
      </c>
      <c r="H764" s="39" t="s">
        <v>33</v>
      </c>
      <c r="I764" s="41">
        <v>13</v>
      </c>
      <c r="J764" s="41">
        <v>2.5</v>
      </c>
      <c r="K764" s="41">
        <v>9</v>
      </c>
      <c r="L764" s="41">
        <v>1</v>
      </c>
      <c r="M764" s="41">
        <f t="shared" si="204"/>
        <v>8</v>
      </c>
      <c r="N764" s="41"/>
      <c r="O764" s="41">
        <f>IF(P764="m3",I764*J764*M764,IF(P764="m2-LxH",I764*M764,IF(P764="m2-LxW",I764*J764*N764,IF(P764="rm",M764,IF(P764="lm",I764,IF(P764="unit",#REF!,))))))</f>
        <v>260</v>
      </c>
      <c r="P764" s="42" t="s">
        <v>29</v>
      </c>
      <c r="Q764" s="43" t="str">
        <f t="shared" si="205"/>
        <v>off hired</v>
      </c>
      <c r="R764" s="44">
        <v>44921</v>
      </c>
      <c r="S764" s="44">
        <v>44981</v>
      </c>
      <c r="T764" s="45">
        <f t="shared" si="206"/>
        <v>1</v>
      </c>
      <c r="U764" s="46">
        <f>-IF(Q764="on hire",$C$1-R764+1,IF(Q764="off hired",S764-R764+1,0))/7</f>
        <v>-8.7142857142857135</v>
      </c>
      <c r="V764" s="47">
        <v>5.25</v>
      </c>
      <c r="W764" s="47">
        <v>0.35</v>
      </c>
      <c r="X764" s="48">
        <f t="shared" si="207"/>
        <v>1365</v>
      </c>
      <c r="Y764" s="48">
        <f t="shared" si="208"/>
        <v>91</v>
      </c>
      <c r="Z764" s="48">
        <f>0*O764*V764</f>
        <v>0</v>
      </c>
      <c r="AA764" s="48">
        <v>0</v>
      </c>
      <c r="AB764" s="48">
        <f t="shared" si="209"/>
        <v>-792.99999999999977</v>
      </c>
      <c r="AC764" s="48">
        <f t="shared" si="210"/>
        <v>-792.99999999999977</v>
      </c>
      <c r="AD764" s="93">
        <f t="shared" si="211"/>
        <v>-792.99999999999977</v>
      </c>
    </row>
    <row r="765" spans="1:30" s="68" customFormat="1" ht="30" customHeight="1" x14ac:dyDescent="0.35">
      <c r="A765" s="39"/>
      <c r="B765" s="39" t="s">
        <v>100</v>
      </c>
      <c r="C765" s="40">
        <v>724</v>
      </c>
      <c r="D765" s="41">
        <v>13008</v>
      </c>
      <c r="E765" s="41">
        <v>8402</v>
      </c>
      <c r="F765" s="41" t="s">
        <v>50</v>
      </c>
      <c r="G765" s="39" t="s">
        <v>427</v>
      </c>
      <c r="H765" s="39" t="s">
        <v>399</v>
      </c>
      <c r="I765" s="41">
        <v>14.5</v>
      </c>
      <c r="J765" s="41">
        <v>1.3</v>
      </c>
      <c r="K765" s="41">
        <v>9</v>
      </c>
      <c r="L765" s="41">
        <v>1</v>
      </c>
      <c r="M765" s="41">
        <f t="shared" si="204"/>
        <v>8</v>
      </c>
      <c r="N765" s="41"/>
      <c r="O765" s="41">
        <f>IF(P765="m3",I765*J765*M765,IF(P765="m2-LxH",I765*M765,IF(P765="m2-LxW",I765*J765*N765,IF(P765="rm",M765,IF(P765="lm",I765,IF(P765="unit",#REF!,))))))</f>
        <v>116</v>
      </c>
      <c r="P765" s="42" t="s">
        <v>27</v>
      </c>
      <c r="Q765" s="43" t="str">
        <f t="shared" ref="Q765:Q766" si="212">IF(S765&lt;&gt;0,"off hired",IF(R765&lt;&gt;0,"on hire","-"))</f>
        <v>off hired</v>
      </c>
      <c r="R765" s="44">
        <v>44928</v>
      </c>
      <c r="S765" s="44">
        <v>44981</v>
      </c>
      <c r="T765" s="45">
        <f t="shared" ref="T765:T766" si="213">IF(S765&lt;&gt;0,1,0)</f>
        <v>1</v>
      </c>
      <c r="U765" s="46">
        <f>-IF(Q765="on hire",$C$1-R765+1,IF(Q765="off hired",S765-R765+1,0))/7</f>
        <v>-7.7142857142857144</v>
      </c>
      <c r="V765" s="47">
        <v>14</v>
      </c>
      <c r="W765" s="47">
        <v>0.84</v>
      </c>
      <c r="X765" s="48">
        <f t="shared" ref="X765:X766" si="214">V765*O765</f>
        <v>1624</v>
      </c>
      <c r="Y765" s="48">
        <f t="shared" ref="Y765:Y766" si="215">W765*O765</f>
        <v>97.44</v>
      </c>
      <c r="Z765" s="48">
        <f>0*O765*V765</f>
        <v>0</v>
      </c>
      <c r="AA765" s="48">
        <v>0</v>
      </c>
      <c r="AB765" s="48">
        <f t="shared" ref="AB765:AB766" si="216">U765*O765*W765</f>
        <v>-751.68</v>
      </c>
      <c r="AC765" s="48">
        <f t="shared" ref="AC765:AC766" si="217">Z765+AA765+AB765</f>
        <v>-751.68</v>
      </c>
      <c r="AD765" s="93">
        <f t="shared" ref="AD765:AD766" si="218">_xlfn.IFNA(AC765,0)</f>
        <v>-751.68</v>
      </c>
    </row>
    <row r="766" spans="1:30" s="68" customFormat="1" ht="30" customHeight="1" x14ac:dyDescent="0.35">
      <c r="A766" s="39"/>
      <c r="B766" s="39" t="s">
        <v>100</v>
      </c>
      <c r="C766" s="40">
        <v>724</v>
      </c>
      <c r="D766" s="41">
        <v>13008</v>
      </c>
      <c r="E766" s="41">
        <v>8402</v>
      </c>
      <c r="F766" s="41" t="s">
        <v>50</v>
      </c>
      <c r="G766" s="39" t="s">
        <v>427</v>
      </c>
      <c r="H766" s="39" t="s">
        <v>33</v>
      </c>
      <c r="I766" s="41">
        <v>14.5</v>
      </c>
      <c r="J766" s="41">
        <v>2.5</v>
      </c>
      <c r="K766" s="41">
        <v>9</v>
      </c>
      <c r="L766" s="41">
        <v>1</v>
      </c>
      <c r="M766" s="41">
        <f t="shared" si="204"/>
        <v>8</v>
      </c>
      <c r="N766" s="41"/>
      <c r="O766" s="41">
        <f>IF(P766="m3",I766*J766*M766,IF(P766="m2-LxH",I766*M766,IF(P766="m2-LxW",I766*J766*N766,IF(P766="rm",M766,IF(P766="lm",I766,IF(P766="unit",#REF!,))))))</f>
        <v>290</v>
      </c>
      <c r="P766" s="42" t="s">
        <v>29</v>
      </c>
      <c r="Q766" s="43" t="str">
        <f t="shared" si="212"/>
        <v>off hired</v>
      </c>
      <c r="R766" s="44">
        <v>44928</v>
      </c>
      <c r="S766" s="44">
        <v>44981</v>
      </c>
      <c r="T766" s="45">
        <f t="shared" si="213"/>
        <v>1</v>
      </c>
      <c r="U766" s="46">
        <f>-IF(Q766="on hire",$C$1-R766+1,IF(Q766="off hired",S766-R766+1,0))/7</f>
        <v>-7.7142857142857144</v>
      </c>
      <c r="V766" s="47">
        <v>5.25</v>
      </c>
      <c r="W766" s="47">
        <v>0.35</v>
      </c>
      <c r="X766" s="48">
        <f t="shared" si="214"/>
        <v>1522.5</v>
      </c>
      <c r="Y766" s="48">
        <f t="shared" si="215"/>
        <v>101.5</v>
      </c>
      <c r="Z766" s="48">
        <f>0*O766*V766</f>
        <v>0</v>
      </c>
      <c r="AA766" s="48">
        <v>0</v>
      </c>
      <c r="AB766" s="48">
        <f t="shared" si="216"/>
        <v>-783</v>
      </c>
      <c r="AC766" s="48">
        <f t="shared" si="217"/>
        <v>-783</v>
      </c>
      <c r="AD766" s="93">
        <f t="shared" si="218"/>
        <v>-783</v>
      </c>
    </row>
    <row r="767" spans="1:30" s="68" customFormat="1" ht="30" customHeight="1" x14ac:dyDescent="0.35">
      <c r="A767" s="39"/>
      <c r="B767" s="39" t="s">
        <v>100</v>
      </c>
      <c r="C767" s="40" t="s">
        <v>428</v>
      </c>
      <c r="D767" s="41">
        <v>13009</v>
      </c>
      <c r="E767" s="41">
        <v>8405</v>
      </c>
      <c r="F767" s="41" t="s">
        <v>50</v>
      </c>
      <c r="G767" s="39" t="s">
        <v>429</v>
      </c>
      <c r="H767" s="39" t="s">
        <v>399</v>
      </c>
      <c r="I767" s="41">
        <v>3</v>
      </c>
      <c r="J767" s="41">
        <v>24</v>
      </c>
      <c r="K767" s="41"/>
      <c r="L767" s="41"/>
      <c r="M767" s="41"/>
      <c r="N767" s="41">
        <v>1</v>
      </c>
      <c r="O767" s="41">
        <f>IF(P767="m3",I767*J767*M767,IF(P767="m2-LxH",I767*M767,IF(P767="m2-LxW",I767*J767*N767,IF(P767="rm",M767,IF(P767="lm",I767,IF(P767="unit",#REF!,))))))</f>
        <v>72</v>
      </c>
      <c r="P767" s="42" t="s">
        <v>32</v>
      </c>
      <c r="Q767" s="43" t="str">
        <f t="shared" si="180"/>
        <v>off hired</v>
      </c>
      <c r="R767" s="44">
        <v>44784</v>
      </c>
      <c r="S767" s="44">
        <v>44928</v>
      </c>
      <c r="T767" s="45">
        <f t="shared" si="181"/>
        <v>1</v>
      </c>
      <c r="U767" s="46">
        <f t="shared" si="188"/>
        <v>20.714285714285715</v>
      </c>
      <c r="V767" s="47">
        <v>81</v>
      </c>
      <c r="W767" s="47">
        <v>1.82</v>
      </c>
      <c r="X767" s="48">
        <f t="shared" si="182"/>
        <v>5832</v>
      </c>
      <c r="Y767" s="48">
        <f t="shared" si="183"/>
        <v>131.04</v>
      </c>
      <c r="Z767" s="48">
        <f t="shared" si="184"/>
        <v>4082.4</v>
      </c>
      <c r="AA767" s="48">
        <f t="shared" si="185"/>
        <v>1749.6</v>
      </c>
      <c r="AB767" s="48">
        <f t="shared" si="187"/>
        <v>2714.4000000000005</v>
      </c>
      <c r="AC767" s="48">
        <f t="shared" si="186"/>
        <v>8546.4000000000015</v>
      </c>
      <c r="AD767" s="93">
        <f t="shared" si="177"/>
        <v>8546.4000000000015</v>
      </c>
    </row>
    <row r="768" spans="1:30" s="68" customFormat="1" ht="30" customHeight="1" x14ac:dyDescent="0.35">
      <c r="A768" s="39"/>
      <c r="B768" s="39" t="s">
        <v>100</v>
      </c>
      <c r="C768" s="40" t="s">
        <v>428</v>
      </c>
      <c r="D768" s="41">
        <v>13009</v>
      </c>
      <c r="E768" s="41">
        <v>8405</v>
      </c>
      <c r="F768" s="41" t="s">
        <v>50</v>
      </c>
      <c r="G768" s="39" t="s">
        <v>429</v>
      </c>
      <c r="H768" s="39" t="s">
        <v>399</v>
      </c>
      <c r="I768" s="41">
        <v>6</v>
      </c>
      <c r="J768" s="41">
        <v>8</v>
      </c>
      <c r="K768" s="41"/>
      <c r="L768" s="41"/>
      <c r="M768" s="41"/>
      <c r="N768" s="41">
        <v>1</v>
      </c>
      <c r="O768" s="41">
        <f>IF(P768="m3",I768*J768*M768,IF(P768="m2-LxH",I768*M768,IF(P768="m2-LxW",I768*J768*N768,IF(P768="rm",M768,IF(P768="lm",I768,IF(P768="unit",#REF!,))))))</f>
        <v>48</v>
      </c>
      <c r="P768" s="42" t="s">
        <v>32</v>
      </c>
      <c r="Q768" s="43" t="str">
        <f t="shared" si="180"/>
        <v>off hired</v>
      </c>
      <c r="R768" s="44">
        <v>44784</v>
      </c>
      <c r="S768" s="44">
        <v>44928</v>
      </c>
      <c r="T768" s="45">
        <f t="shared" si="181"/>
        <v>1</v>
      </c>
      <c r="U768" s="46">
        <f t="shared" si="188"/>
        <v>20.714285714285715</v>
      </c>
      <c r="V768" s="47">
        <v>81</v>
      </c>
      <c r="W768" s="47">
        <v>1.82</v>
      </c>
      <c r="X768" s="48">
        <f t="shared" si="182"/>
        <v>3888</v>
      </c>
      <c r="Y768" s="48">
        <f t="shared" si="183"/>
        <v>87.36</v>
      </c>
      <c r="Z768" s="48">
        <f t="shared" si="184"/>
        <v>2721.5999999999995</v>
      </c>
      <c r="AA768" s="48">
        <f t="shared" si="185"/>
        <v>1166.3999999999999</v>
      </c>
      <c r="AB768" s="48">
        <f t="shared" si="187"/>
        <v>1809.6000000000001</v>
      </c>
      <c r="AC768" s="48">
        <f t="shared" si="186"/>
        <v>5697.5999999999995</v>
      </c>
      <c r="AD768" s="93">
        <f t="shared" si="177"/>
        <v>5697.5999999999995</v>
      </c>
    </row>
    <row r="769" spans="1:30" s="68" customFormat="1" ht="30" customHeight="1" x14ac:dyDescent="0.35">
      <c r="A769" s="39"/>
      <c r="B769" s="39" t="s">
        <v>100</v>
      </c>
      <c r="C769" s="40" t="s">
        <v>428</v>
      </c>
      <c r="D769" s="41">
        <v>13009</v>
      </c>
      <c r="E769" s="41">
        <v>8468</v>
      </c>
      <c r="F769" s="41" t="s">
        <v>50</v>
      </c>
      <c r="G769" s="39" t="s">
        <v>429</v>
      </c>
      <c r="H769" s="39" t="s">
        <v>399</v>
      </c>
      <c r="I769" s="41">
        <v>3</v>
      </c>
      <c r="J769" s="41">
        <v>6</v>
      </c>
      <c r="K769" s="41"/>
      <c r="L769" s="41"/>
      <c r="M769" s="41"/>
      <c r="N769" s="41">
        <v>1</v>
      </c>
      <c r="O769" s="41">
        <f>IF(P769="m3",I769*J769*M769,IF(P769="m2-LxH",I769*M769,IF(P769="m2-LxW",I769*J769*N769,IF(P769="rm",M769,IF(P769="lm",I769,IF(P769="unit",#REF!,))))))</f>
        <v>18</v>
      </c>
      <c r="P769" s="42" t="s">
        <v>32</v>
      </c>
      <c r="Q769" s="43" t="str">
        <f t="shared" ref="Q769:Q770" si="219">IF(S769&lt;&gt;0,"off hired",IF(R769&lt;&gt;0,"on hire","-"))</f>
        <v>off hired</v>
      </c>
      <c r="R769" s="44">
        <v>44921</v>
      </c>
      <c r="S769" s="44">
        <v>44928</v>
      </c>
      <c r="T769" s="45">
        <f t="shared" ref="T769:T770" si="220">IF(S769&lt;&gt;0,1,0)</f>
        <v>1</v>
      </c>
      <c r="U769" s="46">
        <f>-IF(Q769="on hire",$C$1-R769+1,IF(Q769="off hired",S769-R769+1,0))/7</f>
        <v>-1.1428571428571428</v>
      </c>
      <c r="V769" s="47">
        <v>81</v>
      </c>
      <c r="W769" s="47">
        <v>1.82</v>
      </c>
      <c r="X769" s="48">
        <f t="shared" ref="X769:X770" si="221">V769*O769</f>
        <v>1458</v>
      </c>
      <c r="Y769" s="48">
        <f t="shared" ref="Y769:Y770" si="222">W769*O769</f>
        <v>32.76</v>
      </c>
      <c r="Z769" s="48">
        <f>0*O769*V769</f>
        <v>0</v>
      </c>
      <c r="AA769" s="48">
        <v>0</v>
      </c>
      <c r="AB769" s="48">
        <f t="shared" ref="AB769:AB770" si="223">U769*O769*W769</f>
        <v>-37.44</v>
      </c>
      <c r="AC769" s="48">
        <f t="shared" ref="AC769:AC770" si="224">Z769+AA769+AB769</f>
        <v>-37.44</v>
      </c>
      <c r="AD769" s="93">
        <f t="shared" ref="AD769:AD770" si="225">_xlfn.IFNA(AC769,0)</f>
        <v>-37.44</v>
      </c>
    </row>
    <row r="770" spans="1:30" s="68" customFormat="1" ht="30" customHeight="1" x14ac:dyDescent="0.35">
      <c r="A770" s="39"/>
      <c r="B770" s="39" t="s">
        <v>100</v>
      </c>
      <c r="C770" s="40" t="s">
        <v>428</v>
      </c>
      <c r="D770" s="41">
        <v>13009</v>
      </c>
      <c r="E770" s="41">
        <v>8468</v>
      </c>
      <c r="F770" s="41" t="s">
        <v>50</v>
      </c>
      <c r="G770" s="39" t="s">
        <v>429</v>
      </c>
      <c r="H770" s="39" t="s">
        <v>399</v>
      </c>
      <c r="I770" s="41">
        <v>6</v>
      </c>
      <c r="J770" s="41">
        <v>2</v>
      </c>
      <c r="K770" s="41"/>
      <c r="L770" s="41"/>
      <c r="M770" s="41"/>
      <c r="N770" s="41">
        <v>1</v>
      </c>
      <c r="O770" s="41">
        <f>IF(P770="m3",I770*J770*M770,IF(P770="m2-LxH",I770*M770,IF(P770="m2-LxW",I770*J770*N770,IF(P770="rm",M770,IF(P770="lm",I770,IF(P770="unit",#REF!,))))))</f>
        <v>12</v>
      </c>
      <c r="P770" s="42" t="s">
        <v>32</v>
      </c>
      <c r="Q770" s="43" t="str">
        <f t="shared" si="219"/>
        <v>off hired</v>
      </c>
      <c r="R770" s="44">
        <v>44921</v>
      </c>
      <c r="S770" s="44">
        <v>44928</v>
      </c>
      <c r="T770" s="45">
        <f t="shared" si="220"/>
        <v>1</v>
      </c>
      <c r="U770" s="46">
        <f>-IF(Q770="on hire",$C$1-R770+1,IF(Q770="off hired",S770-R770+1,0))/7</f>
        <v>-1.1428571428571428</v>
      </c>
      <c r="V770" s="47">
        <v>81</v>
      </c>
      <c r="W770" s="47">
        <v>1.82</v>
      </c>
      <c r="X770" s="48">
        <f t="shared" si="221"/>
        <v>972</v>
      </c>
      <c r="Y770" s="48">
        <f t="shared" si="222"/>
        <v>21.84</v>
      </c>
      <c r="Z770" s="48">
        <f>0*O770*V770</f>
        <v>0</v>
      </c>
      <c r="AA770" s="48">
        <v>0</v>
      </c>
      <c r="AB770" s="48">
        <f t="shared" si="223"/>
        <v>-24.96</v>
      </c>
      <c r="AC770" s="48">
        <f t="shared" si="224"/>
        <v>-24.96</v>
      </c>
      <c r="AD770" s="93">
        <f t="shared" si="225"/>
        <v>-24.96</v>
      </c>
    </row>
    <row r="771" spans="1:30" s="68" customFormat="1" ht="30" customHeight="1" x14ac:dyDescent="0.35">
      <c r="A771" s="39"/>
      <c r="B771" s="39" t="s">
        <v>100</v>
      </c>
      <c r="C771" s="40">
        <v>723</v>
      </c>
      <c r="D771" s="41">
        <v>13010</v>
      </c>
      <c r="E771" s="41">
        <v>8612</v>
      </c>
      <c r="F771" s="41" t="s">
        <v>50</v>
      </c>
      <c r="G771" s="39" t="s">
        <v>430</v>
      </c>
      <c r="H771" s="39" t="s">
        <v>399</v>
      </c>
      <c r="I771" s="41">
        <v>6</v>
      </c>
      <c r="J771" s="41">
        <v>1.3</v>
      </c>
      <c r="K771" s="41">
        <v>9</v>
      </c>
      <c r="L771" s="41">
        <v>1</v>
      </c>
      <c r="M771" s="41">
        <f>K771-L771</f>
        <v>8</v>
      </c>
      <c r="N771" s="41"/>
      <c r="O771" s="41">
        <f>IF(P771="m3",I771*J771*M771,IF(P771="m2-LxH",I771*M771,IF(P771="m2-LxW",I771*J771*N771,IF(P771="rm",M771,IF(P771="lm",I771,IF(P771="unit",#REF!,))))))</f>
        <v>48</v>
      </c>
      <c r="P771" s="42" t="s">
        <v>27</v>
      </c>
      <c r="Q771" s="43" t="str">
        <f t="shared" si="180"/>
        <v>off hired</v>
      </c>
      <c r="R771" s="44">
        <v>44783</v>
      </c>
      <c r="S771" s="44">
        <v>44952</v>
      </c>
      <c r="T771" s="45">
        <f t="shared" si="181"/>
        <v>1</v>
      </c>
      <c r="U771" s="46">
        <f t="shared" si="188"/>
        <v>24.285714285714285</v>
      </c>
      <c r="V771" s="47">
        <v>14</v>
      </c>
      <c r="W771" s="47">
        <v>0.84</v>
      </c>
      <c r="X771" s="48">
        <f t="shared" si="182"/>
        <v>672</v>
      </c>
      <c r="Y771" s="48">
        <f t="shared" si="183"/>
        <v>40.32</v>
      </c>
      <c r="Z771" s="48">
        <f t="shared" si="184"/>
        <v>470.39999999999992</v>
      </c>
      <c r="AA771" s="48">
        <f t="shared" si="185"/>
        <v>201.59999999999997</v>
      </c>
      <c r="AB771" s="48">
        <f t="shared" si="187"/>
        <v>979.2</v>
      </c>
      <c r="AC771" s="48">
        <f t="shared" si="186"/>
        <v>1651.1999999999998</v>
      </c>
      <c r="AD771" s="93">
        <f t="shared" si="177"/>
        <v>1651.1999999999998</v>
      </c>
    </row>
    <row r="772" spans="1:30" s="68" customFormat="1" ht="30" customHeight="1" x14ac:dyDescent="0.35">
      <c r="A772" s="39"/>
      <c r="B772" s="39" t="s">
        <v>100</v>
      </c>
      <c r="C772" s="40">
        <v>723</v>
      </c>
      <c r="D772" s="41">
        <v>13010</v>
      </c>
      <c r="E772" s="41">
        <v>8612</v>
      </c>
      <c r="F772" s="41" t="s">
        <v>50</v>
      </c>
      <c r="G772" s="39" t="s">
        <v>430</v>
      </c>
      <c r="H772" s="39" t="s">
        <v>33</v>
      </c>
      <c r="I772" s="41">
        <v>6</v>
      </c>
      <c r="J772" s="41">
        <v>2.5</v>
      </c>
      <c r="K772" s="41">
        <v>9</v>
      </c>
      <c r="L772" s="41">
        <v>1</v>
      </c>
      <c r="M772" s="41">
        <f>K772-L772</f>
        <v>8</v>
      </c>
      <c r="N772" s="41"/>
      <c r="O772" s="41">
        <f>IF(P772="m3",I772*J772*M772,IF(P772="m2-LxH",I772*M772,IF(P772="m2-LxW",I772*J772*N772,IF(P772="rm",M772,IF(P772="lm",I772,IF(P772="unit",#REF!,))))))</f>
        <v>120</v>
      </c>
      <c r="P772" s="42" t="s">
        <v>29</v>
      </c>
      <c r="Q772" s="43" t="str">
        <f t="shared" si="180"/>
        <v>off hired</v>
      </c>
      <c r="R772" s="44">
        <v>44783</v>
      </c>
      <c r="S772" s="44">
        <v>44952</v>
      </c>
      <c r="T772" s="45">
        <f t="shared" si="181"/>
        <v>1</v>
      </c>
      <c r="U772" s="46">
        <f t="shared" si="188"/>
        <v>24.285714285714285</v>
      </c>
      <c r="V772" s="47">
        <v>5.25</v>
      </c>
      <c r="W772" s="47">
        <v>0.35</v>
      </c>
      <c r="X772" s="48">
        <f t="shared" si="182"/>
        <v>630</v>
      </c>
      <c r="Y772" s="48">
        <f t="shared" si="183"/>
        <v>42</v>
      </c>
      <c r="Z772" s="48">
        <f t="shared" si="184"/>
        <v>441</v>
      </c>
      <c r="AA772" s="48">
        <f t="shared" si="185"/>
        <v>189</v>
      </c>
      <c r="AB772" s="48">
        <f t="shared" si="187"/>
        <v>1019.9999999999999</v>
      </c>
      <c r="AC772" s="48">
        <f t="shared" si="186"/>
        <v>1650</v>
      </c>
      <c r="AD772" s="93">
        <f t="shared" si="177"/>
        <v>1650</v>
      </c>
    </row>
    <row r="773" spans="1:30" s="68" customFormat="1" ht="30" customHeight="1" x14ac:dyDescent="0.35">
      <c r="A773" s="39"/>
      <c r="B773" s="39" t="s">
        <v>100</v>
      </c>
      <c r="C773" s="40" t="s">
        <v>431</v>
      </c>
      <c r="D773" s="41">
        <v>13011</v>
      </c>
      <c r="E773" s="41">
        <v>8437</v>
      </c>
      <c r="F773" s="41" t="s">
        <v>50</v>
      </c>
      <c r="G773" s="39" t="s">
        <v>426</v>
      </c>
      <c r="H773" s="39" t="s">
        <v>399</v>
      </c>
      <c r="I773" s="41">
        <v>3</v>
      </c>
      <c r="J773" s="41">
        <v>6</v>
      </c>
      <c r="K773" s="41"/>
      <c r="L773" s="41"/>
      <c r="M773" s="41"/>
      <c r="N773" s="41">
        <v>1</v>
      </c>
      <c r="O773" s="41">
        <f>IF(P773="m3",I773*J773*M773,IF(P773="m2-LxH",I773*M773,IF(P773="m2-LxW",I773*J773*N773,IF(P773="rm",M773,IF(P773="lm",I773,IF(P773="unit",#REF!,))))))</f>
        <v>18</v>
      </c>
      <c r="P773" s="42" t="s">
        <v>32</v>
      </c>
      <c r="Q773" s="43" t="str">
        <f t="shared" si="180"/>
        <v>off hired</v>
      </c>
      <c r="R773" s="44">
        <v>44783</v>
      </c>
      <c r="S773" s="44">
        <v>44944</v>
      </c>
      <c r="T773" s="45">
        <f t="shared" si="181"/>
        <v>1</v>
      </c>
      <c r="U773" s="46">
        <f t="shared" si="188"/>
        <v>23.142857142857142</v>
      </c>
      <c r="V773" s="47">
        <v>81</v>
      </c>
      <c r="W773" s="47">
        <v>1.82</v>
      </c>
      <c r="X773" s="48">
        <f t="shared" si="182"/>
        <v>1458</v>
      </c>
      <c r="Y773" s="48">
        <f t="shared" si="183"/>
        <v>32.76</v>
      </c>
      <c r="Z773" s="48">
        <f t="shared" si="184"/>
        <v>1020.6</v>
      </c>
      <c r="AA773" s="48">
        <f t="shared" si="185"/>
        <v>437.4</v>
      </c>
      <c r="AB773" s="48">
        <f t="shared" si="187"/>
        <v>758.16</v>
      </c>
      <c r="AC773" s="48">
        <f t="shared" ref="AC773:AC804" si="226">Z773+AA773+AB773</f>
        <v>2216.16</v>
      </c>
      <c r="AD773" s="93">
        <f t="shared" si="177"/>
        <v>2216.16</v>
      </c>
    </row>
    <row r="774" spans="1:30" s="68" customFormat="1" ht="30" customHeight="1" x14ac:dyDescent="0.35">
      <c r="A774" s="39"/>
      <c r="B774" s="39" t="s">
        <v>100</v>
      </c>
      <c r="C774" s="40" t="s">
        <v>431</v>
      </c>
      <c r="D774" s="41">
        <v>13011</v>
      </c>
      <c r="E774" s="41">
        <v>8437</v>
      </c>
      <c r="F774" s="41" t="s">
        <v>50</v>
      </c>
      <c r="G774" s="39" t="s">
        <v>426</v>
      </c>
      <c r="H774" s="39" t="s">
        <v>399</v>
      </c>
      <c r="I774" s="41">
        <v>6</v>
      </c>
      <c r="J774" s="41">
        <v>2</v>
      </c>
      <c r="K774" s="41"/>
      <c r="L774" s="41"/>
      <c r="M774" s="41"/>
      <c r="N774" s="41">
        <v>1</v>
      </c>
      <c r="O774" s="41">
        <f>IF(P774="m3",I774*J774*M774,IF(P774="m2-LxH",I774*M774,IF(P774="m2-LxW",I774*J774*N774,IF(P774="rm",M774,IF(P774="lm",I774,IF(P774="unit",#REF!,))))))</f>
        <v>12</v>
      </c>
      <c r="P774" s="42" t="s">
        <v>32</v>
      </c>
      <c r="Q774" s="43" t="str">
        <f t="shared" si="180"/>
        <v>off hired</v>
      </c>
      <c r="R774" s="44">
        <v>44783</v>
      </c>
      <c r="S774" s="44">
        <v>44944</v>
      </c>
      <c r="T774" s="45">
        <f t="shared" si="181"/>
        <v>1</v>
      </c>
      <c r="U774" s="46">
        <f t="shared" si="188"/>
        <v>23.142857142857142</v>
      </c>
      <c r="V774" s="47">
        <v>81</v>
      </c>
      <c r="W774" s="47">
        <v>1.82</v>
      </c>
      <c r="X774" s="48">
        <f t="shared" si="182"/>
        <v>972</v>
      </c>
      <c r="Y774" s="48">
        <f t="shared" si="183"/>
        <v>21.84</v>
      </c>
      <c r="Z774" s="48">
        <f t="shared" si="184"/>
        <v>680.39999999999986</v>
      </c>
      <c r="AA774" s="48">
        <f t="shared" si="185"/>
        <v>291.59999999999997</v>
      </c>
      <c r="AB774" s="48">
        <f t="shared" si="187"/>
        <v>505.44000000000005</v>
      </c>
      <c r="AC774" s="48">
        <f t="shared" si="226"/>
        <v>1477.4399999999998</v>
      </c>
      <c r="AD774" s="93">
        <f t="shared" si="177"/>
        <v>1477.4399999999998</v>
      </c>
    </row>
    <row r="775" spans="1:30" s="68" customFormat="1" ht="30" customHeight="1" x14ac:dyDescent="0.35">
      <c r="A775" s="39"/>
      <c r="B775" s="39" t="s">
        <v>107</v>
      </c>
      <c r="C775" s="40">
        <v>745</v>
      </c>
      <c r="D775" s="41">
        <v>13012</v>
      </c>
      <c r="E775" s="41">
        <v>7870</v>
      </c>
      <c r="F775" s="41" t="s">
        <v>50</v>
      </c>
      <c r="G775" s="39" t="s">
        <v>291</v>
      </c>
      <c r="H775" s="39" t="s">
        <v>302</v>
      </c>
      <c r="I775" s="41">
        <v>2.5</v>
      </c>
      <c r="J775" s="41">
        <v>2.5</v>
      </c>
      <c r="K775" s="41">
        <v>4</v>
      </c>
      <c r="L775" s="41">
        <v>1</v>
      </c>
      <c r="M775" s="41">
        <f t="shared" ref="M775:M820" si="227">K775-L775</f>
        <v>3</v>
      </c>
      <c r="N775" s="41"/>
      <c r="O775" s="41">
        <f>IF(P775="m3",I775*J775*M775,IF(P775="m2-LxH",I775*M775,IF(P775="m2-LxW",I775*J775*N775,IF(P775="rm",M775,IF(P775="lm",I775,IF(P775="unit",#REF!,))))))</f>
        <v>3</v>
      </c>
      <c r="P775" s="42" t="s">
        <v>30</v>
      </c>
      <c r="Q775" s="43" t="str">
        <f t="shared" si="180"/>
        <v>off hired</v>
      </c>
      <c r="R775" s="44">
        <v>44789</v>
      </c>
      <c r="S775" s="44">
        <v>44807</v>
      </c>
      <c r="T775" s="45">
        <f t="shared" si="181"/>
        <v>1</v>
      </c>
      <c r="U775" s="46">
        <f t="shared" si="188"/>
        <v>2.7142857142857144</v>
      </c>
      <c r="V775" s="50">
        <v>135</v>
      </c>
      <c r="W775" s="47"/>
      <c r="X775" s="48">
        <f t="shared" si="182"/>
        <v>405</v>
      </c>
      <c r="Y775" s="48">
        <f t="shared" si="183"/>
        <v>0</v>
      </c>
      <c r="Z775" s="48">
        <f t="shared" si="184"/>
        <v>283.49999999999994</v>
      </c>
      <c r="AA775" s="48">
        <f t="shared" si="185"/>
        <v>121.49999999999999</v>
      </c>
      <c r="AB775" s="48">
        <f t="shared" si="187"/>
        <v>0</v>
      </c>
      <c r="AC775" s="48">
        <f t="shared" si="226"/>
        <v>404.99999999999994</v>
      </c>
      <c r="AD775" s="93">
        <f t="shared" si="177"/>
        <v>404.99999999999994</v>
      </c>
    </row>
    <row r="776" spans="1:30" s="68" customFormat="1" ht="30" customHeight="1" x14ac:dyDescent="0.35">
      <c r="A776" s="39"/>
      <c r="B776" s="39" t="s">
        <v>107</v>
      </c>
      <c r="C776" s="40">
        <v>745</v>
      </c>
      <c r="D776" s="41">
        <v>13012</v>
      </c>
      <c r="E776" s="41">
        <v>7870</v>
      </c>
      <c r="F776" s="41" t="s">
        <v>50</v>
      </c>
      <c r="G776" s="39" t="s">
        <v>291</v>
      </c>
      <c r="H776" s="39" t="s">
        <v>302</v>
      </c>
      <c r="I776" s="41">
        <v>2.5</v>
      </c>
      <c r="J776" s="41">
        <v>2.5</v>
      </c>
      <c r="K776" s="41">
        <v>4</v>
      </c>
      <c r="L776" s="41">
        <v>1</v>
      </c>
      <c r="M776" s="41">
        <f t="shared" si="227"/>
        <v>3</v>
      </c>
      <c r="N776" s="41"/>
      <c r="O776" s="41">
        <f>IF(P776="m3",I776*J776*M776,IF(P776="m2-LxH",I776*M776,IF(P776="m2-LxW",I776*J776*N776,IF(P776="rm",M776,IF(P776="lm",I776,IF(P776="unit",#REF!,))))))</f>
        <v>3</v>
      </c>
      <c r="P776" s="42" t="s">
        <v>30</v>
      </c>
      <c r="Q776" s="43" t="str">
        <f t="shared" si="180"/>
        <v>off hired</v>
      </c>
      <c r="R776" s="44">
        <v>44789</v>
      </c>
      <c r="S776" s="44">
        <v>44807</v>
      </c>
      <c r="T776" s="45">
        <f t="shared" si="181"/>
        <v>1</v>
      </c>
      <c r="U776" s="46">
        <f t="shared" si="188"/>
        <v>2.7142857142857144</v>
      </c>
      <c r="V776" s="50">
        <v>135</v>
      </c>
      <c r="W776" s="47"/>
      <c r="X776" s="48">
        <f t="shared" si="182"/>
        <v>405</v>
      </c>
      <c r="Y776" s="48">
        <f t="shared" si="183"/>
        <v>0</v>
      </c>
      <c r="Z776" s="48">
        <f t="shared" si="184"/>
        <v>283.49999999999994</v>
      </c>
      <c r="AA776" s="48">
        <f t="shared" si="185"/>
        <v>121.49999999999999</v>
      </c>
      <c r="AB776" s="48">
        <f t="shared" si="187"/>
        <v>0</v>
      </c>
      <c r="AC776" s="48">
        <f t="shared" si="226"/>
        <v>404.99999999999994</v>
      </c>
      <c r="AD776" s="93">
        <f t="shared" si="177"/>
        <v>404.99999999999994</v>
      </c>
    </row>
    <row r="777" spans="1:30" s="68" customFormat="1" ht="30" customHeight="1" x14ac:dyDescent="0.35">
      <c r="A777" s="39"/>
      <c r="B777" s="39" t="s">
        <v>107</v>
      </c>
      <c r="C777" s="40">
        <v>745</v>
      </c>
      <c r="D777" s="41">
        <v>13012</v>
      </c>
      <c r="E777" s="41">
        <v>7870</v>
      </c>
      <c r="F777" s="41" t="s">
        <v>50</v>
      </c>
      <c r="G777" s="39" t="s">
        <v>291</v>
      </c>
      <c r="H777" s="39" t="s">
        <v>302</v>
      </c>
      <c r="I777" s="41">
        <v>2.5</v>
      </c>
      <c r="J777" s="41">
        <v>2.5</v>
      </c>
      <c r="K777" s="41">
        <v>4</v>
      </c>
      <c r="L777" s="41">
        <v>1</v>
      </c>
      <c r="M777" s="41">
        <f t="shared" si="227"/>
        <v>3</v>
      </c>
      <c r="N777" s="41"/>
      <c r="O777" s="41">
        <f>IF(P777="m3",I777*J777*M777,IF(P777="m2-LxH",I777*M777,IF(P777="m2-LxW",I777*J777*N777,IF(P777="rm",M777,IF(P777="lm",I777,IF(P777="unit",#REF!,))))))</f>
        <v>3</v>
      </c>
      <c r="P777" s="42" t="s">
        <v>30</v>
      </c>
      <c r="Q777" s="43" t="str">
        <f t="shared" si="180"/>
        <v>off hired</v>
      </c>
      <c r="R777" s="44">
        <v>44789</v>
      </c>
      <c r="S777" s="44">
        <v>44807</v>
      </c>
      <c r="T777" s="45">
        <f t="shared" si="181"/>
        <v>1</v>
      </c>
      <c r="U777" s="46">
        <f t="shared" si="188"/>
        <v>2.7142857142857144</v>
      </c>
      <c r="V777" s="50">
        <v>135</v>
      </c>
      <c r="W777" s="47"/>
      <c r="X777" s="48">
        <f t="shared" si="182"/>
        <v>405</v>
      </c>
      <c r="Y777" s="48">
        <f t="shared" si="183"/>
        <v>0</v>
      </c>
      <c r="Z777" s="48">
        <f t="shared" si="184"/>
        <v>283.49999999999994</v>
      </c>
      <c r="AA777" s="48">
        <f t="shared" si="185"/>
        <v>121.49999999999999</v>
      </c>
      <c r="AB777" s="48">
        <f t="shared" si="187"/>
        <v>0</v>
      </c>
      <c r="AC777" s="48">
        <f t="shared" si="226"/>
        <v>404.99999999999994</v>
      </c>
      <c r="AD777" s="93">
        <f t="shared" si="177"/>
        <v>404.99999999999994</v>
      </c>
    </row>
    <row r="778" spans="1:30" s="68" customFormat="1" ht="30" customHeight="1" x14ac:dyDescent="0.35">
      <c r="A778" s="39"/>
      <c r="B778" s="39" t="s">
        <v>102</v>
      </c>
      <c r="C778" s="40">
        <v>746</v>
      </c>
      <c r="D778" s="41">
        <v>13013</v>
      </c>
      <c r="E778" s="41">
        <v>7880</v>
      </c>
      <c r="F778" s="41" t="s">
        <v>50</v>
      </c>
      <c r="G778" s="39" t="s">
        <v>271</v>
      </c>
      <c r="H778" s="39" t="s">
        <v>399</v>
      </c>
      <c r="I778" s="41">
        <v>19</v>
      </c>
      <c r="J778" s="41">
        <v>1.3</v>
      </c>
      <c r="K778" s="41">
        <v>5</v>
      </c>
      <c r="L778" s="41">
        <v>1</v>
      </c>
      <c r="M778" s="41">
        <f t="shared" si="227"/>
        <v>4</v>
      </c>
      <c r="N778" s="41"/>
      <c r="O778" s="41">
        <f>IF(P778="m3",I778*J778*M778,IF(P778="m2-LxH",I778*M778,IF(P778="m2-LxW",I778*J778*N778,IF(P778="rm",M778,IF(P778="lm",I778,IF(P778="unit",#REF!,))))))</f>
        <v>76</v>
      </c>
      <c r="P778" s="42" t="s">
        <v>27</v>
      </c>
      <c r="Q778" s="43" t="str">
        <f t="shared" si="180"/>
        <v>off hired</v>
      </c>
      <c r="R778" s="44">
        <v>44789</v>
      </c>
      <c r="S778" s="44">
        <v>44813</v>
      </c>
      <c r="T778" s="45">
        <f t="shared" si="181"/>
        <v>1</v>
      </c>
      <c r="U778" s="46">
        <f t="shared" si="188"/>
        <v>3.5714285714285716</v>
      </c>
      <c r="V778" s="47">
        <v>14</v>
      </c>
      <c r="W778" s="47">
        <v>0</v>
      </c>
      <c r="X778" s="48">
        <f t="shared" si="182"/>
        <v>1064</v>
      </c>
      <c r="Y778" s="48">
        <f t="shared" si="183"/>
        <v>0</v>
      </c>
      <c r="Z778" s="48">
        <f t="shared" si="184"/>
        <v>744.8</v>
      </c>
      <c r="AA778" s="48">
        <f t="shared" si="185"/>
        <v>319.2</v>
      </c>
      <c r="AB778" s="48">
        <f t="shared" si="187"/>
        <v>0</v>
      </c>
      <c r="AC778" s="48">
        <f t="shared" si="226"/>
        <v>1064</v>
      </c>
      <c r="AD778" s="93">
        <f t="shared" si="177"/>
        <v>1064</v>
      </c>
    </row>
    <row r="779" spans="1:30" s="68" customFormat="1" ht="30" customHeight="1" x14ac:dyDescent="0.35">
      <c r="A779" s="39"/>
      <c r="B779" s="39" t="s">
        <v>79</v>
      </c>
      <c r="C779" s="40">
        <v>747</v>
      </c>
      <c r="D779" s="49">
        <v>13014</v>
      </c>
      <c r="E779" s="49">
        <v>6718</v>
      </c>
      <c r="F779" s="41" t="s">
        <v>49</v>
      </c>
      <c r="G779" s="39" t="s">
        <v>261</v>
      </c>
      <c r="H779" s="39" t="s">
        <v>302</v>
      </c>
      <c r="I779" s="41">
        <v>1.8</v>
      </c>
      <c r="J779" s="41">
        <v>1.8</v>
      </c>
      <c r="K779" s="41">
        <v>3.5</v>
      </c>
      <c r="L779" s="41">
        <v>1</v>
      </c>
      <c r="M779" s="41">
        <f t="shared" si="227"/>
        <v>2.5</v>
      </c>
      <c r="N779" s="41"/>
      <c r="O779" s="41">
        <f>IF(P779="m3",I779*J779*M779,IF(P779="m2-LxH",I779*M779,IF(P779="m2-LxW",I779*J779*N779,IF(P779="rm",M779,IF(P779="lm",I779,IF(P779="unit",#REF!,))))))</f>
        <v>2.5</v>
      </c>
      <c r="P779" s="42" t="s">
        <v>30</v>
      </c>
      <c r="Q779" s="43" t="str">
        <f t="shared" si="180"/>
        <v>off hired</v>
      </c>
      <c r="R779" s="44">
        <v>44789</v>
      </c>
      <c r="S779" s="44">
        <v>44828</v>
      </c>
      <c r="T779" s="45">
        <f t="shared" si="181"/>
        <v>1</v>
      </c>
      <c r="U779" s="46">
        <f t="shared" si="188"/>
        <v>5.7142857142857144</v>
      </c>
      <c r="V779" s="50">
        <v>135</v>
      </c>
      <c r="W779" s="47"/>
      <c r="X779" s="48">
        <f t="shared" si="182"/>
        <v>337.5</v>
      </c>
      <c r="Y779" s="48">
        <f t="shared" si="183"/>
        <v>0</v>
      </c>
      <c r="Z779" s="48">
        <f t="shared" si="184"/>
        <v>236.25</v>
      </c>
      <c r="AA779" s="48">
        <f t="shared" si="185"/>
        <v>101.25</v>
      </c>
      <c r="AB779" s="48">
        <f t="shared" si="187"/>
        <v>0</v>
      </c>
      <c r="AC779" s="48">
        <f t="shared" si="226"/>
        <v>337.5</v>
      </c>
      <c r="AD779" s="93">
        <f t="shared" si="177"/>
        <v>337.5</v>
      </c>
    </row>
    <row r="780" spans="1:30" s="68" customFormat="1" ht="30" customHeight="1" x14ac:dyDescent="0.35">
      <c r="A780" s="39"/>
      <c r="B780" s="39" t="s">
        <v>79</v>
      </c>
      <c r="C780" s="40">
        <v>748</v>
      </c>
      <c r="D780" s="49">
        <v>13014</v>
      </c>
      <c r="E780" s="49">
        <v>6718</v>
      </c>
      <c r="F780" s="41" t="s">
        <v>49</v>
      </c>
      <c r="G780" s="39" t="s">
        <v>261</v>
      </c>
      <c r="H780" s="39" t="s">
        <v>302</v>
      </c>
      <c r="I780" s="41">
        <v>1.8</v>
      </c>
      <c r="J780" s="41">
        <v>1.8</v>
      </c>
      <c r="K780" s="41">
        <v>3.5</v>
      </c>
      <c r="L780" s="41">
        <v>1</v>
      </c>
      <c r="M780" s="41">
        <f t="shared" si="227"/>
        <v>2.5</v>
      </c>
      <c r="N780" s="41"/>
      <c r="O780" s="41">
        <f>IF(P780="m3",I780*J780*M780,IF(P780="m2-LxH",I780*M780,IF(P780="m2-LxW",I780*J780*N780,IF(P780="rm",M780,IF(P780="lm",I780,IF(P780="unit",#REF!,))))))</f>
        <v>2.5</v>
      </c>
      <c r="P780" s="42" t="s">
        <v>30</v>
      </c>
      <c r="Q780" s="43" t="str">
        <f t="shared" si="180"/>
        <v>off hired</v>
      </c>
      <c r="R780" s="44">
        <v>44789</v>
      </c>
      <c r="S780" s="44">
        <v>44828</v>
      </c>
      <c r="T780" s="45">
        <f t="shared" si="181"/>
        <v>1</v>
      </c>
      <c r="U780" s="46">
        <f t="shared" si="188"/>
        <v>5.7142857142857144</v>
      </c>
      <c r="V780" s="50">
        <v>135</v>
      </c>
      <c r="W780" s="47"/>
      <c r="X780" s="48">
        <f t="shared" si="182"/>
        <v>337.5</v>
      </c>
      <c r="Y780" s="48">
        <f t="shared" si="183"/>
        <v>0</v>
      </c>
      <c r="Z780" s="48">
        <f t="shared" si="184"/>
        <v>236.25</v>
      </c>
      <c r="AA780" s="48">
        <f t="shared" si="185"/>
        <v>101.25</v>
      </c>
      <c r="AB780" s="48">
        <f t="shared" si="187"/>
        <v>0</v>
      </c>
      <c r="AC780" s="48">
        <f t="shared" si="226"/>
        <v>337.5</v>
      </c>
      <c r="AD780" s="93">
        <f t="shared" si="177"/>
        <v>337.5</v>
      </c>
    </row>
    <row r="781" spans="1:30" s="68" customFormat="1" ht="30" customHeight="1" x14ac:dyDescent="0.35">
      <c r="A781" s="39"/>
      <c r="B781" s="39" t="s">
        <v>79</v>
      </c>
      <c r="C781" s="40">
        <v>749</v>
      </c>
      <c r="D781" s="49">
        <v>13015</v>
      </c>
      <c r="E781" s="49">
        <v>7857</v>
      </c>
      <c r="F781" s="41" t="s">
        <v>49</v>
      </c>
      <c r="G781" s="39" t="s">
        <v>261</v>
      </c>
      <c r="H781" s="39" t="s">
        <v>302</v>
      </c>
      <c r="I781" s="41">
        <v>2.6</v>
      </c>
      <c r="J781" s="41">
        <v>1.3</v>
      </c>
      <c r="K781" s="41">
        <v>8</v>
      </c>
      <c r="L781" s="41">
        <v>1</v>
      </c>
      <c r="M781" s="41">
        <f t="shared" si="227"/>
        <v>7</v>
      </c>
      <c r="N781" s="41"/>
      <c r="O781" s="41">
        <f>IF(P781="m3",I781*J781*M781,IF(P781="m2-LxH",I781*M781,IF(P781="m2-LxW",I781*J781*N781,IF(P781="rm",M781,IF(P781="lm",I781,IF(P781="unit",#REF!,))))))</f>
        <v>7</v>
      </c>
      <c r="P781" s="42" t="s">
        <v>30</v>
      </c>
      <c r="Q781" s="43" t="str">
        <f t="shared" si="180"/>
        <v>off hired</v>
      </c>
      <c r="R781" s="44">
        <v>44789</v>
      </c>
      <c r="S781" s="44">
        <v>44800</v>
      </c>
      <c r="T781" s="45">
        <f t="shared" si="181"/>
        <v>1</v>
      </c>
      <c r="U781" s="46">
        <f t="shared" si="188"/>
        <v>1.7142857142857142</v>
      </c>
      <c r="V781" s="50">
        <v>135</v>
      </c>
      <c r="W781" s="47"/>
      <c r="X781" s="48">
        <f t="shared" si="182"/>
        <v>945</v>
      </c>
      <c r="Y781" s="48">
        <f t="shared" si="183"/>
        <v>0</v>
      </c>
      <c r="Z781" s="48">
        <f t="shared" si="184"/>
        <v>661.49999999999989</v>
      </c>
      <c r="AA781" s="48">
        <f t="shared" si="185"/>
        <v>283.5</v>
      </c>
      <c r="AB781" s="48">
        <f t="shared" si="187"/>
        <v>0</v>
      </c>
      <c r="AC781" s="48">
        <f t="shared" si="226"/>
        <v>944.99999999999989</v>
      </c>
      <c r="AD781" s="93">
        <f t="shared" si="177"/>
        <v>944.99999999999989</v>
      </c>
    </row>
    <row r="782" spans="1:30" s="68" customFormat="1" ht="30" customHeight="1" x14ac:dyDescent="0.35">
      <c r="A782" s="39"/>
      <c r="B782" s="39" t="s">
        <v>61</v>
      </c>
      <c r="C782" s="40">
        <v>750</v>
      </c>
      <c r="D782" s="41">
        <v>13016</v>
      </c>
      <c r="E782" s="41">
        <v>6709</v>
      </c>
      <c r="F782" s="41" t="s">
        <v>49</v>
      </c>
      <c r="G782" s="39" t="s">
        <v>253</v>
      </c>
      <c r="H782" s="39" t="s">
        <v>302</v>
      </c>
      <c r="I782" s="41">
        <v>2.5</v>
      </c>
      <c r="J782" s="41">
        <v>2.5</v>
      </c>
      <c r="K782" s="41">
        <v>9</v>
      </c>
      <c r="L782" s="41">
        <v>1</v>
      </c>
      <c r="M782" s="41">
        <f t="shared" si="227"/>
        <v>8</v>
      </c>
      <c r="N782" s="41"/>
      <c r="O782" s="41">
        <f>IF(P782="m3",I782*J782*M782,IF(P782="m2-LxH",I782*M782,IF(P782="m2-LxW",I782*J782*N782,IF(P782="rm",M782,IF(P782="lm",I782,IF(P782="unit",#REF!,))))))</f>
        <v>8</v>
      </c>
      <c r="P782" s="42" t="s">
        <v>30</v>
      </c>
      <c r="Q782" s="43" t="str">
        <f t="shared" si="180"/>
        <v>off hired</v>
      </c>
      <c r="R782" s="44">
        <v>44789</v>
      </c>
      <c r="S782" s="44">
        <v>44824</v>
      </c>
      <c r="T782" s="45">
        <f t="shared" si="181"/>
        <v>1</v>
      </c>
      <c r="U782" s="46">
        <f t="shared" si="188"/>
        <v>5.1428571428571432</v>
      </c>
      <c r="V782" s="50">
        <v>135</v>
      </c>
      <c r="W782" s="47">
        <v>12.25</v>
      </c>
      <c r="X782" s="48">
        <f t="shared" si="182"/>
        <v>1080</v>
      </c>
      <c r="Y782" s="48">
        <f t="shared" si="183"/>
        <v>98</v>
      </c>
      <c r="Z782" s="48">
        <f t="shared" si="184"/>
        <v>756</v>
      </c>
      <c r="AA782" s="48">
        <f t="shared" si="185"/>
        <v>324</v>
      </c>
      <c r="AB782" s="48">
        <f t="shared" si="187"/>
        <v>504.00000000000006</v>
      </c>
      <c r="AC782" s="48">
        <f t="shared" si="226"/>
        <v>1584</v>
      </c>
      <c r="AD782" s="93">
        <f t="shared" ref="AD782:AD845" si="228">_xlfn.IFNA(AC782,0)</f>
        <v>1584</v>
      </c>
    </row>
    <row r="783" spans="1:30" s="68" customFormat="1" ht="30" customHeight="1" x14ac:dyDescent="0.35">
      <c r="A783" s="39"/>
      <c r="B783" s="39" t="s">
        <v>219</v>
      </c>
      <c r="C783" s="40">
        <v>750</v>
      </c>
      <c r="D783" s="41">
        <v>13016</v>
      </c>
      <c r="E783" s="41">
        <v>6709</v>
      </c>
      <c r="F783" s="41" t="s">
        <v>49</v>
      </c>
      <c r="G783" s="39" t="s">
        <v>253</v>
      </c>
      <c r="H783" s="39" t="s">
        <v>302</v>
      </c>
      <c r="I783" s="41">
        <v>2.5</v>
      </c>
      <c r="J783" s="41">
        <v>2.5</v>
      </c>
      <c r="K783" s="41">
        <v>9</v>
      </c>
      <c r="L783" s="41">
        <v>1</v>
      </c>
      <c r="M783" s="41">
        <f t="shared" si="227"/>
        <v>8</v>
      </c>
      <c r="N783" s="41"/>
      <c r="O783" s="41">
        <f>IF(P783="m3",I783*J783*M783,IF(P783="m2-LxH",I783*M783,IF(P783="m2-LxW",I783*J783*N783,IF(P783="rm",M783,IF(P783="lm",I783,IF(P783="unit",#REF!,))))))</f>
        <v>8</v>
      </c>
      <c r="P783" s="42" t="s">
        <v>30</v>
      </c>
      <c r="Q783" s="43" t="str">
        <f t="shared" si="180"/>
        <v>off hired</v>
      </c>
      <c r="R783" s="44">
        <v>44789</v>
      </c>
      <c r="S783" s="44">
        <v>44824</v>
      </c>
      <c r="T783" s="45">
        <f t="shared" si="181"/>
        <v>1</v>
      </c>
      <c r="U783" s="46">
        <f t="shared" si="188"/>
        <v>5.1428571428571432</v>
      </c>
      <c r="V783" s="50">
        <v>135</v>
      </c>
      <c r="W783" s="47">
        <v>12.25</v>
      </c>
      <c r="X783" s="48">
        <f t="shared" si="182"/>
        <v>1080</v>
      </c>
      <c r="Y783" s="48">
        <f t="shared" si="183"/>
        <v>98</v>
      </c>
      <c r="Z783" s="48">
        <f t="shared" si="184"/>
        <v>756</v>
      </c>
      <c r="AA783" s="48">
        <f t="shared" si="185"/>
        <v>324</v>
      </c>
      <c r="AB783" s="48">
        <f t="shared" si="187"/>
        <v>504.00000000000006</v>
      </c>
      <c r="AC783" s="48">
        <f t="shared" si="226"/>
        <v>1584</v>
      </c>
      <c r="AD783" s="93">
        <f t="shared" si="228"/>
        <v>1584</v>
      </c>
    </row>
    <row r="784" spans="1:30" s="68" customFormat="1" ht="30" customHeight="1" x14ac:dyDescent="0.35">
      <c r="A784" s="39"/>
      <c r="B784" s="39" t="s">
        <v>47</v>
      </c>
      <c r="C784" s="40">
        <v>751</v>
      </c>
      <c r="D784" s="49">
        <v>13017</v>
      </c>
      <c r="E784" s="49">
        <v>7875</v>
      </c>
      <c r="F784" s="41" t="s">
        <v>50</v>
      </c>
      <c r="G784" s="39" t="s">
        <v>270</v>
      </c>
      <c r="H784" s="39" t="s">
        <v>399</v>
      </c>
      <c r="I784" s="41">
        <v>7.5</v>
      </c>
      <c r="J784" s="41">
        <v>1.3</v>
      </c>
      <c r="K784" s="41">
        <v>5.5</v>
      </c>
      <c r="L784" s="41">
        <v>1</v>
      </c>
      <c r="M784" s="41">
        <f t="shared" si="227"/>
        <v>4.5</v>
      </c>
      <c r="N784" s="41"/>
      <c r="O784" s="41">
        <f>IF(P784="m3",I784*J784*M784,IF(P784="m2-LxH",I784*M784,IF(P784="m2-LxW",I784*J784*N784,IF(P784="rm",M784,IF(P784="lm",I784,IF(P784="unit",#REF!,))))))</f>
        <v>33.75</v>
      </c>
      <c r="P784" s="42" t="s">
        <v>27</v>
      </c>
      <c r="Q784" s="43" t="str">
        <f t="shared" si="180"/>
        <v>off hired</v>
      </c>
      <c r="R784" s="44">
        <v>44790</v>
      </c>
      <c r="S784" s="44">
        <v>44810</v>
      </c>
      <c r="T784" s="45">
        <f t="shared" si="181"/>
        <v>1</v>
      </c>
      <c r="U784" s="46">
        <f t="shared" si="188"/>
        <v>3</v>
      </c>
      <c r="V784" s="47">
        <v>14</v>
      </c>
      <c r="W784" s="47">
        <v>0.84</v>
      </c>
      <c r="X784" s="48">
        <f t="shared" si="182"/>
        <v>472.5</v>
      </c>
      <c r="Y784" s="48">
        <f t="shared" si="183"/>
        <v>28.349999999999998</v>
      </c>
      <c r="Z784" s="48">
        <f t="shared" si="184"/>
        <v>330.75</v>
      </c>
      <c r="AA784" s="48">
        <f t="shared" si="185"/>
        <v>141.75</v>
      </c>
      <c r="AB784" s="48">
        <f t="shared" si="187"/>
        <v>85.05</v>
      </c>
      <c r="AC784" s="48">
        <f t="shared" si="226"/>
        <v>557.54999999999995</v>
      </c>
      <c r="AD784" s="93">
        <f t="shared" si="228"/>
        <v>557.54999999999995</v>
      </c>
    </row>
    <row r="785" spans="1:30" s="68" customFormat="1" ht="30" customHeight="1" x14ac:dyDescent="0.35">
      <c r="A785" s="39"/>
      <c r="B785" s="39" t="s">
        <v>47</v>
      </c>
      <c r="C785" s="40">
        <v>752</v>
      </c>
      <c r="D785" s="49">
        <v>13017</v>
      </c>
      <c r="E785" s="49">
        <v>7875</v>
      </c>
      <c r="F785" s="41" t="s">
        <v>50</v>
      </c>
      <c r="G785" s="39" t="s">
        <v>270</v>
      </c>
      <c r="H785" s="39" t="s">
        <v>399</v>
      </c>
      <c r="I785" s="41">
        <v>7.5</v>
      </c>
      <c r="J785" s="41">
        <v>1.3</v>
      </c>
      <c r="K785" s="41">
        <v>5.5</v>
      </c>
      <c r="L785" s="41">
        <v>1</v>
      </c>
      <c r="M785" s="41">
        <f t="shared" si="227"/>
        <v>4.5</v>
      </c>
      <c r="N785" s="41"/>
      <c r="O785" s="41">
        <f>IF(P785="m3",I785*J785*M785,IF(P785="m2-LxH",I785*M785,IF(P785="m2-LxW",I785*J785*N785,IF(P785="rm",M785,IF(P785="lm",I785,IF(P785="unit",#REF!,))))))</f>
        <v>33.75</v>
      </c>
      <c r="P785" s="42" t="s">
        <v>27</v>
      </c>
      <c r="Q785" s="43" t="str">
        <f t="shared" si="180"/>
        <v>off hired</v>
      </c>
      <c r="R785" s="44">
        <v>44790</v>
      </c>
      <c r="S785" s="44">
        <v>44810</v>
      </c>
      <c r="T785" s="45">
        <f t="shared" si="181"/>
        <v>1</v>
      </c>
      <c r="U785" s="46">
        <f t="shared" si="188"/>
        <v>3</v>
      </c>
      <c r="V785" s="47">
        <v>14</v>
      </c>
      <c r="W785" s="47">
        <v>0.84</v>
      </c>
      <c r="X785" s="48">
        <f t="shared" si="182"/>
        <v>472.5</v>
      </c>
      <c r="Y785" s="48">
        <f t="shared" si="183"/>
        <v>28.349999999999998</v>
      </c>
      <c r="Z785" s="48">
        <f t="shared" si="184"/>
        <v>330.75</v>
      </c>
      <c r="AA785" s="48">
        <f t="shared" si="185"/>
        <v>141.75</v>
      </c>
      <c r="AB785" s="48">
        <f t="shared" si="187"/>
        <v>85.05</v>
      </c>
      <c r="AC785" s="48">
        <f t="shared" si="226"/>
        <v>557.54999999999995</v>
      </c>
      <c r="AD785" s="93">
        <f t="shared" si="228"/>
        <v>557.54999999999995</v>
      </c>
    </row>
    <row r="786" spans="1:30" s="68" customFormat="1" ht="30" customHeight="1" x14ac:dyDescent="0.35">
      <c r="A786" s="39"/>
      <c r="B786" s="39" t="s">
        <v>47</v>
      </c>
      <c r="C786" s="40" t="s">
        <v>432</v>
      </c>
      <c r="D786" s="49">
        <v>13017</v>
      </c>
      <c r="E786" s="49">
        <v>7875</v>
      </c>
      <c r="F786" s="41" t="s">
        <v>50</v>
      </c>
      <c r="G786" s="39" t="s">
        <v>270</v>
      </c>
      <c r="H786" s="39" t="s">
        <v>399</v>
      </c>
      <c r="I786" s="41">
        <v>7.5</v>
      </c>
      <c r="J786" s="41">
        <v>1.3</v>
      </c>
      <c r="K786" s="41">
        <v>5.5</v>
      </c>
      <c r="L786" s="41">
        <v>1</v>
      </c>
      <c r="M786" s="41">
        <f t="shared" si="227"/>
        <v>4.5</v>
      </c>
      <c r="N786" s="41"/>
      <c r="O786" s="41">
        <f>IF(P786="m3",I786*J786*M786,IF(P786="m2-LxH",I786*M786,IF(P786="m2-LxW",I786*J786*N786,IF(P786="rm",M786,IF(P786="lm",I786,IF(P786="unit",#REF!,))))))</f>
        <v>33.75</v>
      </c>
      <c r="P786" s="42" t="s">
        <v>27</v>
      </c>
      <c r="Q786" s="43" t="str">
        <f t="shared" si="180"/>
        <v>off hired</v>
      </c>
      <c r="R786" s="44">
        <v>44790</v>
      </c>
      <c r="S786" s="44">
        <v>44810</v>
      </c>
      <c r="T786" s="45">
        <f t="shared" si="181"/>
        <v>1</v>
      </c>
      <c r="U786" s="46">
        <f t="shared" si="188"/>
        <v>3</v>
      </c>
      <c r="V786" s="47">
        <v>14</v>
      </c>
      <c r="W786" s="47">
        <v>0.84</v>
      </c>
      <c r="X786" s="48">
        <f t="shared" si="182"/>
        <v>472.5</v>
      </c>
      <c r="Y786" s="48">
        <f t="shared" si="183"/>
        <v>28.349999999999998</v>
      </c>
      <c r="Z786" s="48">
        <f t="shared" si="184"/>
        <v>330.75</v>
      </c>
      <c r="AA786" s="48">
        <f t="shared" si="185"/>
        <v>141.75</v>
      </c>
      <c r="AB786" s="48">
        <f t="shared" si="187"/>
        <v>85.05</v>
      </c>
      <c r="AC786" s="48">
        <f t="shared" si="226"/>
        <v>557.54999999999995</v>
      </c>
      <c r="AD786" s="93">
        <f t="shared" si="228"/>
        <v>557.54999999999995</v>
      </c>
    </row>
    <row r="787" spans="1:30" s="68" customFormat="1" ht="30" customHeight="1" x14ac:dyDescent="0.35">
      <c r="A787" s="39"/>
      <c r="B787" s="39" t="s">
        <v>219</v>
      </c>
      <c r="C787" s="40">
        <v>753</v>
      </c>
      <c r="D787" s="41">
        <v>13018</v>
      </c>
      <c r="E787" s="41">
        <v>7861</v>
      </c>
      <c r="F787" s="41" t="s">
        <v>50</v>
      </c>
      <c r="G787" s="39" t="s">
        <v>433</v>
      </c>
      <c r="H787" s="39" t="s">
        <v>302</v>
      </c>
      <c r="I787" s="41">
        <v>2.5</v>
      </c>
      <c r="J787" s="41">
        <v>1.3</v>
      </c>
      <c r="K787" s="41">
        <v>3</v>
      </c>
      <c r="L787" s="41">
        <v>1</v>
      </c>
      <c r="M787" s="41">
        <f t="shared" si="227"/>
        <v>2</v>
      </c>
      <c r="N787" s="41"/>
      <c r="O787" s="41">
        <f>IF(P787="m3",I787*J787*M787,IF(P787="m2-LxH",I787*M787,IF(P787="m2-LxW",I787*J787*N787,IF(P787="rm",M787,IF(P787="lm",I787,IF(P787="unit",#REF!,))))))</f>
        <v>2</v>
      </c>
      <c r="P787" s="42" t="s">
        <v>30</v>
      </c>
      <c r="Q787" s="43" t="str">
        <f t="shared" si="180"/>
        <v>off hired</v>
      </c>
      <c r="R787" s="44">
        <v>44790</v>
      </c>
      <c r="S787" s="44">
        <v>44791</v>
      </c>
      <c r="T787" s="45">
        <f t="shared" si="181"/>
        <v>1</v>
      </c>
      <c r="U787" s="46">
        <f t="shared" si="188"/>
        <v>0.2857142857142857</v>
      </c>
      <c r="V787" s="50">
        <v>135</v>
      </c>
      <c r="W787" s="47">
        <v>12.25</v>
      </c>
      <c r="X787" s="48">
        <f t="shared" si="182"/>
        <v>270</v>
      </c>
      <c r="Y787" s="48">
        <f t="shared" si="183"/>
        <v>24.5</v>
      </c>
      <c r="Z787" s="48">
        <f t="shared" si="184"/>
        <v>189</v>
      </c>
      <c r="AA787" s="48">
        <f t="shared" si="185"/>
        <v>81</v>
      </c>
      <c r="AB787" s="48">
        <f t="shared" si="187"/>
        <v>7</v>
      </c>
      <c r="AC787" s="48">
        <f t="shared" si="226"/>
        <v>277</v>
      </c>
      <c r="AD787" s="93">
        <f t="shared" si="228"/>
        <v>277</v>
      </c>
    </row>
    <row r="788" spans="1:30" s="68" customFormat="1" ht="30" customHeight="1" x14ac:dyDescent="0.35">
      <c r="A788" s="39"/>
      <c r="B788" s="39" t="s">
        <v>79</v>
      </c>
      <c r="C788" s="40">
        <v>754</v>
      </c>
      <c r="D788" s="49">
        <v>13019</v>
      </c>
      <c r="E788" s="49">
        <v>6740</v>
      </c>
      <c r="F788" s="41" t="s">
        <v>49</v>
      </c>
      <c r="G788" s="39" t="s">
        <v>261</v>
      </c>
      <c r="H788" s="39" t="s">
        <v>399</v>
      </c>
      <c r="I788" s="41">
        <v>27.5</v>
      </c>
      <c r="J788" s="41">
        <v>1</v>
      </c>
      <c r="K788" s="41">
        <v>4</v>
      </c>
      <c r="L788" s="41">
        <v>1</v>
      </c>
      <c r="M788" s="41">
        <f t="shared" si="227"/>
        <v>3</v>
      </c>
      <c r="N788" s="41"/>
      <c r="O788" s="41">
        <f>IF(P788="m3",I788*J788*M788,IF(P788="m2-LxH",I788*M788,IF(P788="m2-LxW",I788*J788*N788,IF(P788="rm",M788,IF(P788="lm",I788,IF(P788="unit",#REF!,))))))</f>
        <v>82.5</v>
      </c>
      <c r="P788" s="42" t="s">
        <v>27</v>
      </c>
      <c r="Q788" s="43" t="str">
        <f t="shared" si="180"/>
        <v>off hired</v>
      </c>
      <c r="R788" s="44">
        <v>44790</v>
      </c>
      <c r="S788" s="44">
        <v>44834</v>
      </c>
      <c r="T788" s="45">
        <f t="shared" si="181"/>
        <v>1</v>
      </c>
      <c r="U788" s="46">
        <f t="shared" ref="U788:U819" si="229">IF(Q788="on hire",$C$1-R788+1,IF(Q788="off hired",S788-R788+1,0))/7</f>
        <v>6.4285714285714288</v>
      </c>
      <c r="V788" s="47">
        <v>14</v>
      </c>
      <c r="W788" s="47">
        <v>0.84</v>
      </c>
      <c r="X788" s="48">
        <f t="shared" si="182"/>
        <v>1155</v>
      </c>
      <c r="Y788" s="48">
        <f t="shared" si="183"/>
        <v>69.3</v>
      </c>
      <c r="Z788" s="48">
        <f t="shared" si="184"/>
        <v>808.49999999999989</v>
      </c>
      <c r="AA788" s="48">
        <f t="shared" si="185"/>
        <v>346.5</v>
      </c>
      <c r="AB788" s="48">
        <f t="shared" si="187"/>
        <v>445.5</v>
      </c>
      <c r="AC788" s="48">
        <f t="shared" si="226"/>
        <v>1600.5</v>
      </c>
      <c r="AD788" s="93">
        <f t="shared" si="228"/>
        <v>1600.5</v>
      </c>
    </row>
    <row r="789" spans="1:30" s="68" customFormat="1" ht="30" customHeight="1" x14ac:dyDescent="0.35">
      <c r="A789" s="39"/>
      <c r="B789" s="39" t="s">
        <v>117</v>
      </c>
      <c r="C789" s="40">
        <v>755</v>
      </c>
      <c r="D789" s="41">
        <v>13020</v>
      </c>
      <c r="E789" s="41">
        <v>8121</v>
      </c>
      <c r="F789" s="41" t="s">
        <v>50</v>
      </c>
      <c r="G789" s="39" t="s">
        <v>434</v>
      </c>
      <c r="H789" s="39" t="s">
        <v>399</v>
      </c>
      <c r="I789" s="41">
        <v>40</v>
      </c>
      <c r="J789" s="41">
        <v>1.3</v>
      </c>
      <c r="K789" s="41">
        <v>4</v>
      </c>
      <c r="L789" s="41">
        <v>1</v>
      </c>
      <c r="M789" s="41">
        <f t="shared" si="227"/>
        <v>3</v>
      </c>
      <c r="N789" s="41"/>
      <c r="O789" s="41">
        <f>IF(P789="m3",I789*J789*M789,IF(P789="m2-LxH",I789*M789,IF(P789="m2-LxW",I789*J789*N789,IF(P789="rm",M789,IF(P789="lm",I789,IF(P789="unit",#REF!,))))))</f>
        <v>120</v>
      </c>
      <c r="P789" s="42" t="s">
        <v>27</v>
      </c>
      <c r="Q789" s="43" t="str">
        <f t="shared" si="180"/>
        <v>off hired</v>
      </c>
      <c r="R789" s="44">
        <v>44789</v>
      </c>
      <c r="S789" s="44">
        <v>44853</v>
      </c>
      <c r="T789" s="45">
        <f t="shared" si="181"/>
        <v>1</v>
      </c>
      <c r="U789" s="46">
        <f t="shared" si="229"/>
        <v>9.2857142857142865</v>
      </c>
      <c r="V789" s="47">
        <v>14</v>
      </c>
      <c r="W789" s="47">
        <v>0.84</v>
      </c>
      <c r="X789" s="48">
        <f t="shared" si="182"/>
        <v>1680</v>
      </c>
      <c r="Y789" s="48">
        <f t="shared" si="183"/>
        <v>100.8</v>
      </c>
      <c r="Z789" s="48">
        <f t="shared" si="184"/>
        <v>1176</v>
      </c>
      <c r="AA789" s="48">
        <f t="shared" si="185"/>
        <v>504</v>
      </c>
      <c r="AB789" s="48">
        <f t="shared" si="187"/>
        <v>936.00000000000011</v>
      </c>
      <c r="AC789" s="48">
        <f t="shared" si="226"/>
        <v>2616</v>
      </c>
      <c r="AD789" s="93">
        <f t="shared" si="228"/>
        <v>2616</v>
      </c>
    </row>
    <row r="790" spans="1:30" s="68" customFormat="1" ht="30" customHeight="1" x14ac:dyDescent="0.35">
      <c r="A790" s="39"/>
      <c r="B790" s="39" t="s">
        <v>57</v>
      </c>
      <c r="C790" s="40">
        <v>756</v>
      </c>
      <c r="D790" s="41">
        <v>13021</v>
      </c>
      <c r="E790" s="41">
        <v>7846</v>
      </c>
      <c r="F790" s="41" t="s">
        <v>50</v>
      </c>
      <c r="G790" s="39" t="s">
        <v>305</v>
      </c>
      <c r="H790" s="39" t="s">
        <v>302</v>
      </c>
      <c r="I790" s="41">
        <v>1.8</v>
      </c>
      <c r="J790" s="41">
        <v>1.3</v>
      </c>
      <c r="K790" s="41">
        <v>4</v>
      </c>
      <c r="L790" s="41">
        <v>1</v>
      </c>
      <c r="M790" s="41">
        <f t="shared" si="227"/>
        <v>3</v>
      </c>
      <c r="N790" s="41"/>
      <c r="O790" s="41">
        <f>IF(P790="m3",I790*J790*M790,IF(P790="m2-LxH",I790*M790,IF(P790="m2-LxW",I790*J790*N790,IF(P790="rm",M790,IF(P790="lm",I790,IF(P790="unit",#REF!,))))))</f>
        <v>3</v>
      </c>
      <c r="P790" s="42" t="s">
        <v>30</v>
      </c>
      <c r="Q790" s="43" t="str">
        <f t="shared" si="180"/>
        <v>off hired</v>
      </c>
      <c r="R790" s="44">
        <v>44790</v>
      </c>
      <c r="S790" s="44">
        <v>44800</v>
      </c>
      <c r="T790" s="45">
        <f t="shared" si="181"/>
        <v>1</v>
      </c>
      <c r="U790" s="46">
        <f t="shared" si="229"/>
        <v>1.5714285714285714</v>
      </c>
      <c r="V790" s="50">
        <v>135</v>
      </c>
      <c r="W790" s="47">
        <v>12.25</v>
      </c>
      <c r="X790" s="48">
        <f t="shared" si="182"/>
        <v>405</v>
      </c>
      <c r="Y790" s="48">
        <f t="shared" si="183"/>
        <v>36.75</v>
      </c>
      <c r="Z790" s="48">
        <f t="shared" si="184"/>
        <v>283.49999999999994</v>
      </c>
      <c r="AA790" s="48">
        <f t="shared" si="185"/>
        <v>121.49999999999999</v>
      </c>
      <c r="AB790" s="48">
        <f t="shared" si="187"/>
        <v>57.75</v>
      </c>
      <c r="AC790" s="48">
        <f t="shared" si="226"/>
        <v>462.74999999999994</v>
      </c>
      <c r="AD790" s="93">
        <f t="shared" si="228"/>
        <v>462.74999999999994</v>
      </c>
    </row>
    <row r="791" spans="1:30" s="68" customFormat="1" ht="30" customHeight="1" x14ac:dyDescent="0.35">
      <c r="A791" s="39"/>
      <c r="B791" s="39" t="s">
        <v>74</v>
      </c>
      <c r="C791" s="40">
        <v>757</v>
      </c>
      <c r="D791" s="41">
        <v>13022</v>
      </c>
      <c r="E791" s="41">
        <v>7866</v>
      </c>
      <c r="F791" s="41" t="s">
        <v>50</v>
      </c>
      <c r="G791" s="39" t="s">
        <v>398</v>
      </c>
      <c r="H791" s="39" t="s">
        <v>302</v>
      </c>
      <c r="I791" s="41">
        <v>1.8</v>
      </c>
      <c r="J791" s="41">
        <v>1.3</v>
      </c>
      <c r="K791" s="41">
        <v>3.5</v>
      </c>
      <c r="L791" s="41">
        <v>1</v>
      </c>
      <c r="M791" s="41">
        <f t="shared" si="227"/>
        <v>2.5</v>
      </c>
      <c r="N791" s="41"/>
      <c r="O791" s="41">
        <f>IF(P791="m3",I791*J791*M791,IF(P791="m2-LxH",I791*M791,IF(P791="m2-LxW",I791*J791*N791,IF(P791="rm",M791,IF(P791="lm",I791,IF(P791="unit",#REF!,))))))</f>
        <v>2.5</v>
      </c>
      <c r="P791" s="42" t="s">
        <v>30</v>
      </c>
      <c r="Q791" s="43" t="str">
        <f t="shared" si="180"/>
        <v>off hired</v>
      </c>
      <c r="R791" s="44">
        <v>44790</v>
      </c>
      <c r="S791" s="44">
        <v>44807</v>
      </c>
      <c r="T791" s="45">
        <f t="shared" si="181"/>
        <v>1</v>
      </c>
      <c r="U791" s="46">
        <f t="shared" si="229"/>
        <v>2.5714285714285716</v>
      </c>
      <c r="V791" s="50">
        <v>135</v>
      </c>
      <c r="W791" s="47">
        <v>12.25</v>
      </c>
      <c r="X791" s="48">
        <f t="shared" si="182"/>
        <v>337.5</v>
      </c>
      <c r="Y791" s="48">
        <f t="shared" si="183"/>
        <v>30.625</v>
      </c>
      <c r="Z791" s="48">
        <f t="shared" si="184"/>
        <v>236.25</v>
      </c>
      <c r="AA791" s="48">
        <f t="shared" si="185"/>
        <v>101.25</v>
      </c>
      <c r="AB791" s="48">
        <f t="shared" si="187"/>
        <v>78.75</v>
      </c>
      <c r="AC791" s="48">
        <f t="shared" si="226"/>
        <v>416.25</v>
      </c>
      <c r="AD791" s="93">
        <f t="shared" si="228"/>
        <v>416.25</v>
      </c>
    </row>
    <row r="792" spans="1:30" s="68" customFormat="1" ht="30" customHeight="1" x14ac:dyDescent="0.35">
      <c r="A792" s="39"/>
      <c r="B792" s="39" t="s">
        <v>61</v>
      </c>
      <c r="C792" s="40">
        <v>758</v>
      </c>
      <c r="D792" s="41">
        <v>13023</v>
      </c>
      <c r="E792" s="41">
        <v>6745</v>
      </c>
      <c r="F792" s="41" t="s">
        <v>49</v>
      </c>
      <c r="G792" s="39" t="s">
        <v>435</v>
      </c>
      <c r="H792" s="39" t="s">
        <v>302</v>
      </c>
      <c r="I792" s="41">
        <v>2.5</v>
      </c>
      <c r="J792" s="41">
        <v>2.5</v>
      </c>
      <c r="K792" s="41">
        <v>5</v>
      </c>
      <c r="L792" s="41">
        <v>1</v>
      </c>
      <c r="M792" s="41">
        <f t="shared" si="227"/>
        <v>4</v>
      </c>
      <c r="N792" s="41"/>
      <c r="O792" s="41">
        <f>IF(P792="m3",I792*J792*M792,IF(P792="m2-LxH",I792*M792,IF(P792="m2-LxW",I792*J792*N792,IF(P792="rm",M792,IF(P792="lm",I792,IF(P792="unit",#REF!,))))))</f>
        <v>4</v>
      </c>
      <c r="P792" s="42" t="s">
        <v>30</v>
      </c>
      <c r="Q792" s="43" t="str">
        <f t="shared" si="180"/>
        <v>off hired</v>
      </c>
      <c r="R792" s="44">
        <v>44790</v>
      </c>
      <c r="S792" s="44">
        <v>44834</v>
      </c>
      <c r="T792" s="45">
        <f t="shared" si="181"/>
        <v>1</v>
      </c>
      <c r="U792" s="46">
        <f t="shared" si="229"/>
        <v>6.4285714285714288</v>
      </c>
      <c r="V792" s="50">
        <v>135</v>
      </c>
      <c r="W792" s="47"/>
      <c r="X792" s="48">
        <f t="shared" si="182"/>
        <v>540</v>
      </c>
      <c r="Y792" s="48">
        <f t="shared" si="183"/>
        <v>0</v>
      </c>
      <c r="Z792" s="48">
        <f t="shared" si="184"/>
        <v>378</v>
      </c>
      <c r="AA792" s="48">
        <f t="shared" si="185"/>
        <v>162</v>
      </c>
      <c r="AB792" s="48">
        <f t="shared" si="187"/>
        <v>0</v>
      </c>
      <c r="AC792" s="48">
        <f t="shared" si="226"/>
        <v>540</v>
      </c>
      <c r="AD792" s="93">
        <f t="shared" si="228"/>
        <v>540</v>
      </c>
    </row>
    <row r="793" spans="1:30" s="68" customFormat="1" ht="30" customHeight="1" x14ac:dyDescent="0.35">
      <c r="A793" s="39"/>
      <c r="B793" s="51" t="s">
        <v>55</v>
      </c>
      <c r="C793" s="40">
        <v>759</v>
      </c>
      <c r="D793" s="41">
        <v>13024</v>
      </c>
      <c r="E793" s="41">
        <v>7861</v>
      </c>
      <c r="F793" s="41" t="s">
        <v>50</v>
      </c>
      <c r="G793" s="39" t="s">
        <v>436</v>
      </c>
      <c r="H793" s="39" t="s">
        <v>302</v>
      </c>
      <c r="I793" s="41">
        <v>2.5</v>
      </c>
      <c r="J793" s="41">
        <v>1.3</v>
      </c>
      <c r="K793" s="41">
        <v>3</v>
      </c>
      <c r="L793" s="41">
        <v>1</v>
      </c>
      <c r="M793" s="41">
        <f t="shared" si="227"/>
        <v>2</v>
      </c>
      <c r="N793" s="41"/>
      <c r="O793" s="41">
        <f>IF(P793="m3",I793*J793*M793,IF(P793="m2-LxH",I793*M793,IF(P793="m2-LxW",I793*J793*N793,IF(P793="rm",M793,IF(P793="lm",I793,IF(P793="unit",#REF!,))))))</f>
        <v>2</v>
      </c>
      <c r="P793" s="42" t="s">
        <v>30</v>
      </c>
      <c r="Q793" s="43" t="str">
        <f t="shared" si="180"/>
        <v>off hired</v>
      </c>
      <c r="R793" s="44">
        <v>44790</v>
      </c>
      <c r="S793" s="44">
        <v>44804</v>
      </c>
      <c r="T793" s="45">
        <f t="shared" si="181"/>
        <v>1</v>
      </c>
      <c r="U793" s="46">
        <f t="shared" si="229"/>
        <v>2.1428571428571428</v>
      </c>
      <c r="V793" s="50">
        <v>135</v>
      </c>
      <c r="W793" s="47">
        <v>12.25</v>
      </c>
      <c r="X793" s="48">
        <f t="shared" si="182"/>
        <v>270</v>
      </c>
      <c r="Y793" s="48">
        <f t="shared" si="183"/>
        <v>24.5</v>
      </c>
      <c r="Z793" s="48">
        <f t="shared" si="184"/>
        <v>189</v>
      </c>
      <c r="AA793" s="48">
        <f t="shared" si="185"/>
        <v>81</v>
      </c>
      <c r="AB793" s="48">
        <f t="shared" si="187"/>
        <v>52.5</v>
      </c>
      <c r="AC793" s="48">
        <f t="shared" si="226"/>
        <v>322.5</v>
      </c>
      <c r="AD793" s="93">
        <f t="shared" si="228"/>
        <v>322.5</v>
      </c>
    </row>
    <row r="794" spans="1:30" s="68" customFormat="1" ht="30" customHeight="1" x14ac:dyDescent="0.35">
      <c r="A794" s="39"/>
      <c r="B794" s="39" t="s">
        <v>47</v>
      </c>
      <c r="C794" s="40">
        <v>760</v>
      </c>
      <c r="D794" s="49">
        <v>13025</v>
      </c>
      <c r="E794" s="49">
        <v>7863</v>
      </c>
      <c r="F794" s="41" t="s">
        <v>50</v>
      </c>
      <c r="G794" s="39" t="s">
        <v>270</v>
      </c>
      <c r="H794" s="39" t="s">
        <v>302</v>
      </c>
      <c r="I794" s="41">
        <v>2.5</v>
      </c>
      <c r="J794" s="41">
        <v>1.3</v>
      </c>
      <c r="K794" s="41">
        <v>2.5</v>
      </c>
      <c r="L794" s="41">
        <v>1</v>
      </c>
      <c r="M794" s="41">
        <f t="shared" si="227"/>
        <v>1.5</v>
      </c>
      <c r="N794" s="41"/>
      <c r="O794" s="41">
        <f>IF(P794="m3",I794*J794*M794,IF(P794="m2-LxH",I794*M794,IF(P794="m2-LxW",I794*J794*N794,IF(P794="rm",M794,IF(P794="lm",I794,IF(P794="unit",#REF!,))))))</f>
        <v>1.5</v>
      </c>
      <c r="P794" s="42" t="s">
        <v>30</v>
      </c>
      <c r="Q794" s="43" t="str">
        <f t="shared" si="180"/>
        <v>off hired</v>
      </c>
      <c r="R794" s="44">
        <v>44790</v>
      </c>
      <c r="S794" s="44">
        <v>44805</v>
      </c>
      <c r="T794" s="45">
        <f t="shared" si="181"/>
        <v>1</v>
      </c>
      <c r="U794" s="46">
        <f t="shared" si="229"/>
        <v>2.2857142857142856</v>
      </c>
      <c r="V794" s="50">
        <v>135</v>
      </c>
      <c r="W794" s="47">
        <v>12.25</v>
      </c>
      <c r="X794" s="48">
        <f t="shared" si="182"/>
        <v>202.5</v>
      </c>
      <c r="Y794" s="48">
        <f t="shared" si="183"/>
        <v>18.375</v>
      </c>
      <c r="Z794" s="48">
        <f t="shared" si="184"/>
        <v>141.74999999999997</v>
      </c>
      <c r="AA794" s="48">
        <f t="shared" si="185"/>
        <v>60.749999999999993</v>
      </c>
      <c r="AB794" s="48">
        <f t="shared" si="187"/>
        <v>42</v>
      </c>
      <c r="AC794" s="48">
        <f t="shared" si="226"/>
        <v>244.49999999999997</v>
      </c>
      <c r="AD794" s="93">
        <f t="shared" si="228"/>
        <v>244.49999999999997</v>
      </c>
    </row>
    <row r="795" spans="1:30" s="68" customFormat="1" ht="30" customHeight="1" x14ac:dyDescent="0.35">
      <c r="A795" s="39"/>
      <c r="B795" s="39" t="s">
        <v>487</v>
      </c>
      <c r="C795" s="40">
        <v>761</v>
      </c>
      <c r="D795" s="41">
        <v>13026</v>
      </c>
      <c r="E795" s="41">
        <v>7859</v>
      </c>
      <c r="F795" s="41" t="s">
        <v>49</v>
      </c>
      <c r="G795" s="39" t="s">
        <v>437</v>
      </c>
      <c r="H795" s="39" t="s">
        <v>302</v>
      </c>
      <c r="I795" s="41">
        <v>1.3</v>
      </c>
      <c r="J795" s="41">
        <v>1.3</v>
      </c>
      <c r="K795" s="41">
        <v>3</v>
      </c>
      <c r="L795" s="41">
        <v>1</v>
      </c>
      <c r="M795" s="41">
        <f t="shared" si="227"/>
        <v>2</v>
      </c>
      <c r="N795" s="41"/>
      <c r="O795" s="41">
        <f>IF(P795="m3",I795*J795*M795,IF(P795="m2-LxH",I795*M795,IF(P795="m2-LxW",I795*J795*N795,IF(P795="rm",M795,IF(P795="lm",I795,IF(P795="unit",#REF!,))))))</f>
        <v>2</v>
      </c>
      <c r="P795" s="42" t="s">
        <v>30</v>
      </c>
      <c r="Q795" s="43" t="str">
        <f t="shared" si="180"/>
        <v>off hired</v>
      </c>
      <c r="R795" s="44">
        <v>44791</v>
      </c>
      <c r="S795" s="44">
        <v>44804</v>
      </c>
      <c r="T795" s="45">
        <f t="shared" si="181"/>
        <v>1</v>
      </c>
      <c r="U795" s="46">
        <f t="shared" si="229"/>
        <v>2</v>
      </c>
      <c r="V795" s="50">
        <v>135</v>
      </c>
      <c r="W795" s="47">
        <v>12.25</v>
      </c>
      <c r="X795" s="48">
        <f t="shared" si="182"/>
        <v>270</v>
      </c>
      <c r="Y795" s="48">
        <f t="shared" si="183"/>
        <v>24.5</v>
      </c>
      <c r="Z795" s="48">
        <f t="shared" si="184"/>
        <v>189</v>
      </c>
      <c r="AA795" s="48">
        <f t="shared" si="185"/>
        <v>81</v>
      </c>
      <c r="AB795" s="48">
        <f t="shared" si="187"/>
        <v>49</v>
      </c>
      <c r="AC795" s="48">
        <f t="shared" si="226"/>
        <v>319</v>
      </c>
      <c r="AD795" s="93">
        <f t="shared" si="228"/>
        <v>319</v>
      </c>
    </row>
    <row r="796" spans="1:30" s="68" customFormat="1" ht="30" customHeight="1" x14ac:dyDescent="0.35">
      <c r="A796" s="39"/>
      <c r="B796" s="39" t="s">
        <v>106</v>
      </c>
      <c r="C796" s="40">
        <v>762</v>
      </c>
      <c r="D796" s="41">
        <v>13026</v>
      </c>
      <c r="E796" s="41">
        <v>7859</v>
      </c>
      <c r="F796" s="41" t="s">
        <v>49</v>
      </c>
      <c r="G796" s="39" t="s">
        <v>437</v>
      </c>
      <c r="H796" s="39" t="s">
        <v>302</v>
      </c>
      <c r="I796" s="41">
        <v>1.3</v>
      </c>
      <c r="J796" s="41">
        <v>1.3</v>
      </c>
      <c r="K796" s="41">
        <v>3</v>
      </c>
      <c r="L796" s="41">
        <v>1</v>
      </c>
      <c r="M796" s="41">
        <f t="shared" si="227"/>
        <v>2</v>
      </c>
      <c r="N796" s="41"/>
      <c r="O796" s="41">
        <f>IF(P796="m3",I796*J796*M796,IF(P796="m2-LxH",I796*M796,IF(P796="m2-LxW",I796*J796*N796,IF(P796="rm",M796,IF(P796="lm",I796,IF(P796="unit",#REF!,))))))</f>
        <v>2</v>
      </c>
      <c r="P796" s="42" t="s">
        <v>30</v>
      </c>
      <c r="Q796" s="43" t="str">
        <f t="shared" si="180"/>
        <v>off hired</v>
      </c>
      <c r="R796" s="44">
        <v>44791</v>
      </c>
      <c r="S796" s="44">
        <v>44804</v>
      </c>
      <c r="T796" s="45">
        <f t="shared" si="181"/>
        <v>1</v>
      </c>
      <c r="U796" s="46">
        <f t="shared" si="229"/>
        <v>2</v>
      </c>
      <c r="V796" s="50">
        <v>135</v>
      </c>
      <c r="W796" s="47">
        <v>12.25</v>
      </c>
      <c r="X796" s="48">
        <f t="shared" si="182"/>
        <v>270</v>
      </c>
      <c r="Y796" s="48">
        <f t="shared" si="183"/>
        <v>24.5</v>
      </c>
      <c r="Z796" s="48">
        <f t="shared" si="184"/>
        <v>189</v>
      </c>
      <c r="AA796" s="48">
        <f t="shared" si="185"/>
        <v>81</v>
      </c>
      <c r="AB796" s="48">
        <f t="shared" si="187"/>
        <v>49</v>
      </c>
      <c r="AC796" s="48">
        <f t="shared" si="226"/>
        <v>319</v>
      </c>
      <c r="AD796" s="93">
        <f t="shared" si="228"/>
        <v>319</v>
      </c>
    </row>
    <row r="797" spans="1:30" s="68" customFormat="1" ht="30" customHeight="1" x14ac:dyDescent="0.35">
      <c r="A797" s="39"/>
      <c r="B797" s="39" t="s">
        <v>115</v>
      </c>
      <c r="C797" s="40">
        <v>764</v>
      </c>
      <c r="D797" s="41">
        <v>13026</v>
      </c>
      <c r="E797" s="41">
        <v>7859</v>
      </c>
      <c r="F797" s="41" t="s">
        <v>49</v>
      </c>
      <c r="G797" s="39" t="s">
        <v>437</v>
      </c>
      <c r="H797" s="39" t="s">
        <v>302</v>
      </c>
      <c r="I797" s="41">
        <v>1.3</v>
      </c>
      <c r="J797" s="41">
        <v>1.3</v>
      </c>
      <c r="K797" s="41">
        <v>3</v>
      </c>
      <c r="L797" s="41">
        <v>1</v>
      </c>
      <c r="M797" s="41">
        <f t="shared" si="227"/>
        <v>2</v>
      </c>
      <c r="N797" s="41"/>
      <c r="O797" s="41">
        <f>IF(P797="m3",I797*J797*M797,IF(P797="m2-LxH",I797*M797,IF(P797="m2-LxW",I797*J797*N797,IF(P797="rm",M797,IF(P797="lm",I797,IF(P797="unit",#REF!,))))))</f>
        <v>2</v>
      </c>
      <c r="P797" s="42" t="s">
        <v>30</v>
      </c>
      <c r="Q797" s="43" t="str">
        <f t="shared" si="180"/>
        <v>off hired</v>
      </c>
      <c r="R797" s="44">
        <v>44791</v>
      </c>
      <c r="S797" s="44">
        <v>44804</v>
      </c>
      <c r="T797" s="45">
        <f t="shared" si="181"/>
        <v>1</v>
      </c>
      <c r="U797" s="46">
        <f t="shared" si="229"/>
        <v>2</v>
      </c>
      <c r="V797" s="50">
        <v>135</v>
      </c>
      <c r="W797" s="47">
        <v>12.25</v>
      </c>
      <c r="X797" s="48">
        <f t="shared" si="182"/>
        <v>270</v>
      </c>
      <c r="Y797" s="48">
        <f t="shared" si="183"/>
        <v>24.5</v>
      </c>
      <c r="Z797" s="48">
        <f t="shared" si="184"/>
        <v>189</v>
      </c>
      <c r="AA797" s="48">
        <f t="shared" si="185"/>
        <v>81</v>
      </c>
      <c r="AB797" s="48">
        <f t="shared" si="187"/>
        <v>49</v>
      </c>
      <c r="AC797" s="48">
        <f t="shared" si="226"/>
        <v>319</v>
      </c>
      <c r="AD797" s="93">
        <f t="shared" si="228"/>
        <v>319</v>
      </c>
    </row>
    <row r="798" spans="1:30" s="68" customFormat="1" ht="30" customHeight="1" x14ac:dyDescent="0.35">
      <c r="A798" s="39"/>
      <c r="B798" s="39" t="s">
        <v>71</v>
      </c>
      <c r="C798" s="40">
        <v>765</v>
      </c>
      <c r="D798" s="41">
        <v>13026</v>
      </c>
      <c r="E798" s="41">
        <v>7859</v>
      </c>
      <c r="F798" s="41" t="s">
        <v>49</v>
      </c>
      <c r="G798" s="39" t="s">
        <v>437</v>
      </c>
      <c r="H798" s="39" t="s">
        <v>302</v>
      </c>
      <c r="I798" s="41">
        <v>1.3</v>
      </c>
      <c r="J798" s="41">
        <v>1.3</v>
      </c>
      <c r="K798" s="41">
        <v>3</v>
      </c>
      <c r="L798" s="41">
        <v>1</v>
      </c>
      <c r="M798" s="41">
        <f t="shared" si="227"/>
        <v>2</v>
      </c>
      <c r="N798" s="41"/>
      <c r="O798" s="41">
        <f>IF(P798="m3",I798*J798*M798,IF(P798="m2-LxH",I798*M798,IF(P798="m2-LxW",I798*J798*N798,IF(P798="rm",M798,IF(P798="lm",I798,IF(P798="unit",#REF!,))))))</f>
        <v>2</v>
      </c>
      <c r="P798" s="42" t="s">
        <v>30</v>
      </c>
      <c r="Q798" s="43" t="str">
        <f t="shared" si="180"/>
        <v>off hired</v>
      </c>
      <c r="R798" s="44">
        <v>44791</v>
      </c>
      <c r="S798" s="44">
        <v>44804</v>
      </c>
      <c r="T798" s="45">
        <f t="shared" si="181"/>
        <v>1</v>
      </c>
      <c r="U798" s="46">
        <f t="shared" si="229"/>
        <v>2</v>
      </c>
      <c r="V798" s="50">
        <v>135</v>
      </c>
      <c r="W798" s="47">
        <v>12.25</v>
      </c>
      <c r="X798" s="48">
        <f t="shared" si="182"/>
        <v>270</v>
      </c>
      <c r="Y798" s="48">
        <f t="shared" si="183"/>
        <v>24.5</v>
      </c>
      <c r="Z798" s="48">
        <f t="shared" si="184"/>
        <v>189</v>
      </c>
      <c r="AA798" s="48">
        <f t="shared" si="185"/>
        <v>81</v>
      </c>
      <c r="AB798" s="48">
        <f t="shared" si="187"/>
        <v>49</v>
      </c>
      <c r="AC798" s="48">
        <f t="shared" si="226"/>
        <v>319</v>
      </c>
      <c r="AD798" s="93">
        <f t="shared" si="228"/>
        <v>319</v>
      </c>
    </row>
    <row r="799" spans="1:30" s="68" customFormat="1" ht="30" customHeight="1" x14ac:dyDescent="0.35">
      <c r="A799" s="39"/>
      <c r="B799" s="51" t="s">
        <v>55</v>
      </c>
      <c r="C799" s="40">
        <v>763</v>
      </c>
      <c r="D799" s="41">
        <v>13027</v>
      </c>
      <c r="E799" s="41">
        <v>8069</v>
      </c>
      <c r="F799" s="41" t="s">
        <v>49</v>
      </c>
      <c r="G799" s="39" t="s">
        <v>438</v>
      </c>
      <c r="H799" s="39" t="s">
        <v>302</v>
      </c>
      <c r="I799" s="41">
        <v>1.3</v>
      </c>
      <c r="J799" s="41">
        <v>1.3</v>
      </c>
      <c r="K799" s="41">
        <v>3</v>
      </c>
      <c r="L799" s="41">
        <v>1</v>
      </c>
      <c r="M799" s="41">
        <f t="shared" si="227"/>
        <v>2</v>
      </c>
      <c r="N799" s="41"/>
      <c r="O799" s="41">
        <f>IF(P799="m3",I799*J799*M799,IF(P799="m2-LxH",I799*M799,IF(P799="m2-LxW",I799*J799*N799,IF(P799="rm",M799,IF(P799="lm",I799,IF(P799="unit",#REF!,))))))</f>
        <v>2</v>
      </c>
      <c r="P799" s="42" t="s">
        <v>30</v>
      </c>
      <c r="Q799" s="43" t="str">
        <f t="shared" si="180"/>
        <v>off hired</v>
      </c>
      <c r="R799" s="44">
        <v>44791</v>
      </c>
      <c r="S799" s="44">
        <v>44838</v>
      </c>
      <c r="T799" s="45">
        <f t="shared" si="181"/>
        <v>1</v>
      </c>
      <c r="U799" s="46">
        <f t="shared" si="229"/>
        <v>6.8571428571428568</v>
      </c>
      <c r="V799" s="50">
        <v>135</v>
      </c>
      <c r="W799" s="47">
        <v>12.25</v>
      </c>
      <c r="X799" s="48">
        <f t="shared" si="182"/>
        <v>270</v>
      </c>
      <c r="Y799" s="48">
        <f t="shared" si="183"/>
        <v>24.5</v>
      </c>
      <c r="Z799" s="48">
        <f t="shared" si="184"/>
        <v>189</v>
      </c>
      <c r="AA799" s="48">
        <f t="shared" si="185"/>
        <v>81</v>
      </c>
      <c r="AB799" s="48">
        <f t="shared" si="187"/>
        <v>168</v>
      </c>
      <c r="AC799" s="48">
        <f t="shared" si="226"/>
        <v>438</v>
      </c>
      <c r="AD799" s="93">
        <f t="shared" si="228"/>
        <v>438</v>
      </c>
    </row>
    <row r="800" spans="1:30" s="68" customFormat="1" ht="30" customHeight="1" x14ac:dyDescent="0.35">
      <c r="A800" s="39"/>
      <c r="B800" s="51" t="s">
        <v>483</v>
      </c>
      <c r="C800" s="40">
        <v>763</v>
      </c>
      <c r="D800" s="41">
        <v>13027</v>
      </c>
      <c r="E800" s="41">
        <v>8069</v>
      </c>
      <c r="F800" s="41" t="s">
        <v>49</v>
      </c>
      <c r="G800" s="39" t="s">
        <v>438</v>
      </c>
      <c r="H800" s="39" t="s">
        <v>302</v>
      </c>
      <c r="I800" s="41">
        <v>1.3</v>
      </c>
      <c r="J800" s="41">
        <v>1.3</v>
      </c>
      <c r="K800" s="41">
        <v>3</v>
      </c>
      <c r="L800" s="41">
        <v>1</v>
      </c>
      <c r="M800" s="41">
        <f t="shared" si="227"/>
        <v>2</v>
      </c>
      <c r="N800" s="41"/>
      <c r="O800" s="41">
        <f>IF(P800="m3",I800*J800*M800,IF(P800="m2-LxH",I800*M800,IF(P800="m2-LxW",I800*J800*N800,IF(P800="rm",M800,IF(P800="lm",I800,IF(P800="unit",#REF!,))))))</f>
        <v>2</v>
      </c>
      <c r="P800" s="42" t="s">
        <v>30</v>
      </c>
      <c r="Q800" s="43" t="str">
        <f t="shared" si="180"/>
        <v>off hired</v>
      </c>
      <c r="R800" s="44">
        <v>44791</v>
      </c>
      <c r="S800" s="44">
        <v>44838</v>
      </c>
      <c r="T800" s="45">
        <f t="shared" si="181"/>
        <v>1</v>
      </c>
      <c r="U800" s="46">
        <f t="shared" si="229"/>
        <v>6.8571428571428568</v>
      </c>
      <c r="V800" s="50">
        <v>135</v>
      </c>
      <c r="W800" s="47">
        <v>12.25</v>
      </c>
      <c r="X800" s="48">
        <f t="shared" si="182"/>
        <v>270</v>
      </c>
      <c r="Y800" s="48">
        <f t="shared" si="183"/>
        <v>24.5</v>
      </c>
      <c r="Z800" s="48">
        <f t="shared" si="184"/>
        <v>189</v>
      </c>
      <c r="AA800" s="48">
        <f t="shared" si="185"/>
        <v>81</v>
      </c>
      <c r="AB800" s="48">
        <f t="shared" si="187"/>
        <v>168</v>
      </c>
      <c r="AC800" s="48">
        <f t="shared" si="226"/>
        <v>438</v>
      </c>
      <c r="AD800" s="93">
        <f t="shared" si="228"/>
        <v>438</v>
      </c>
    </row>
    <row r="801" spans="1:30" s="68" customFormat="1" ht="30" customHeight="1" x14ac:dyDescent="0.35">
      <c r="A801" s="39"/>
      <c r="B801" s="51" t="s">
        <v>160</v>
      </c>
      <c r="C801" s="40">
        <v>763</v>
      </c>
      <c r="D801" s="41">
        <v>13027</v>
      </c>
      <c r="E801" s="41">
        <v>8069</v>
      </c>
      <c r="F801" s="41" t="s">
        <v>49</v>
      </c>
      <c r="G801" s="39" t="s">
        <v>438</v>
      </c>
      <c r="H801" s="39" t="s">
        <v>302</v>
      </c>
      <c r="I801" s="41">
        <v>1.3</v>
      </c>
      <c r="J801" s="41">
        <v>1.3</v>
      </c>
      <c r="K801" s="41">
        <v>3</v>
      </c>
      <c r="L801" s="41">
        <v>1</v>
      </c>
      <c r="M801" s="41">
        <f t="shared" si="227"/>
        <v>2</v>
      </c>
      <c r="N801" s="41"/>
      <c r="O801" s="41">
        <f>IF(P801="m3",I801*J801*M801,IF(P801="m2-LxH",I801*M801,IF(P801="m2-LxW",I801*J801*N801,IF(P801="rm",M801,IF(P801="lm",I801,IF(P801="unit",#REF!,))))))</f>
        <v>2</v>
      </c>
      <c r="P801" s="42" t="s">
        <v>30</v>
      </c>
      <c r="Q801" s="43" t="str">
        <f t="shared" si="180"/>
        <v>off hired</v>
      </c>
      <c r="R801" s="44">
        <v>44791</v>
      </c>
      <c r="S801" s="44">
        <v>44838</v>
      </c>
      <c r="T801" s="45">
        <f t="shared" si="181"/>
        <v>1</v>
      </c>
      <c r="U801" s="46">
        <f t="shared" si="229"/>
        <v>6.8571428571428568</v>
      </c>
      <c r="V801" s="50">
        <v>135</v>
      </c>
      <c r="W801" s="47">
        <v>12.25</v>
      </c>
      <c r="X801" s="48">
        <f t="shared" si="182"/>
        <v>270</v>
      </c>
      <c r="Y801" s="48">
        <f t="shared" si="183"/>
        <v>24.5</v>
      </c>
      <c r="Z801" s="48">
        <f t="shared" si="184"/>
        <v>189</v>
      </c>
      <c r="AA801" s="48">
        <f t="shared" si="185"/>
        <v>81</v>
      </c>
      <c r="AB801" s="48">
        <f t="shared" si="187"/>
        <v>168</v>
      </c>
      <c r="AC801" s="48">
        <f t="shared" si="226"/>
        <v>438</v>
      </c>
      <c r="AD801" s="93">
        <f t="shared" si="228"/>
        <v>438</v>
      </c>
    </row>
    <row r="802" spans="1:30" s="68" customFormat="1" ht="30" customHeight="1" x14ac:dyDescent="0.35">
      <c r="A802" s="39"/>
      <c r="B802" s="39" t="s">
        <v>97</v>
      </c>
      <c r="C802" s="40">
        <v>766</v>
      </c>
      <c r="D802" s="41">
        <v>13028</v>
      </c>
      <c r="E802" s="41">
        <v>8256</v>
      </c>
      <c r="F802" s="41" t="s">
        <v>50</v>
      </c>
      <c r="G802" s="39" t="s">
        <v>368</v>
      </c>
      <c r="H802" s="39" t="s">
        <v>28</v>
      </c>
      <c r="I802" s="41">
        <v>24</v>
      </c>
      <c r="J802" s="41">
        <v>4</v>
      </c>
      <c r="K802" s="41">
        <v>7.5</v>
      </c>
      <c r="L802" s="41">
        <v>1</v>
      </c>
      <c r="M802" s="41">
        <f t="shared" si="227"/>
        <v>6.5</v>
      </c>
      <c r="N802" s="41"/>
      <c r="O802" s="41">
        <f>IF(P802="m3",I802*J802*M802,IF(P802="m2-LxH",I802*M802,IF(P802="m2-LxW",I802*J802*N802,IF(P802="rm",M802,IF(P802="lm",I802,IF(P802="unit",#REF!,))))))</f>
        <v>624</v>
      </c>
      <c r="P802" s="42" t="s">
        <v>29</v>
      </c>
      <c r="Q802" s="43" t="str">
        <f t="shared" si="180"/>
        <v>off hired</v>
      </c>
      <c r="R802" s="44">
        <v>44791</v>
      </c>
      <c r="S802" s="44">
        <v>44884</v>
      </c>
      <c r="T802" s="45">
        <f t="shared" si="181"/>
        <v>1</v>
      </c>
      <c r="U802" s="46">
        <f t="shared" si="229"/>
        <v>13.428571428571429</v>
      </c>
      <c r="V802" s="47">
        <v>7.5</v>
      </c>
      <c r="W802" s="47">
        <v>0.7</v>
      </c>
      <c r="X802" s="48">
        <f t="shared" si="182"/>
        <v>4680</v>
      </c>
      <c r="Y802" s="48">
        <f t="shared" si="183"/>
        <v>436.79999999999995</v>
      </c>
      <c r="Z802" s="48">
        <f t="shared" si="184"/>
        <v>3275.9999999999995</v>
      </c>
      <c r="AA802" s="48">
        <f t="shared" si="185"/>
        <v>1404</v>
      </c>
      <c r="AB802" s="48">
        <f t="shared" si="187"/>
        <v>5865.6</v>
      </c>
      <c r="AC802" s="48">
        <f t="shared" si="226"/>
        <v>10545.6</v>
      </c>
      <c r="AD802" s="93">
        <f t="shared" si="228"/>
        <v>10545.6</v>
      </c>
    </row>
    <row r="803" spans="1:30" s="68" customFormat="1" ht="30" customHeight="1" x14ac:dyDescent="0.35">
      <c r="A803" s="39"/>
      <c r="B803" s="39" t="s">
        <v>79</v>
      </c>
      <c r="C803" s="40">
        <v>767</v>
      </c>
      <c r="D803" s="49">
        <v>13029</v>
      </c>
      <c r="E803" s="49">
        <v>8170</v>
      </c>
      <c r="F803" s="41" t="s">
        <v>49</v>
      </c>
      <c r="G803" s="39" t="s">
        <v>261</v>
      </c>
      <c r="H803" s="39" t="s">
        <v>302</v>
      </c>
      <c r="I803" s="41">
        <v>1.8</v>
      </c>
      <c r="J803" s="41">
        <v>1.3</v>
      </c>
      <c r="K803" s="41">
        <v>3</v>
      </c>
      <c r="L803" s="41">
        <v>1</v>
      </c>
      <c r="M803" s="41">
        <f t="shared" si="227"/>
        <v>2</v>
      </c>
      <c r="N803" s="41"/>
      <c r="O803" s="41">
        <f>IF(P803="m3",I803*J803*M803,IF(P803="m2-LxH",I803*M803,IF(P803="m2-LxW",I803*J803*N803,IF(P803="rm",M803,IF(P803="lm",I803,IF(P803="unit",#REF!,))))))</f>
        <v>2</v>
      </c>
      <c r="P803" s="42" t="s">
        <v>30</v>
      </c>
      <c r="Q803" s="43" t="str">
        <f t="shared" si="180"/>
        <v>off hired</v>
      </c>
      <c r="R803" s="44">
        <v>44760</v>
      </c>
      <c r="S803" s="44">
        <v>44863</v>
      </c>
      <c r="T803" s="45">
        <f t="shared" si="181"/>
        <v>1</v>
      </c>
      <c r="U803" s="46">
        <f t="shared" si="229"/>
        <v>14.857142857142858</v>
      </c>
      <c r="V803" s="50">
        <v>135</v>
      </c>
      <c r="W803" s="47">
        <v>12.25</v>
      </c>
      <c r="X803" s="48">
        <f t="shared" si="182"/>
        <v>270</v>
      </c>
      <c r="Y803" s="48">
        <f t="shared" si="183"/>
        <v>24.5</v>
      </c>
      <c r="Z803" s="48">
        <f t="shared" si="184"/>
        <v>189</v>
      </c>
      <c r="AA803" s="48">
        <f t="shared" si="185"/>
        <v>81</v>
      </c>
      <c r="AB803" s="48">
        <f t="shared" si="187"/>
        <v>364</v>
      </c>
      <c r="AC803" s="48">
        <f t="shared" si="226"/>
        <v>634</v>
      </c>
      <c r="AD803" s="93">
        <f t="shared" si="228"/>
        <v>634</v>
      </c>
    </row>
    <row r="804" spans="1:30" s="68" customFormat="1" ht="30" customHeight="1" x14ac:dyDescent="0.35">
      <c r="A804" s="39"/>
      <c r="B804" s="39" t="s">
        <v>47</v>
      </c>
      <c r="C804" s="40">
        <v>768</v>
      </c>
      <c r="D804" s="49">
        <v>13030</v>
      </c>
      <c r="E804" s="49">
        <v>7873</v>
      </c>
      <c r="F804" s="41" t="s">
        <v>50</v>
      </c>
      <c r="G804" s="39" t="s">
        <v>270</v>
      </c>
      <c r="H804" s="39" t="s">
        <v>302</v>
      </c>
      <c r="I804" s="41">
        <v>2.5</v>
      </c>
      <c r="J804" s="41">
        <v>1.8</v>
      </c>
      <c r="K804" s="41">
        <v>4</v>
      </c>
      <c r="L804" s="41">
        <v>1</v>
      </c>
      <c r="M804" s="41">
        <f t="shared" si="227"/>
        <v>3</v>
      </c>
      <c r="N804" s="41"/>
      <c r="O804" s="41">
        <f>IF(P804="m3",I804*J804*M804,IF(P804="m2-LxH",I804*M804,IF(P804="m2-LxW",I804*J804*N804,IF(P804="rm",M804,IF(P804="lm",I804,IF(P804="unit",#REF!,))))))</f>
        <v>3</v>
      </c>
      <c r="P804" s="42" t="s">
        <v>30</v>
      </c>
      <c r="Q804" s="43" t="str">
        <f t="shared" si="180"/>
        <v>off hired</v>
      </c>
      <c r="R804" s="44">
        <v>44792</v>
      </c>
      <c r="S804" s="44">
        <v>44810</v>
      </c>
      <c r="T804" s="45">
        <f t="shared" si="181"/>
        <v>1</v>
      </c>
      <c r="U804" s="46">
        <f t="shared" si="229"/>
        <v>2.7142857142857144</v>
      </c>
      <c r="V804" s="50">
        <v>135</v>
      </c>
      <c r="W804" s="47">
        <v>12.25</v>
      </c>
      <c r="X804" s="48">
        <f t="shared" si="182"/>
        <v>405</v>
      </c>
      <c r="Y804" s="48">
        <f t="shared" si="183"/>
        <v>36.75</v>
      </c>
      <c r="Z804" s="48">
        <f t="shared" si="184"/>
        <v>283.49999999999994</v>
      </c>
      <c r="AA804" s="48">
        <f t="shared" si="185"/>
        <v>121.49999999999999</v>
      </c>
      <c r="AB804" s="48">
        <f t="shared" si="187"/>
        <v>99.75</v>
      </c>
      <c r="AC804" s="48">
        <f t="shared" si="226"/>
        <v>504.74999999999994</v>
      </c>
      <c r="AD804" s="93">
        <f t="shared" si="228"/>
        <v>504.74999999999994</v>
      </c>
    </row>
    <row r="805" spans="1:30" s="68" customFormat="1" ht="30" customHeight="1" x14ac:dyDescent="0.35">
      <c r="A805" s="39"/>
      <c r="B805" s="39" t="s">
        <v>224</v>
      </c>
      <c r="C805" s="40">
        <v>769</v>
      </c>
      <c r="D805" s="41">
        <v>13031</v>
      </c>
      <c r="E805" s="41">
        <v>6735</v>
      </c>
      <c r="F805" s="41" t="s">
        <v>50</v>
      </c>
      <c r="G805" s="39" t="s">
        <v>439</v>
      </c>
      <c r="H805" s="39" t="s">
        <v>302</v>
      </c>
      <c r="I805" s="41">
        <v>1.8</v>
      </c>
      <c r="J805" s="41">
        <v>1.3</v>
      </c>
      <c r="K805" s="41">
        <v>3</v>
      </c>
      <c r="L805" s="41">
        <v>1</v>
      </c>
      <c r="M805" s="41">
        <f t="shared" si="227"/>
        <v>2</v>
      </c>
      <c r="N805" s="41"/>
      <c r="O805" s="41">
        <f>IF(P805="m3",I805*J805*M805,IF(P805="m2-LxH",I805*M805,IF(P805="m2-LxW",I805*J805*N805,IF(P805="rm",M805,IF(P805="lm",I805,IF(P805="unit",#REF!,))))))</f>
        <v>2</v>
      </c>
      <c r="P805" s="42" t="s">
        <v>30</v>
      </c>
      <c r="Q805" s="43" t="str">
        <f t="shared" ref="Q805:Q868" si="230">IF(S805&lt;&gt;0,"off hired",IF(R805&lt;&gt;0,"on hire","-"))</f>
        <v>off hired</v>
      </c>
      <c r="R805" s="44">
        <v>44792</v>
      </c>
      <c r="S805" s="44">
        <v>44832</v>
      </c>
      <c r="T805" s="45">
        <f t="shared" ref="T805:T868" si="231">IF(S805&lt;&gt;0,1,0)</f>
        <v>1</v>
      </c>
      <c r="U805" s="46">
        <f t="shared" si="229"/>
        <v>5.8571428571428568</v>
      </c>
      <c r="V805" s="50">
        <v>135</v>
      </c>
      <c r="W805" s="47">
        <v>12.25</v>
      </c>
      <c r="X805" s="48">
        <f t="shared" ref="X805:X868" si="232">V805*O805</f>
        <v>270</v>
      </c>
      <c r="Y805" s="48">
        <f t="shared" ref="Y805:Y868" si="233">W805*O805</f>
        <v>24.5</v>
      </c>
      <c r="Z805" s="48">
        <f t="shared" ref="Z805:Z868" si="234">0.7*O805*V805</f>
        <v>189</v>
      </c>
      <c r="AA805" s="48">
        <f t="shared" ref="AA805:AA868" si="235">IF(Q805="off hired",0.3*O805*V805*T805,0)</f>
        <v>81</v>
      </c>
      <c r="AB805" s="48">
        <f t="shared" si="187"/>
        <v>143.5</v>
      </c>
      <c r="AC805" s="48">
        <f t="shared" ref="AC805:AC836" si="236">Z805+AA805+AB805</f>
        <v>413.5</v>
      </c>
      <c r="AD805" s="93">
        <f t="shared" si="228"/>
        <v>413.5</v>
      </c>
    </row>
    <row r="806" spans="1:30" s="68" customFormat="1" ht="30" customHeight="1" x14ac:dyDescent="0.35">
      <c r="A806" s="39"/>
      <c r="B806" s="39" t="s">
        <v>164</v>
      </c>
      <c r="C806" s="40">
        <v>770</v>
      </c>
      <c r="D806" s="41">
        <v>13032</v>
      </c>
      <c r="E806" s="41">
        <v>7870</v>
      </c>
      <c r="F806" s="41" t="s">
        <v>50</v>
      </c>
      <c r="G806" s="39" t="s">
        <v>308</v>
      </c>
      <c r="H806" s="39" t="s">
        <v>302</v>
      </c>
      <c r="I806" s="41">
        <v>1.8</v>
      </c>
      <c r="J806" s="41">
        <v>1.3</v>
      </c>
      <c r="K806" s="41">
        <v>3</v>
      </c>
      <c r="L806" s="41">
        <v>1</v>
      </c>
      <c r="M806" s="41">
        <f t="shared" si="227"/>
        <v>2</v>
      </c>
      <c r="N806" s="41"/>
      <c r="O806" s="41">
        <f>IF(P806="m3",I806*J806*M806,IF(P806="m2-LxH",I806*M806,IF(P806="m2-LxW",I806*J806*N806,IF(P806="rm",M806,IF(P806="lm",I806,IF(P806="unit",#REF!,))))))</f>
        <v>2</v>
      </c>
      <c r="P806" s="42" t="s">
        <v>30</v>
      </c>
      <c r="Q806" s="43" t="str">
        <f t="shared" si="230"/>
        <v>off hired</v>
      </c>
      <c r="R806" s="44">
        <v>44792</v>
      </c>
      <c r="S806" s="44">
        <v>44807</v>
      </c>
      <c r="T806" s="45">
        <f t="shared" si="231"/>
        <v>1</v>
      </c>
      <c r="U806" s="46">
        <f t="shared" si="229"/>
        <v>2.2857142857142856</v>
      </c>
      <c r="V806" s="50">
        <v>135</v>
      </c>
      <c r="W806" s="47">
        <v>12.25</v>
      </c>
      <c r="X806" s="48">
        <f t="shared" si="232"/>
        <v>270</v>
      </c>
      <c r="Y806" s="48">
        <f t="shared" si="233"/>
        <v>24.5</v>
      </c>
      <c r="Z806" s="48">
        <f t="shared" si="234"/>
        <v>189</v>
      </c>
      <c r="AA806" s="48">
        <f t="shared" si="235"/>
        <v>81</v>
      </c>
      <c r="AB806" s="48">
        <f t="shared" ref="AB806:AB869" si="237">U806*O806*W806</f>
        <v>56</v>
      </c>
      <c r="AC806" s="48">
        <f t="shared" si="236"/>
        <v>326</v>
      </c>
      <c r="AD806" s="93">
        <f t="shared" si="228"/>
        <v>326</v>
      </c>
    </row>
    <row r="807" spans="1:30" s="68" customFormat="1" ht="30" customHeight="1" x14ac:dyDescent="0.35">
      <c r="A807" s="39"/>
      <c r="B807" s="39" t="s">
        <v>74</v>
      </c>
      <c r="C807" s="40">
        <v>771</v>
      </c>
      <c r="D807" s="41">
        <v>13033</v>
      </c>
      <c r="E807" s="41">
        <v>7871</v>
      </c>
      <c r="F807" s="41" t="s">
        <v>50</v>
      </c>
      <c r="G807" s="39" t="s">
        <v>398</v>
      </c>
      <c r="H807" s="39" t="s">
        <v>302</v>
      </c>
      <c r="I807" s="41">
        <v>2.5</v>
      </c>
      <c r="J807" s="41">
        <v>1.3</v>
      </c>
      <c r="K807" s="41">
        <v>3</v>
      </c>
      <c r="L807" s="41">
        <v>1</v>
      </c>
      <c r="M807" s="41">
        <f t="shared" si="227"/>
        <v>2</v>
      </c>
      <c r="N807" s="41"/>
      <c r="O807" s="41">
        <f>IF(P807="m3",I807*J807*M807,IF(P807="m2-LxH",I807*M807,IF(P807="m2-LxW",I807*J807*N807,IF(P807="rm",M807,IF(P807="lm",I807,IF(P807="unit",#REF!,))))))</f>
        <v>2</v>
      </c>
      <c r="P807" s="42" t="s">
        <v>30</v>
      </c>
      <c r="Q807" s="43" t="str">
        <f t="shared" si="230"/>
        <v>off hired</v>
      </c>
      <c r="R807" s="44">
        <v>44792</v>
      </c>
      <c r="S807" s="44">
        <v>44809</v>
      </c>
      <c r="T807" s="45">
        <f t="shared" si="231"/>
        <v>1</v>
      </c>
      <c r="U807" s="46">
        <f t="shared" si="229"/>
        <v>2.5714285714285716</v>
      </c>
      <c r="V807" s="50">
        <v>135</v>
      </c>
      <c r="W807" s="47">
        <v>12.25</v>
      </c>
      <c r="X807" s="48">
        <f t="shared" si="232"/>
        <v>270</v>
      </c>
      <c r="Y807" s="48">
        <f t="shared" si="233"/>
        <v>24.5</v>
      </c>
      <c r="Z807" s="48">
        <f t="shared" si="234"/>
        <v>189</v>
      </c>
      <c r="AA807" s="48">
        <f t="shared" si="235"/>
        <v>81</v>
      </c>
      <c r="AB807" s="48">
        <f t="shared" si="237"/>
        <v>63.000000000000007</v>
      </c>
      <c r="AC807" s="48">
        <f t="shared" si="236"/>
        <v>333</v>
      </c>
      <c r="AD807" s="93">
        <f t="shared" si="228"/>
        <v>333</v>
      </c>
    </row>
    <row r="808" spans="1:30" s="68" customFormat="1" ht="30" customHeight="1" x14ac:dyDescent="0.35">
      <c r="A808" s="39"/>
      <c r="B808" s="39" t="s">
        <v>82</v>
      </c>
      <c r="C808" s="40">
        <v>772</v>
      </c>
      <c r="D808" s="41">
        <v>13034</v>
      </c>
      <c r="E808" s="41">
        <v>6736</v>
      </c>
      <c r="F808" s="41" t="s">
        <v>50</v>
      </c>
      <c r="G808" s="39" t="s">
        <v>264</v>
      </c>
      <c r="H808" s="39" t="s">
        <v>399</v>
      </c>
      <c r="I808" s="41">
        <v>4</v>
      </c>
      <c r="J808" s="41">
        <v>1.3</v>
      </c>
      <c r="K808" s="41">
        <v>4</v>
      </c>
      <c r="L808" s="41">
        <v>1</v>
      </c>
      <c r="M808" s="41">
        <f t="shared" si="227"/>
        <v>3</v>
      </c>
      <c r="N808" s="41"/>
      <c r="O808" s="41">
        <f>IF(P808="m3",I808*J808*M808,IF(P808="m2-LxH",I808*M808,IF(P808="m2-LxW",I808*J808*N808,IF(P808="rm",M808,IF(P808="lm",I808,IF(P808="unit",#REF!,))))))</f>
        <v>12</v>
      </c>
      <c r="P808" s="42" t="s">
        <v>27</v>
      </c>
      <c r="Q808" s="43" t="str">
        <f t="shared" si="230"/>
        <v>off hired</v>
      </c>
      <c r="R808" s="44">
        <v>44792</v>
      </c>
      <c r="S808" s="44">
        <v>44833</v>
      </c>
      <c r="T808" s="45">
        <f t="shared" si="231"/>
        <v>1</v>
      </c>
      <c r="U808" s="46">
        <f t="shared" si="229"/>
        <v>6</v>
      </c>
      <c r="V808" s="47">
        <v>14</v>
      </c>
      <c r="W808" s="47">
        <v>0.84</v>
      </c>
      <c r="X808" s="48">
        <f t="shared" si="232"/>
        <v>168</v>
      </c>
      <c r="Y808" s="48">
        <f t="shared" si="233"/>
        <v>10.08</v>
      </c>
      <c r="Z808" s="48">
        <f t="shared" si="234"/>
        <v>117.59999999999998</v>
      </c>
      <c r="AA808" s="48">
        <f t="shared" si="235"/>
        <v>50.399999999999991</v>
      </c>
      <c r="AB808" s="48">
        <f t="shared" si="237"/>
        <v>60.48</v>
      </c>
      <c r="AC808" s="48">
        <f t="shared" si="236"/>
        <v>228.47999999999996</v>
      </c>
      <c r="AD808" s="93">
        <f t="shared" si="228"/>
        <v>228.47999999999996</v>
      </c>
    </row>
    <row r="809" spans="1:30" s="68" customFormat="1" ht="30" customHeight="1" x14ac:dyDescent="0.35">
      <c r="A809" s="39"/>
      <c r="B809" s="39" t="s">
        <v>132</v>
      </c>
      <c r="C809" s="40">
        <v>773</v>
      </c>
      <c r="D809" s="41">
        <v>13035</v>
      </c>
      <c r="E809" s="41">
        <v>7841</v>
      </c>
      <c r="F809" s="41" t="s">
        <v>50</v>
      </c>
      <c r="G809" s="39" t="s">
        <v>231</v>
      </c>
      <c r="H809" s="39" t="s">
        <v>302</v>
      </c>
      <c r="I809" s="41">
        <v>1.8</v>
      </c>
      <c r="J809" s="41">
        <v>1.3</v>
      </c>
      <c r="K809" s="41">
        <v>5</v>
      </c>
      <c r="L809" s="41">
        <v>1</v>
      </c>
      <c r="M809" s="41">
        <f t="shared" si="227"/>
        <v>4</v>
      </c>
      <c r="N809" s="41"/>
      <c r="O809" s="41">
        <f>IF(P809="m3",I809*J809*M809,IF(P809="m2-LxH",I809*M809,IF(P809="m2-LxW",I809*J809*N809,IF(P809="rm",M809,IF(P809="lm",I809,IF(P809="unit",#REF!,))))))</f>
        <v>4</v>
      </c>
      <c r="P809" s="42" t="s">
        <v>30</v>
      </c>
      <c r="Q809" s="43" t="str">
        <f t="shared" si="230"/>
        <v>off hired</v>
      </c>
      <c r="R809" s="44">
        <v>44792</v>
      </c>
      <c r="S809" s="44">
        <v>44795</v>
      </c>
      <c r="T809" s="45">
        <f t="shared" si="231"/>
        <v>1</v>
      </c>
      <c r="U809" s="46">
        <f t="shared" si="229"/>
        <v>0.5714285714285714</v>
      </c>
      <c r="V809" s="50">
        <v>135</v>
      </c>
      <c r="W809" s="47"/>
      <c r="X809" s="48">
        <f t="shared" si="232"/>
        <v>540</v>
      </c>
      <c r="Y809" s="48">
        <f t="shared" si="233"/>
        <v>0</v>
      </c>
      <c r="Z809" s="48">
        <f t="shared" si="234"/>
        <v>378</v>
      </c>
      <c r="AA809" s="48">
        <f t="shared" si="235"/>
        <v>162</v>
      </c>
      <c r="AB809" s="48">
        <f t="shared" si="237"/>
        <v>0</v>
      </c>
      <c r="AC809" s="48">
        <f t="shared" si="236"/>
        <v>540</v>
      </c>
      <c r="AD809" s="93">
        <f t="shared" si="228"/>
        <v>540</v>
      </c>
    </row>
    <row r="810" spans="1:30" s="68" customFormat="1" ht="30" customHeight="1" x14ac:dyDescent="0.35">
      <c r="A810" s="39"/>
      <c r="B810" s="39" t="s">
        <v>79</v>
      </c>
      <c r="C810" s="40">
        <v>774</v>
      </c>
      <c r="D810" s="49">
        <v>13036</v>
      </c>
      <c r="E810" s="49">
        <v>8253</v>
      </c>
      <c r="F810" s="41" t="s">
        <v>50</v>
      </c>
      <c r="G810" s="39" t="s">
        <v>275</v>
      </c>
      <c r="H810" s="39" t="s">
        <v>302</v>
      </c>
      <c r="I810" s="41">
        <v>1.3</v>
      </c>
      <c r="J810" s="41">
        <v>1.3</v>
      </c>
      <c r="K810" s="41">
        <v>5</v>
      </c>
      <c r="L810" s="41">
        <v>1</v>
      </c>
      <c r="M810" s="41">
        <f t="shared" si="227"/>
        <v>4</v>
      </c>
      <c r="N810" s="41"/>
      <c r="O810" s="41">
        <f>IF(P810="m3",I810*J810*M810,IF(P810="m2-LxH",I810*M810,IF(P810="m2-LxW",I810*J810*N810,IF(P810="rm",M810,IF(P810="lm",I810,IF(P810="unit",#REF!,))))))</f>
        <v>4</v>
      </c>
      <c r="P810" s="42" t="s">
        <v>30</v>
      </c>
      <c r="Q810" s="43" t="str">
        <f t="shared" si="230"/>
        <v>off hired</v>
      </c>
      <c r="R810" s="44">
        <v>44792</v>
      </c>
      <c r="S810" s="44">
        <v>44883</v>
      </c>
      <c r="T810" s="45">
        <f t="shared" si="231"/>
        <v>1</v>
      </c>
      <c r="U810" s="46">
        <f t="shared" si="229"/>
        <v>13.142857142857142</v>
      </c>
      <c r="V810" s="50">
        <v>135</v>
      </c>
      <c r="W810" s="47">
        <v>12.25</v>
      </c>
      <c r="X810" s="48">
        <f t="shared" si="232"/>
        <v>540</v>
      </c>
      <c r="Y810" s="48">
        <f t="shared" si="233"/>
        <v>49</v>
      </c>
      <c r="Z810" s="48">
        <f t="shared" si="234"/>
        <v>378</v>
      </c>
      <c r="AA810" s="48">
        <f t="shared" si="235"/>
        <v>162</v>
      </c>
      <c r="AB810" s="48">
        <f t="shared" si="237"/>
        <v>644</v>
      </c>
      <c r="AC810" s="48">
        <f t="shared" si="236"/>
        <v>1184</v>
      </c>
      <c r="AD810" s="93">
        <f t="shared" si="228"/>
        <v>1184</v>
      </c>
    </row>
    <row r="811" spans="1:30" s="68" customFormat="1" ht="30" customHeight="1" x14ac:dyDescent="0.35">
      <c r="A811" s="39"/>
      <c r="B811" s="39" t="s">
        <v>486</v>
      </c>
      <c r="C811" s="40">
        <v>775</v>
      </c>
      <c r="D811" s="41">
        <v>13037</v>
      </c>
      <c r="E811" s="41">
        <v>7874</v>
      </c>
      <c r="F811" s="41" t="s">
        <v>50</v>
      </c>
      <c r="G811" s="39" t="s">
        <v>440</v>
      </c>
      <c r="H811" s="39" t="s">
        <v>302</v>
      </c>
      <c r="I811" s="41">
        <v>1.8</v>
      </c>
      <c r="J811" s="41">
        <v>1.3</v>
      </c>
      <c r="K811" s="41">
        <v>3</v>
      </c>
      <c r="L811" s="41">
        <v>1</v>
      </c>
      <c r="M811" s="41">
        <f t="shared" si="227"/>
        <v>2</v>
      </c>
      <c r="N811" s="41"/>
      <c r="O811" s="41">
        <f>IF(P811="m3",I811*J811*M811,IF(P811="m2-LxH",I811*M811,IF(P811="m2-LxW",I811*J811*N811,IF(P811="rm",M811,IF(P811="lm",I811,IF(P811="unit",#REF!,))))))</f>
        <v>2</v>
      </c>
      <c r="P811" s="42" t="s">
        <v>30</v>
      </c>
      <c r="Q811" s="43" t="str">
        <f t="shared" si="230"/>
        <v>off hired</v>
      </c>
      <c r="R811" s="44">
        <v>44792</v>
      </c>
      <c r="S811" s="44">
        <v>44810</v>
      </c>
      <c r="T811" s="45">
        <f t="shared" si="231"/>
        <v>1</v>
      </c>
      <c r="U811" s="46">
        <f t="shared" si="229"/>
        <v>2.7142857142857144</v>
      </c>
      <c r="V811" s="50">
        <v>135</v>
      </c>
      <c r="W811" s="47">
        <v>12.25</v>
      </c>
      <c r="X811" s="48">
        <f t="shared" si="232"/>
        <v>270</v>
      </c>
      <c r="Y811" s="48">
        <f t="shared" si="233"/>
        <v>24.5</v>
      </c>
      <c r="Z811" s="48">
        <f t="shared" si="234"/>
        <v>189</v>
      </c>
      <c r="AA811" s="48">
        <f t="shared" si="235"/>
        <v>81</v>
      </c>
      <c r="AB811" s="48">
        <f t="shared" si="237"/>
        <v>66.5</v>
      </c>
      <c r="AC811" s="48">
        <f t="shared" si="236"/>
        <v>336.5</v>
      </c>
      <c r="AD811" s="93">
        <f t="shared" si="228"/>
        <v>336.5</v>
      </c>
    </row>
    <row r="812" spans="1:30" s="68" customFormat="1" ht="30" customHeight="1" x14ac:dyDescent="0.35">
      <c r="A812" s="39"/>
      <c r="B812" s="39" t="s">
        <v>111</v>
      </c>
      <c r="C812" s="40">
        <v>775</v>
      </c>
      <c r="D812" s="41">
        <v>13037</v>
      </c>
      <c r="E812" s="41">
        <v>7874</v>
      </c>
      <c r="F812" s="41" t="s">
        <v>50</v>
      </c>
      <c r="G812" s="39" t="s">
        <v>440</v>
      </c>
      <c r="H812" s="39" t="s">
        <v>302</v>
      </c>
      <c r="I812" s="41">
        <v>1.8</v>
      </c>
      <c r="J812" s="41">
        <v>1.3</v>
      </c>
      <c r="K812" s="41">
        <v>3</v>
      </c>
      <c r="L812" s="41">
        <v>1</v>
      </c>
      <c r="M812" s="41">
        <f t="shared" si="227"/>
        <v>2</v>
      </c>
      <c r="N812" s="41"/>
      <c r="O812" s="41">
        <f>IF(P812="m3",I812*J812*M812,IF(P812="m2-LxH",I812*M812,IF(P812="m2-LxW",I812*J812*N812,IF(P812="rm",M812,IF(P812="lm",I812,IF(P812="unit",#REF!,))))))</f>
        <v>2</v>
      </c>
      <c r="P812" s="42" t="s">
        <v>30</v>
      </c>
      <c r="Q812" s="43" t="str">
        <f t="shared" si="230"/>
        <v>off hired</v>
      </c>
      <c r="R812" s="44">
        <v>44792</v>
      </c>
      <c r="S812" s="44">
        <v>44810</v>
      </c>
      <c r="T812" s="45">
        <f t="shared" si="231"/>
        <v>1</v>
      </c>
      <c r="U812" s="46">
        <f t="shared" si="229"/>
        <v>2.7142857142857144</v>
      </c>
      <c r="V812" s="50">
        <v>135</v>
      </c>
      <c r="W812" s="47">
        <v>12.25</v>
      </c>
      <c r="X812" s="48">
        <f t="shared" si="232"/>
        <v>270</v>
      </c>
      <c r="Y812" s="48">
        <f t="shared" si="233"/>
        <v>24.5</v>
      </c>
      <c r="Z812" s="48">
        <f t="shared" si="234"/>
        <v>189</v>
      </c>
      <c r="AA812" s="48">
        <f t="shared" si="235"/>
        <v>81</v>
      </c>
      <c r="AB812" s="48">
        <f t="shared" si="237"/>
        <v>66.5</v>
      </c>
      <c r="AC812" s="48">
        <f t="shared" si="236"/>
        <v>336.5</v>
      </c>
      <c r="AD812" s="93">
        <f t="shared" si="228"/>
        <v>336.5</v>
      </c>
    </row>
    <row r="813" spans="1:30" s="68" customFormat="1" ht="30" customHeight="1" x14ac:dyDescent="0.35">
      <c r="A813" s="39"/>
      <c r="B813" s="39" t="s">
        <v>104</v>
      </c>
      <c r="C813" s="40">
        <v>775</v>
      </c>
      <c r="D813" s="41">
        <v>13037</v>
      </c>
      <c r="E813" s="41">
        <v>7874</v>
      </c>
      <c r="F813" s="41" t="s">
        <v>50</v>
      </c>
      <c r="G813" s="39" t="s">
        <v>440</v>
      </c>
      <c r="H813" s="39" t="s">
        <v>302</v>
      </c>
      <c r="I813" s="41">
        <v>1.8</v>
      </c>
      <c r="J813" s="41">
        <v>1.3</v>
      </c>
      <c r="K813" s="41">
        <v>3</v>
      </c>
      <c r="L813" s="41">
        <v>1</v>
      </c>
      <c r="M813" s="41">
        <f t="shared" si="227"/>
        <v>2</v>
      </c>
      <c r="N813" s="41"/>
      <c r="O813" s="41">
        <f>IF(P813="m3",I813*J813*M813,IF(P813="m2-LxH",I813*M813,IF(P813="m2-LxW",I813*J813*N813,IF(P813="rm",M813,IF(P813="lm",I813,IF(P813="unit",#REF!,))))))</f>
        <v>2</v>
      </c>
      <c r="P813" s="42" t="s">
        <v>30</v>
      </c>
      <c r="Q813" s="43" t="str">
        <f t="shared" si="230"/>
        <v>off hired</v>
      </c>
      <c r="R813" s="44">
        <v>44792</v>
      </c>
      <c r="S813" s="44">
        <v>44810</v>
      </c>
      <c r="T813" s="45">
        <f t="shared" si="231"/>
        <v>1</v>
      </c>
      <c r="U813" s="46">
        <f t="shared" si="229"/>
        <v>2.7142857142857144</v>
      </c>
      <c r="V813" s="50">
        <v>135</v>
      </c>
      <c r="W813" s="47">
        <v>12.25</v>
      </c>
      <c r="X813" s="48">
        <f t="shared" si="232"/>
        <v>270</v>
      </c>
      <c r="Y813" s="48">
        <f t="shared" si="233"/>
        <v>24.5</v>
      </c>
      <c r="Z813" s="48">
        <f t="shared" si="234"/>
        <v>189</v>
      </c>
      <c r="AA813" s="48">
        <f t="shared" si="235"/>
        <v>81</v>
      </c>
      <c r="AB813" s="48">
        <f t="shared" si="237"/>
        <v>66.5</v>
      </c>
      <c r="AC813" s="48">
        <f t="shared" si="236"/>
        <v>336.5</v>
      </c>
      <c r="AD813" s="93">
        <f t="shared" si="228"/>
        <v>336.5</v>
      </c>
    </row>
    <row r="814" spans="1:30" s="68" customFormat="1" ht="30" customHeight="1" x14ac:dyDescent="0.35">
      <c r="A814" s="39"/>
      <c r="B814" s="51" t="s">
        <v>55</v>
      </c>
      <c r="C814" s="40">
        <v>778</v>
      </c>
      <c r="D814" s="41">
        <v>13038</v>
      </c>
      <c r="E814" s="41">
        <v>8147</v>
      </c>
      <c r="F814" s="41" t="s">
        <v>49</v>
      </c>
      <c r="G814" s="39" t="s">
        <v>441</v>
      </c>
      <c r="H814" s="39" t="s">
        <v>302</v>
      </c>
      <c r="I814" s="41">
        <v>2.5</v>
      </c>
      <c r="J814" s="41">
        <v>1.3</v>
      </c>
      <c r="K814" s="41">
        <v>3</v>
      </c>
      <c r="L814" s="41">
        <v>1</v>
      </c>
      <c r="M814" s="41">
        <f t="shared" si="227"/>
        <v>2</v>
      </c>
      <c r="N814" s="41"/>
      <c r="O814" s="41">
        <f>IF(P814="m3",I814*J814*M814,IF(P814="m2-LxH",I814*M814,IF(P814="m2-LxW",I814*J814*N814,IF(P814="rm",M814,IF(P814="lm",I814,IF(P814="unit",#REF!,))))))</f>
        <v>2</v>
      </c>
      <c r="P814" s="42" t="s">
        <v>30</v>
      </c>
      <c r="Q814" s="43" t="str">
        <f t="shared" si="230"/>
        <v>off hired</v>
      </c>
      <c r="R814" s="44">
        <v>44792</v>
      </c>
      <c r="S814" s="44">
        <v>44859</v>
      </c>
      <c r="T814" s="45">
        <f t="shared" si="231"/>
        <v>1</v>
      </c>
      <c r="U814" s="46">
        <f t="shared" si="229"/>
        <v>9.7142857142857135</v>
      </c>
      <c r="V814" s="50">
        <v>135</v>
      </c>
      <c r="W814" s="47"/>
      <c r="X814" s="48">
        <f t="shared" si="232"/>
        <v>270</v>
      </c>
      <c r="Y814" s="48">
        <f t="shared" si="233"/>
        <v>0</v>
      </c>
      <c r="Z814" s="48">
        <f t="shared" si="234"/>
        <v>189</v>
      </c>
      <c r="AA814" s="48">
        <f t="shared" si="235"/>
        <v>81</v>
      </c>
      <c r="AB814" s="48">
        <f t="shared" si="237"/>
        <v>0</v>
      </c>
      <c r="AC814" s="48">
        <f t="shared" si="236"/>
        <v>270</v>
      </c>
      <c r="AD814" s="93">
        <f t="shared" si="228"/>
        <v>270</v>
      </c>
    </row>
    <row r="815" spans="1:30" s="68" customFormat="1" ht="30" customHeight="1" x14ac:dyDescent="0.35">
      <c r="A815" s="39"/>
      <c r="B815" s="39" t="s">
        <v>93</v>
      </c>
      <c r="C815" s="40">
        <v>452</v>
      </c>
      <c r="D815" s="41">
        <v>13039</v>
      </c>
      <c r="E815" s="41">
        <v>8433</v>
      </c>
      <c r="F815" s="41" t="s">
        <v>50</v>
      </c>
      <c r="G815" s="39" t="s">
        <v>287</v>
      </c>
      <c r="H815" s="39" t="s">
        <v>28</v>
      </c>
      <c r="I815" s="41">
        <v>7.5</v>
      </c>
      <c r="J815" s="41">
        <v>5</v>
      </c>
      <c r="K815" s="41">
        <v>4</v>
      </c>
      <c r="L815" s="41">
        <v>1</v>
      </c>
      <c r="M815" s="41">
        <f t="shared" si="227"/>
        <v>3</v>
      </c>
      <c r="N815" s="41"/>
      <c r="O815" s="41">
        <f>IF(P815="m3",I815*J815*M815,IF(P815="m2-LxH",I815*M815,IF(P815="m2-LxW",I815*J815*N815,IF(P815="rm",M815,IF(P815="lm",I815,IF(P815="unit",#REF!,))))))</f>
        <v>112.5</v>
      </c>
      <c r="P815" s="42" t="s">
        <v>29</v>
      </c>
      <c r="Q815" s="43" t="str">
        <f t="shared" si="230"/>
        <v>off hired</v>
      </c>
      <c r="R815" s="44">
        <v>44791</v>
      </c>
      <c r="S815" s="44">
        <v>44942</v>
      </c>
      <c r="T815" s="45">
        <f t="shared" si="231"/>
        <v>1</v>
      </c>
      <c r="U815" s="46">
        <f t="shared" si="229"/>
        <v>21.714285714285715</v>
      </c>
      <c r="V815" s="47">
        <v>7.5</v>
      </c>
      <c r="W815" s="47">
        <v>0.7</v>
      </c>
      <c r="X815" s="48">
        <f t="shared" si="232"/>
        <v>843.75</v>
      </c>
      <c r="Y815" s="48">
        <f t="shared" si="233"/>
        <v>78.75</v>
      </c>
      <c r="Z815" s="48">
        <f t="shared" si="234"/>
        <v>590.625</v>
      </c>
      <c r="AA815" s="48">
        <f t="shared" si="235"/>
        <v>253.125</v>
      </c>
      <c r="AB815" s="48">
        <f t="shared" si="237"/>
        <v>1710</v>
      </c>
      <c r="AC815" s="48">
        <f t="shared" si="236"/>
        <v>2553.75</v>
      </c>
      <c r="AD815" s="93">
        <f t="shared" si="228"/>
        <v>2553.75</v>
      </c>
    </row>
    <row r="816" spans="1:30" s="68" customFormat="1" ht="30" customHeight="1" x14ac:dyDescent="0.35">
      <c r="A816" s="39"/>
      <c r="B816" s="39" t="s">
        <v>47</v>
      </c>
      <c r="C816" s="40">
        <v>780</v>
      </c>
      <c r="D816" s="49">
        <v>13040</v>
      </c>
      <c r="E816" s="49">
        <v>7867</v>
      </c>
      <c r="F816" s="41" t="s">
        <v>49</v>
      </c>
      <c r="G816" s="39" t="s">
        <v>240</v>
      </c>
      <c r="H816" s="39" t="s">
        <v>399</v>
      </c>
      <c r="I816" s="41">
        <v>4</v>
      </c>
      <c r="J816" s="41">
        <v>1.3</v>
      </c>
      <c r="K816" s="41">
        <v>5</v>
      </c>
      <c r="L816" s="41">
        <v>1</v>
      </c>
      <c r="M816" s="41">
        <f t="shared" si="227"/>
        <v>4</v>
      </c>
      <c r="N816" s="41"/>
      <c r="O816" s="41">
        <f>IF(P816="m3",I816*J816*M816,IF(P816="m2-LxH",I816*M816,IF(P816="m2-LxW",I816*J816*N816,IF(P816="rm",M816,IF(P816="lm",I816,IF(P816="unit",#REF!,))))))</f>
        <v>16</v>
      </c>
      <c r="P816" s="42" t="s">
        <v>27</v>
      </c>
      <c r="Q816" s="43" t="str">
        <f t="shared" si="230"/>
        <v>off hired</v>
      </c>
      <c r="R816" s="44">
        <v>44792</v>
      </c>
      <c r="S816" s="44">
        <v>44806</v>
      </c>
      <c r="T816" s="45">
        <f t="shared" si="231"/>
        <v>1</v>
      </c>
      <c r="U816" s="46">
        <f t="shared" si="229"/>
        <v>2.1428571428571428</v>
      </c>
      <c r="V816" s="47">
        <v>14</v>
      </c>
      <c r="W816" s="47">
        <v>0.84</v>
      </c>
      <c r="X816" s="48">
        <f t="shared" si="232"/>
        <v>224</v>
      </c>
      <c r="Y816" s="48">
        <f t="shared" si="233"/>
        <v>13.44</v>
      </c>
      <c r="Z816" s="48">
        <f t="shared" si="234"/>
        <v>156.79999999999998</v>
      </c>
      <c r="AA816" s="48">
        <f t="shared" si="235"/>
        <v>67.2</v>
      </c>
      <c r="AB816" s="48">
        <f t="shared" si="237"/>
        <v>28.799999999999997</v>
      </c>
      <c r="AC816" s="48">
        <f t="shared" si="236"/>
        <v>252.8</v>
      </c>
      <c r="AD816" s="93">
        <f t="shared" si="228"/>
        <v>252.8</v>
      </c>
    </row>
    <row r="817" spans="1:30" s="68" customFormat="1" ht="30" customHeight="1" x14ac:dyDescent="0.35">
      <c r="A817" s="39"/>
      <c r="B817" s="39" t="s">
        <v>62</v>
      </c>
      <c r="C817" s="40">
        <v>781</v>
      </c>
      <c r="D817" s="41">
        <v>13041</v>
      </c>
      <c r="E817" s="41">
        <v>7900</v>
      </c>
      <c r="F817" s="41" t="s">
        <v>49</v>
      </c>
      <c r="G817" s="39" t="s">
        <v>272</v>
      </c>
      <c r="H817" s="39" t="s">
        <v>302</v>
      </c>
      <c r="I817" s="41">
        <v>2.5</v>
      </c>
      <c r="J817" s="41">
        <v>1.3</v>
      </c>
      <c r="K817" s="41">
        <v>2</v>
      </c>
      <c r="L817" s="41">
        <v>0</v>
      </c>
      <c r="M817" s="41">
        <f t="shared" si="227"/>
        <v>2</v>
      </c>
      <c r="N817" s="41"/>
      <c r="O817" s="41">
        <f>IF(P817="m3",I817*J817*M817,IF(P817="m2-LxH",I817*M817,IF(P817="m2-LxW",I817*J817*N817,IF(P817="rm",M817,IF(P817="lm",I817,IF(P817="unit",#REF!,))))))</f>
        <v>2</v>
      </c>
      <c r="P817" s="42" t="s">
        <v>30</v>
      </c>
      <c r="Q817" s="43" t="str">
        <f t="shared" si="230"/>
        <v>off hired</v>
      </c>
      <c r="R817" s="44">
        <v>44793</v>
      </c>
      <c r="S817" s="44">
        <v>44824</v>
      </c>
      <c r="T817" s="45">
        <f t="shared" si="231"/>
        <v>1</v>
      </c>
      <c r="U817" s="46">
        <f t="shared" si="229"/>
        <v>4.5714285714285712</v>
      </c>
      <c r="V817" s="50">
        <v>135</v>
      </c>
      <c r="W817" s="47"/>
      <c r="X817" s="48">
        <f t="shared" si="232"/>
        <v>270</v>
      </c>
      <c r="Y817" s="48">
        <f t="shared" si="233"/>
        <v>0</v>
      </c>
      <c r="Z817" s="48">
        <f t="shared" si="234"/>
        <v>189</v>
      </c>
      <c r="AA817" s="48">
        <f t="shared" si="235"/>
        <v>81</v>
      </c>
      <c r="AB817" s="48">
        <f t="shared" si="237"/>
        <v>0</v>
      </c>
      <c r="AC817" s="48">
        <f t="shared" si="236"/>
        <v>270</v>
      </c>
      <c r="AD817" s="93">
        <f t="shared" si="228"/>
        <v>270</v>
      </c>
    </row>
    <row r="818" spans="1:30" s="68" customFormat="1" ht="30" customHeight="1" x14ac:dyDescent="0.35">
      <c r="A818" s="39"/>
      <c r="B818" s="39" t="s">
        <v>74</v>
      </c>
      <c r="C818" s="40">
        <v>782</v>
      </c>
      <c r="D818" s="41">
        <v>13042</v>
      </c>
      <c r="E818" s="41">
        <v>8457</v>
      </c>
      <c r="F818" s="41" t="s">
        <v>49</v>
      </c>
      <c r="G818" s="39" t="s">
        <v>263</v>
      </c>
      <c r="H818" s="39" t="s">
        <v>399</v>
      </c>
      <c r="I818" s="41">
        <v>10</v>
      </c>
      <c r="J818" s="41">
        <v>1.3</v>
      </c>
      <c r="K818" s="41">
        <v>4</v>
      </c>
      <c r="L818" s="41"/>
      <c r="M818" s="41">
        <f t="shared" si="227"/>
        <v>4</v>
      </c>
      <c r="N818" s="41"/>
      <c r="O818" s="41">
        <f>IF(P818="m3",I818*J818*M818,IF(P818="m2-LxH",I818*M818,IF(P818="m2-LxW",I818*J818*N818,IF(P818="rm",M818,IF(P818="lm",I818,IF(P818="unit",#REF!,))))))</f>
        <v>40</v>
      </c>
      <c r="P818" s="42" t="s">
        <v>27</v>
      </c>
      <c r="Q818" s="43" t="str">
        <f t="shared" si="230"/>
        <v>off hired</v>
      </c>
      <c r="R818" s="44">
        <v>44793</v>
      </c>
      <c r="S818" s="44">
        <v>44917</v>
      </c>
      <c r="T818" s="45">
        <f t="shared" si="231"/>
        <v>1</v>
      </c>
      <c r="U818" s="46">
        <f t="shared" si="229"/>
        <v>17.857142857142858</v>
      </c>
      <c r="V818" s="47">
        <v>14</v>
      </c>
      <c r="W818" s="47">
        <v>0</v>
      </c>
      <c r="X818" s="48">
        <f t="shared" si="232"/>
        <v>560</v>
      </c>
      <c r="Y818" s="48">
        <f t="shared" si="233"/>
        <v>0</v>
      </c>
      <c r="Z818" s="48">
        <f t="shared" si="234"/>
        <v>392</v>
      </c>
      <c r="AA818" s="48">
        <f t="shared" si="235"/>
        <v>168</v>
      </c>
      <c r="AB818" s="48">
        <f t="shared" si="237"/>
        <v>0</v>
      </c>
      <c r="AC818" s="48">
        <f t="shared" si="236"/>
        <v>560</v>
      </c>
      <c r="AD818" s="93">
        <f t="shared" si="228"/>
        <v>560</v>
      </c>
    </row>
    <row r="819" spans="1:30" s="68" customFormat="1" ht="30" customHeight="1" x14ac:dyDescent="0.35">
      <c r="A819" s="39"/>
      <c r="B819" s="39" t="s">
        <v>114</v>
      </c>
      <c r="C819" s="40">
        <v>783</v>
      </c>
      <c r="D819" s="41">
        <v>13043</v>
      </c>
      <c r="E819" s="41">
        <v>7851</v>
      </c>
      <c r="F819" s="41" t="s">
        <v>49</v>
      </c>
      <c r="G819" s="39" t="s">
        <v>397</v>
      </c>
      <c r="H819" s="39" t="s">
        <v>399</v>
      </c>
      <c r="I819" s="41">
        <v>4</v>
      </c>
      <c r="J819" s="41">
        <v>1.3</v>
      </c>
      <c r="K819" s="41">
        <v>4</v>
      </c>
      <c r="L819" s="41"/>
      <c r="M819" s="41">
        <f t="shared" si="227"/>
        <v>4</v>
      </c>
      <c r="N819" s="41"/>
      <c r="O819" s="41">
        <f>IF(P819="m3",I819*J819*M819,IF(P819="m2-LxH",I819*M819,IF(P819="m2-LxW",I819*J819*N819,IF(P819="rm",M819,IF(P819="lm",I819,IF(P819="unit",#REF!,))))))</f>
        <v>16</v>
      </c>
      <c r="P819" s="42" t="s">
        <v>27</v>
      </c>
      <c r="Q819" s="43" t="str">
        <f t="shared" si="230"/>
        <v>off hired</v>
      </c>
      <c r="R819" s="44">
        <v>44793</v>
      </c>
      <c r="S819" s="44">
        <v>44802</v>
      </c>
      <c r="T819" s="45">
        <f t="shared" si="231"/>
        <v>1</v>
      </c>
      <c r="U819" s="46">
        <f t="shared" si="229"/>
        <v>1.4285714285714286</v>
      </c>
      <c r="V819" s="47">
        <v>14</v>
      </c>
      <c r="W819" s="47">
        <v>0.84</v>
      </c>
      <c r="X819" s="48">
        <f t="shared" si="232"/>
        <v>224</v>
      </c>
      <c r="Y819" s="48">
        <f t="shared" si="233"/>
        <v>13.44</v>
      </c>
      <c r="Z819" s="48">
        <f t="shared" si="234"/>
        <v>156.79999999999998</v>
      </c>
      <c r="AA819" s="48">
        <f t="shared" si="235"/>
        <v>67.2</v>
      </c>
      <c r="AB819" s="48">
        <f t="shared" si="237"/>
        <v>19.2</v>
      </c>
      <c r="AC819" s="48">
        <f t="shared" si="236"/>
        <v>243.2</v>
      </c>
      <c r="AD819" s="93">
        <f t="shared" si="228"/>
        <v>243.2</v>
      </c>
    </row>
    <row r="820" spans="1:30" s="68" customFormat="1" ht="30" customHeight="1" x14ac:dyDescent="0.35">
      <c r="A820" s="39"/>
      <c r="B820" s="39" t="s">
        <v>114</v>
      </c>
      <c r="C820" s="40">
        <v>783</v>
      </c>
      <c r="D820" s="41">
        <v>13043</v>
      </c>
      <c r="E820" s="41">
        <v>7851</v>
      </c>
      <c r="F820" s="41" t="s">
        <v>49</v>
      </c>
      <c r="G820" s="39" t="s">
        <v>397</v>
      </c>
      <c r="H820" s="39" t="s">
        <v>302</v>
      </c>
      <c r="I820" s="41">
        <v>2.5</v>
      </c>
      <c r="J820" s="41">
        <v>1.3</v>
      </c>
      <c r="K820" s="41">
        <v>4</v>
      </c>
      <c r="L820" s="41"/>
      <c r="M820" s="41">
        <f t="shared" si="227"/>
        <v>4</v>
      </c>
      <c r="N820" s="41"/>
      <c r="O820" s="41">
        <f>IF(P820="m3",I820*J820*M820,IF(P820="m2-LxH",I820*M820,IF(P820="m2-LxW",I820*J820*N820,IF(P820="rm",M820,IF(P820="lm",I820,IF(P820="unit",#REF!,))))))</f>
        <v>4</v>
      </c>
      <c r="P820" s="42" t="s">
        <v>30</v>
      </c>
      <c r="Q820" s="43" t="str">
        <f t="shared" si="230"/>
        <v>off hired</v>
      </c>
      <c r="R820" s="44">
        <v>44793</v>
      </c>
      <c r="S820" s="44">
        <v>44802</v>
      </c>
      <c r="T820" s="45">
        <f t="shared" si="231"/>
        <v>1</v>
      </c>
      <c r="U820" s="46">
        <f t="shared" ref="U820:U851" si="238">IF(Q820="on hire",$C$1-R820+1,IF(Q820="off hired",S820-R820+1,0))/7</f>
        <v>1.4285714285714286</v>
      </c>
      <c r="V820" s="50">
        <v>135</v>
      </c>
      <c r="W820" s="47">
        <v>12.25</v>
      </c>
      <c r="X820" s="48">
        <f t="shared" si="232"/>
        <v>540</v>
      </c>
      <c r="Y820" s="48">
        <f t="shared" si="233"/>
        <v>49</v>
      </c>
      <c r="Z820" s="48">
        <f t="shared" si="234"/>
        <v>378</v>
      </c>
      <c r="AA820" s="48">
        <f t="shared" si="235"/>
        <v>162</v>
      </c>
      <c r="AB820" s="48">
        <f t="shared" si="237"/>
        <v>70</v>
      </c>
      <c r="AC820" s="48">
        <f t="shared" si="236"/>
        <v>610</v>
      </c>
      <c r="AD820" s="93">
        <f t="shared" si="228"/>
        <v>610</v>
      </c>
    </row>
    <row r="821" spans="1:30" s="68" customFormat="1" ht="30" customHeight="1" x14ac:dyDescent="0.35">
      <c r="A821" s="39"/>
      <c r="B821" s="39" t="s">
        <v>114</v>
      </c>
      <c r="C821" s="40">
        <v>785</v>
      </c>
      <c r="D821" s="41">
        <v>13044</v>
      </c>
      <c r="E821" s="41">
        <v>7869</v>
      </c>
      <c r="F821" s="41" t="s">
        <v>50</v>
      </c>
      <c r="G821" s="39" t="s">
        <v>332</v>
      </c>
      <c r="H821" s="39" t="s">
        <v>353</v>
      </c>
      <c r="I821" s="41">
        <v>3</v>
      </c>
      <c r="J821" s="41">
        <v>1.2</v>
      </c>
      <c r="K821" s="41"/>
      <c r="L821" s="41"/>
      <c r="M821" s="41"/>
      <c r="N821" s="41">
        <v>1</v>
      </c>
      <c r="O821" s="41">
        <f>IF(P821="m3",I821*J821*M821,IF(P821="m2-LxH",I821*M821,IF(P821="m2-LxW",I821*J821*N821,IF(P821="rm",M821,IF(P821="lm",I821,IF(P821="unit",#REF!,))))))</f>
        <v>3.5999999999999996</v>
      </c>
      <c r="P821" s="42" t="s">
        <v>32</v>
      </c>
      <c r="Q821" s="43" t="str">
        <f t="shared" si="230"/>
        <v>off hired</v>
      </c>
      <c r="R821" s="44">
        <v>44793</v>
      </c>
      <c r="S821" s="44">
        <v>44807</v>
      </c>
      <c r="T821" s="45">
        <f t="shared" si="231"/>
        <v>1</v>
      </c>
      <c r="U821" s="46">
        <f t="shared" si="238"/>
        <v>2.1428571428571428</v>
      </c>
      <c r="V821" s="47">
        <v>36.5</v>
      </c>
      <c r="W821" s="47">
        <v>3.15</v>
      </c>
      <c r="X821" s="48">
        <f t="shared" si="232"/>
        <v>131.39999999999998</v>
      </c>
      <c r="Y821" s="48">
        <f t="shared" si="233"/>
        <v>11.339999999999998</v>
      </c>
      <c r="Z821" s="48">
        <f t="shared" si="234"/>
        <v>91.97999999999999</v>
      </c>
      <c r="AA821" s="48">
        <f t="shared" si="235"/>
        <v>39.419999999999995</v>
      </c>
      <c r="AB821" s="48">
        <f t="shared" si="237"/>
        <v>24.299999999999997</v>
      </c>
      <c r="AC821" s="48">
        <f t="shared" si="236"/>
        <v>155.69999999999999</v>
      </c>
      <c r="AD821" s="93">
        <f t="shared" si="228"/>
        <v>155.69999999999999</v>
      </c>
    </row>
    <row r="822" spans="1:30" s="68" customFormat="1" ht="30.65" customHeight="1" x14ac:dyDescent="0.35">
      <c r="A822" s="39"/>
      <c r="B822" s="39" t="s">
        <v>114</v>
      </c>
      <c r="C822" s="40">
        <v>785</v>
      </c>
      <c r="D822" s="41">
        <v>13044</v>
      </c>
      <c r="E822" s="41">
        <v>7869</v>
      </c>
      <c r="F822" s="41" t="s">
        <v>50</v>
      </c>
      <c r="G822" s="39" t="s">
        <v>332</v>
      </c>
      <c r="H822" s="39" t="s">
        <v>399</v>
      </c>
      <c r="I822" s="41">
        <v>2.6</v>
      </c>
      <c r="J822" s="41">
        <v>1.3</v>
      </c>
      <c r="K822" s="41">
        <v>4</v>
      </c>
      <c r="L822" s="41"/>
      <c r="M822" s="41">
        <f t="shared" ref="M822:M866" si="239">K822-L822</f>
        <v>4</v>
      </c>
      <c r="N822" s="41"/>
      <c r="O822" s="41">
        <f>IF(P822="m3",I822*J822*M822,IF(P822="m2-LxH",I822*M822,IF(P822="m2-LxW",I822*J822*N822,IF(P822="rm",M822,IF(P822="lm",I822,IF(P822="unit",#REF!,))))))</f>
        <v>10.4</v>
      </c>
      <c r="P822" s="42" t="s">
        <v>27</v>
      </c>
      <c r="Q822" s="43" t="str">
        <f t="shared" si="230"/>
        <v>off hired</v>
      </c>
      <c r="R822" s="44">
        <v>44793</v>
      </c>
      <c r="S822" s="44">
        <v>44807</v>
      </c>
      <c r="T822" s="45">
        <f t="shared" si="231"/>
        <v>1</v>
      </c>
      <c r="U822" s="46">
        <f t="shared" si="238"/>
        <v>2.1428571428571428</v>
      </c>
      <c r="V822" s="47">
        <v>14</v>
      </c>
      <c r="W822" s="47">
        <v>0.84</v>
      </c>
      <c r="X822" s="48">
        <f t="shared" si="232"/>
        <v>145.6</v>
      </c>
      <c r="Y822" s="48">
        <f t="shared" si="233"/>
        <v>8.7360000000000007</v>
      </c>
      <c r="Z822" s="48">
        <f t="shared" si="234"/>
        <v>101.91999999999999</v>
      </c>
      <c r="AA822" s="48">
        <f t="shared" si="235"/>
        <v>43.68</v>
      </c>
      <c r="AB822" s="48">
        <f t="shared" si="237"/>
        <v>18.72</v>
      </c>
      <c r="AC822" s="48">
        <f t="shared" si="236"/>
        <v>164.32</v>
      </c>
      <c r="AD822" s="93">
        <f t="shared" si="228"/>
        <v>164.32</v>
      </c>
    </row>
    <row r="823" spans="1:30" s="68" customFormat="1" ht="30" customHeight="1" x14ac:dyDescent="0.35">
      <c r="A823" s="39"/>
      <c r="B823" s="39" t="s">
        <v>114</v>
      </c>
      <c r="C823" s="40">
        <v>784</v>
      </c>
      <c r="D823" s="41">
        <v>13045</v>
      </c>
      <c r="E823" s="41">
        <v>7851</v>
      </c>
      <c r="F823" s="41" t="s">
        <v>49</v>
      </c>
      <c r="G823" s="39" t="s">
        <v>397</v>
      </c>
      <c r="H823" s="39" t="s">
        <v>399</v>
      </c>
      <c r="I823" s="41">
        <v>4</v>
      </c>
      <c r="J823" s="41">
        <v>1.3</v>
      </c>
      <c r="K823" s="41">
        <v>4</v>
      </c>
      <c r="L823" s="41"/>
      <c r="M823" s="41">
        <f t="shared" si="239"/>
        <v>4</v>
      </c>
      <c r="N823" s="41"/>
      <c r="O823" s="41">
        <f>IF(P823="m3",I823*J823*M823,IF(P823="m2-LxH",I823*M823,IF(P823="m2-LxW",I823*J823*N823,IF(P823="rm",M823,IF(P823="lm",I823,IF(P823="unit",#REF!,))))))</f>
        <v>16</v>
      </c>
      <c r="P823" s="42" t="s">
        <v>27</v>
      </c>
      <c r="Q823" s="43" t="str">
        <f t="shared" si="230"/>
        <v>off hired</v>
      </c>
      <c r="R823" s="44">
        <v>44793</v>
      </c>
      <c r="S823" s="44">
        <v>44802</v>
      </c>
      <c r="T823" s="45">
        <f t="shared" si="231"/>
        <v>1</v>
      </c>
      <c r="U823" s="46">
        <f t="shared" si="238"/>
        <v>1.4285714285714286</v>
      </c>
      <c r="V823" s="47">
        <v>14</v>
      </c>
      <c r="W823" s="47">
        <v>0.84</v>
      </c>
      <c r="X823" s="48">
        <f t="shared" si="232"/>
        <v>224</v>
      </c>
      <c r="Y823" s="48">
        <f t="shared" si="233"/>
        <v>13.44</v>
      </c>
      <c r="Z823" s="48">
        <f t="shared" si="234"/>
        <v>156.79999999999998</v>
      </c>
      <c r="AA823" s="48">
        <f t="shared" si="235"/>
        <v>67.2</v>
      </c>
      <c r="AB823" s="48">
        <f t="shared" si="237"/>
        <v>19.2</v>
      </c>
      <c r="AC823" s="48">
        <f t="shared" si="236"/>
        <v>243.2</v>
      </c>
      <c r="AD823" s="93">
        <f t="shared" si="228"/>
        <v>243.2</v>
      </c>
    </row>
    <row r="824" spans="1:30" s="68" customFormat="1" ht="30" customHeight="1" x14ac:dyDescent="0.35">
      <c r="A824" s="39"/>
      <c r="B824" s="39" t="s">
        <v>57</v>
      </c>
      <c r="C824" s="40">
        <v>737</v>
      </c>
      <c r="D824" s="41">
        <v>13046</v>
      </c>
      <c r="E824" s="41">
        <v>7852</v>
      </c>
      <c r="F824" s="41" t="s">
        <v>49</v>
      </c>
      <c r="G824" s="39" t="s">
        <v>262</v>
      </c>
      <c r="H824" s="39" t="s">
        <v>399</v>
      </c>
      <c r="I824" s="41">
        <v>10</v>
      </c>
      <c r="J824" s="41">
        <v>1.3</v>
      </c>
      <c r="K824" s="41">
        <v>2</v>
      </c>
      <c r="L824" s="41"/>
      <c r="M824" s="41">
        <f t="shared" si="239"/>
        <v>2</v>
      </c>
      <c r="N824" s="41"/>
      <c r="O824" s="41">
        <f>IF(P824="m3",I824*J824*M824,IF(P824="m2-LxH",I824*M824,IF(P824="m2-LxW",I824*J824*N824,IF(P824="rm",M824,IF(P824="lm",I824,IF(P824="unit",#REF!,))))))</f>
        <v>20</v>
      </c>
      <c r="P824" s="42" t="s">
        <v>27</v>
      </c>
      <c r="Q824" s="43" t="str">
        <f t="shared" si="230"/>
        <v>off hired</v>
      </c>
      <c r="R824" s="44">
        <v>44793</v>
      </c>
      <c r="S824" s="44">
        <v>44802</v>
      </c>
      <c r="T824" s="45">
        <f t="shared" si="231"/>
        <v>1</v>
      </c>
      <c r="U824" s="46">
        <f t="shared" si="238"/>
        <v>1.4285714285714286</v>
      </c>
      <c r="V824" s="47">
        <v>14</v>
      </c>
      <c r="W824" s="47">
        <v>0.84</v>
      </c>
      <c r="X824" s="48">
        <f t="shared" si="232"/>
        <v>280</v>
      </c>
      <c r="Y824" s="48">
        <f t="shared" si="233"/>
        <v>16.8</v>
      </c>
      <c r="Z824" s="48">
        <f t="shared" si="234"/>
        <v>196</v>
      </c>
      <c r="AA824" s="48">
        <f t="shared" si="235"/>
        <v>84</v>
      </c>
      <c r="AB824" s="48">
        <f t="shared" si="237"/>
        <v>24</v>
      </c>
      <c r="AC824" s="48">
        <f t="shared" si="236"/>
        <v>304</v>
      </c>
      <c r="AD824" s="93">
        <f t="shared" si="228"/>
        <v>304</v>
      </c>
    </row>
    <row r="825" spans="1:30" s="68" customFormat="1" ht="30" customHeight="1" x14ac:dyDescent="0.35">
      <c r="A825" s="39"/>
      <c r="B825" s="39" t="s">
        <v>486</v>
      </c>
      <c r="C825" s="40">
        <v>786</v>
      </c>
      <c r="D825" s="41">
        <v>13047</v>
      </c>
      <c r="E825" s="41">
        <v>8053</v>
      </c>
      <c r="F825" s="41" t="s">
        <v>49</v>
      </c>
      <c r="G825" s="39" t="s">
        <v>442</v>
      </c>
      <c r="H825" s="39" t="s">
        <v>302</v>
      </c>
      <c r="I825" s="41">
        <v>2.5</v>
      </c>
      <c r="J825" s="41">
        <v>1.3</v>
      </c>
      <c r="K825" s="41">
        <v>2.5</v>
      </c>
      <c r="L825" s="41">
        <v>1</v>
      </c>
      <c r="M825" s="41">
        <f t="shared" si="239"/>
        <v>1.5</v>
      </c>
      <c r="N825" s="41"/>
      <c r="O825" s="41">
        <f>IF(P825="m3",I825*J825*M825,IF(P825="m2-LxH",I825*M825,IF(P825="m2-LxW",I825*J825*N825,IF(P825="rm",M825,IF(P825="lm",I825,IF(P825="unit",#REF!,))))))</f>
        <v>1.5</v>
      </c>
      <c r="P825" s="42" t="s">
        <v>30</v>
      </c>
      <c r="Q825" s="43" t="str">
        <f t="shared" si="230"/>
        <v>off hired</v>
      </c>
      <c r="R825" s="44">
        <v>44790</v>
      </c>
      <c r="S825" s="44">
        <v>44836</v>
      </c>
      <c r="T825" s="45">
        <f t="shared" si="231"/>
        <v>1</v>
      </c>
      <c r="U825" s="46">
        <f t="shared" si="238"/>
        <v>6.7142857142857144</v>
      </c>
      <c r="V825" s="50">
        <v>135</v>
      </c>
      <c r="W825" s="47"/>
      <c r="X825" s="48">
        <f t="shared" si="232"/>
        <v>202.5</v>
      </c>
      <c r="Y825" s="48">
        <f t="shared" si="233"/>
        <v>0</v>
      </c>
      <c r="Z825" s="48">
        <f t="shared" si="234"/>
        <v>141.74999999999997</v>
      </c>
      <c r="AA825" s="48">
        <f t="shared" si="235"/>
        <v>60.749999999999993</v>
      </c>
      <c r="AB825" s="48">
        <f t="shared" si="237"/>
        <v>0</v>
      </c>
      <c r="AC825" s="48">
        <f t="shared" si="236"/>
        <v>202.49999999999997</v>
      </c>
      <c r="AD825" s="93">
        <f t="shared" si="228"/>
        <v>202.49999999999997</v>
      </c>
    </row>
    <row r="826" spans="1:30" s="68" customFormat="1" ht="30" customHeight="1" x14ac:dyDescent="0.35">
      <c r="A826" s="39"/>
      <c r="B826" s="39" t="s">
        <v>132</v>
      </c>
      <c r="C826" s="40">
        <v>787</v>
      </c>
      <c r="D826" s="41">
        <v>13048</v>
      </c>
      <c r="E826" s="41">
        <v>7894</v>
      </c>
      <c r="F826" s="41" t="s">
        <v>50</v>
      </c>
      <c r="G826" s="39" t="s">
        <v>231</v>
      </c>
      <c r="H826" s="39" t="s">
        <v>399</v>
      </c>
      <c r="I826" s="41">
        <v>4</v>
      </c>
      <c r="J826" s="41">
        <v>1.3</v>
      </c>
      <c r="K826" s="41">
        <v>2</v>
      </c>
      <c r="L826" s="41"/>
      <c r="M826" s="41">
        <f t="shared" si="239"/>
        <v>2</v>
      </c>
      <c r="N826" s="41"/>
      <c r="O826" s="41">
        <f>IF(P826="m3",I826*J826*M826,IF(P826="m2-LxH",I826*M826,IF(P826="m2-LxW",I826*J826*N826,IF(P826="rm",M826,IF(P826="lm",I826,IF(P826="unit",#REF!,))))))</f>
        <v>8</v>
      </c>
      <c r="P826" s="42" t="s">
        <v>27</v>
      </c>
      <c r="Q826" s="43" t="str">
        <f t="shared" si="230"/>
        <v>off hired</v>
      </c>
      <c r="R826" s="44">
        <v>44795</v>
      </c>
      <c r="S826" s="44">
        <v>44819</v>
      </c>
      <c r="T826" s="45">
        <f t="shared" si="231"/>
        <v>1</v>
      </c>
      <c r="U826" s="46">
        <f t="shared" si="238"/>
        <v>3.5714285714285716</v>
      </c>
      <c r="V826" s="47">
        <v>14</v>
      </c>
      <c r="W826" s="47">
        <v>0.84</v>
      </c>
      <c r="X826" s="48">
        <f t="shared" si="232"/>
        <v>112</v>
      </c>
      <c r="Y826" s="48">
        <f t="shared" si="233"/>
        <v>6.72</v>
      </c>
      <c r="Z826" s="48">
        <f t="shared" si="234"/>
        <v>78.399999999999991</v>
      </c>
      <c r="AA826" s="48">
        <f t="shared" si="235"/>
        <v>33.6</v>
      </c>
      <c r="AB826" s="48">
        <f t="shared" si="237"/>
        <v>24</v>
      </c>
      <c r="AC826" s="48">
        <f t="shared" si="236"/>
        <v>136</v>
      </c>
      <c r="AD826" s="93">
        <f t="shared" si="228"/>
        <v>136</v>
      </c>
    </row>
    <row r="827" spans="1:30" s="68" customFormat="1" ht="30" customHeight="1" x14ac:dyDescent="0.35">
      <c r="A827" s="39"/>
      <c r="B827" s="39" t="s">
        <v>132</v>
      </c>
      <c r="C827" s="40">
        <v>788</v>
      </c>
      <c r="D827" s="41">
        <v>13048</v>
      </c>
      <c r="E827" s="41">
        <v>7894</v>
      </c>
      <c r="F827" s="41" t="s">
        <v>50</v>
      </c>
      <c r="G827" s="39" t="s">
        <v>231</v>
      </c>
      <c r="H827" s="39" t="s">
        <v>399</v>
      </c>
      <c r="I827" s="41">
        <v>7</v>
      </c>
      <c r="J827" s="41">
        <v>1.3</v>
      </c>
      <c r="K827" s="41">
        <v>2</v>
      </c>
      <c r="L827" s="41"/>
      <c r="M827" s="41">
        <f t="shared" si="239"/>
        <v>2</v>
      </c>
      <c r="N827" s="41"/>
      <c r="O827" s="41">
        <f>IF(P827="m3",I827*J827*M827,IF(P827="m2-LxH",I827*M827,IF(P827="m2-LxW",I827*J827*N827,IF(P827="rm",M827,IF(P827="lm",I827,IF(P827="unit",#REF!,))))))</f>
        <v>14</v>
      </c>
      <c r="P827" s="42" t="s">
        <v>27</v>
      </c>
      <c r="Q827" s="43" t="str">
        <f t="shared" si="230"/>
        <v>off hired</v>
      </c>
      <c r="R827" s="44">
        <v>44795</v>
      </c>
      <c r="S827" s="44">
        <v>44819</v>
      </c>
      <c r="T827" s="45">
        <f t="shared" si="231"/>
        <v>1</v>
      </c>
      <c r="U827" s="46">
        <f t="shared" si="238"/>
        <v>3.5714285714285716</v>
      </c>
      <c r="V827" s="47">
        <v>14</v>
      </c>
      <c r="W827" s="47">
        <v>0.84</v>
      </c>
      <c r="X827" s="48">
        <f t="shared" si="232"/>
        <v>196</v>
      </c>
      <c r="Y827" s="48">
        <f t="shared" si="233"/>
        <v>11.76</v>
      </c>
      <c r="Z827" s="48">
        <f t="shared" si="234"/>
        <v>137.19999999999999</v>
      </c>
      <c r="AA827" s="48">
        <f t="shared" si="235"/>
        <v>58.800000000000004</v>
      </c>
      <c r="AB827" s="48">
        <f t="shared" si="237"/>
        <v>42</v>
      </c>
      <c r="AC827" s="48">
        <f t="shared" si="236"/>
        <v>238</v>
      </c>
      <c r="AD827" s="93">
        <f t="shared" si="228"/>
        <v>238</v>
      </c>
    </row>
    <row r="828" spans="1:30" s="68" customFormat="1" ht="30" customHeight="1" x14ac:dyDescent="0.35">
      <c r="A828" s="39"/>
      <c r="B828" s="39" t="s">
        <v>47</v>
      </c>
      <c r="C828" s="40">
        <v>789</v>
      </c>
      <c r="D828" s="49">
        <v>13049</v>
      </c>
      <c r="E828" s="49">
        <v>7850</v>
      </c>
      <c r="F828" s="41" t="s">
        <v>50</v>
      </c>
      <c r="G828" s="39" t="s">
        <v>270</v>
      </c>
      <c r="H828" s="39" t="s">
        <v>399</v>
      </c>
      <c r="I828" s="41">
        <v>25</v>
      </c>
      <c r="J828" s="41">
        <v>1.3</v>
      </c>
      <c r="K828" s="41">
        <v>4.5</v>
      </c>
      <c r="L828" s="41"/>
      <c r="M828" s="41">
        <f t="shared" si="239"/>
        <v>4.5</v>
      </c>
      <c r="N828" s="41"/>
      <c r="O828" s="41">
        <f>IF(P828="m3",I828*J828*M828,IF(P828="m2-LxH",I828*M828,IF(P828="m2-LxW",I828*J828*N828,IF(P828="rm",M828,IF(P828="lm",I828,IF(P828="unit",#REF!,))))))</f>
        <v>112.5</v>
      </c>
      <c r="P828" s="42" t="s">
        <v>27</v>
      </c>
      <c r="Q828" s="43" t="str">
        <f t="shared" si="230"/>
        <v>off hired</v>
      </c>
      <c r="R828" s="44">
        <v>44795</v>
      </c>
      <c r="S828" s="44">
        <v>44802</v>
      </c>
      <c r="T828" s="45">
        <f t="shared" si="231"/>
        <v>1</v>
      </c>
      <c r="U828" s="46">
        <f t="shared" si="238"/>
        <v>1.1428571428571428</v>
      </c>
      <c r="V828" s="47">
        <v>14</v>
      </c>
      <c r="W828" s="47">
        <v>0.84</v>
      </c>
      <c r="X828" s="48">
        <f t="shared" si="232"/>
        <v>1575</v>
      </c>
      <c r="Y828" s="48">
        <f t="shared" si="233"/>
        <v>94.5</v>
      </c>
      <c r="Z828" s="48">
        <f t="shared" si="234"/>
        <v>1102.5</v>
      </c>
      <c r="AA828" s="48">
        <f t="shared" si="235"/>
        <v>472.5</v>
      </c>
      <c r="AB828" s="48">
        <f t="shared" si="237"/>
        <v>107.99999999999999</v>
      </c>
      <c r="AC828" s="48">
        <f t="shared" si="236"/>
        <v>1683</v>
      </c>
      <c r="AD828" s="93">
        <f t="shared" si="228"/>
        <v>1683</v>
      </c>
    </row>
    <row r="829" spans="1:30" s="68" customFormat="1" ht="30" customHeight="1" x14ac:dyDescent="0.35">
      <c r="A829" s="39"/>
      <c r="B829" s="39" t="s">
        <v>114</v>
      </c>
      <c r="C829" s="40">
        <v>790</v>
      </c>
      <c r="D829" s="41">
        <v>13050</v>
      </c>
      <c r="E829" s="41">
        <v>7851</v>
      </c>
      <c r="F829" s="41" t="s">
        <v>49</v>
      </c>
      <c r="G829" s="39" t="s">
        <v>256</v>
      </c>
      <c r="H829" s="39" t="s">
        <v>399</v>
      </c>
      <c r="I829" s="41">
        <v>5</v>
      </c>
      <c r="J829" s="41">
        <v>1.3</v>
      </c>
      <c r="K829" s="41">
        <v>4</v>
      </c>
      <c r="L829" s="41"/>
      <c r="M829" s="41">
        <f t="shared" si="239"/>
        <v>4</v>
      </c>
      <c r="N829" s="41"/>
      <c r="O829" s="41">
        <f>IF(P829="m3",I829*J829*M829,IF(P829="m2-LxH",I829*M829,IF(P829="m2-LxW",I829*J829*N829,IF(P829="rm",M829,IF(P829="lm",I829,IF(P829="unit",#REF!,))))))</f>
        <v>20</v>
      </c>
      <c r="P829" s="42" t="s">
        <v>27</v>
      </c>
      <c r="Q829" s="43" t="str">
        <f t="shared" si="230"/>
        <v>off hired</v>
      </c>
      <c r="R829" s="44">
        <v>44795</v>
      </c>
      <c r="S829" s="44">
        <v>44802</v>
      </c>
      <c r="T829" s="45">
        <f t="shared" si="231"/>
        <v>1</v>
      </c>
      <c r="U829" s="46">
        <f t="shared" si="238"/>
        <v>1.1428571428571428</v>
      </c>
      <c r="V829" s="47">
        <v>14</v>
      </c>
      <c r="W829" s="47">
        <v>0</v>
      </c>
      <c r="X829" s="48">
        <f t="shared" si="232"/>
        <v>280</v>
      </c>
      <c r="Y829" s="48">
        <f t="shared" si="233"/>
        <v>0</v>
      </c>
      <c r="Z829" s="48">
        <f t="shared" si="234"/>
        <v>196</v>
      </c>
      <c r="AA829" s="48">
        <f t="shared" si="235"/>
        <v>84</v>
      </c>
      <c r="AB829" s="48">
        <f t="shared" si="237"/>
        <v>0</v>
      </c>
      <c r="AC829" s="48">
        <f t="shared" si="236"/>
        <v>280</v>
      </c>
      <c r="AD829" s="93">
        <f t="shared" si="228"/>
        <v>280</v>
      </c>
    </row>
    <row r="830" spans="1:30" s="68" customFormat="1" ht="30" customHeight="1" x14ac:dyDescent="0.35">
      <c r="A830" s="39"/>
      <c r="B830" s="39" t="s">
        <v>62</v>
      </c>
      <c r="C830" s="40">
        <v>791</v>
      </c>
      <c r="D830" s="49">
        <v>13051</v>
      </c>
      <c r="E830" s="49">
        <v>7878</v>
      </c>
      <c r="F830" s="41" t="s">
        <v>49</v>
      </c>
      <c r="G830" s="39" t="s">
        <v>240</v>
      </c>
      <c r="H830" s="39" t="s">
        <v>399</v>
      </c>
      <c r="I830" s="41">
        <v>5</v>
      </c>
      <c r="J830" s="41">
        <v>1.8</v>
      </c>
      <c r="K830" s="41">
        <v>4</v>
      </c>
      <c r="L830" s="41"/>
      <c r="M830" s="41">
        <f t="shared" si="239"/>
        <v>4</v>
      </c>
      <c r="N830" s="41"/>
      <c r="O830" s="41">
        <f>IF(P830="m3",I830*J830*M830,IF(P830="m2-LxH",I830*M830,IF(P830="m2-LxW",I830*J830*N830,IF(P830="rm",M830,IF(P830="lm",I830,IF(P830="unit",#REF!,))))))</f>
        <v>20</v>
      </c>
      <c r="P830" s="42" t="s">
        <v>27</v>
      </c>
      <c r="Q830" s="43" t="str">
        <f t="shared" si="230"/>
        <v>off hired</v>
      </c>
      <c r="R830" s="44">
        <v>44795</v>
      </c>
      <c r="S830" s="44">
        <v>44816</v>
      </c>
      <c r="T830" s="45">
        <f t="shared" si="231"/>
        <v>1</v>
      </c>
      <c r="U830" s="46">
        <f t="shared" si="238"/>
        <v>3.1428571428571428</v>
      </c>
      <c r="V830" s="47">
        <v>18</v>
      </c>
      <c r="W830" s="47">
        <v>1.05</v>
      </c>
      <c r="X830" s="48">
        <f t="shared" si="232"/>
        <v>360</v>
      </c>
      <c r="Y830" s="48">
        <f t="shared" si="233"/>
        <v>21</v>
      </c>
      <c r="Z830" s="48">
        <f t="shared" si="234"/>
        <v>252</v>
      </c>
      <c r="AA830" s="48">
        <f t="shared" si="235"/>
        <v>108</v>
      </c>
      <c r="AB830" s="48">
        <f t="shared" si="237"/>
        <v>66</v>
      </c>
      <c r="AC830" s="48">
        <f t="shared" si="236"/>
        <v>426</v>
      </c>
      <c r="AD830" s="93">
        <f t="shared" si="228"/>
        <v>426</v>
      </c>
    </row>
    <row r="831" spans="1:30" s="68" customFormat="1" ht="30" customHeight="1" x14ac:dyDescent="0.35">
      <c r="A831" s="39"/>
      <c r="B831" s="39" t="s">
        <v>97</v>
      </c>
      <c r="C831" s="49">
        <v>792</v>
      </c>
      <c r="D831" s="49">
        <v>13052</v>
      </c>
      <c r="E831" s="49">
        <v>7847</v>
      </c>
      <c r="F831" s="41" t="s">
        <v>49</v>
      </c>
      <c r="G831" s="39" t="s">
        <v>261</v>
      </c>
      <c r="H831" s="39" t="s">
        <v>302</v>
      </c>
      <c r="I831" s="41">
        <v>2.5</v>
      </c>
      <c r="J831" s="41">
        <v>1.3</v>
      </c>
      <c r="K831" s="41">
        <v>2.5</v>
      </c>
      <c r="L831" s="41"/>
      <c r="M831" s="41">
        <f t="shared" si="239"/>
        <v>2.5</v>
      </c>
      <c r="N831" s="41"/>
      <c r="O831" s="41">
        <f>IF(P831="m3",I831*J831*M831,IF(P831="m2-LxH",I831*M831,IF(P831="m2-LxW",I831*J831*N831,IF(P831="rm",M831,IF(P831="lm",I831,IF(P831="unit",#REF!,))))))</f>
        <v>2.5</v>
      </c>
      <c r="P831" s="42" t="s">
        <v>30</v>
      </c>
      <c r="Q831" s="43" t="str">
        <f t="shared" si="230"/>
        <v>off hired</v>
      </c>
      <c r="R831" s="44">
        <v>44795</v>
      </c>
      <c r="S831" s="44">
        <v>44799</v>
      </c>
      <c r="T831" s="45">
        <f t="shared" si="231"/>
        <v>1</v>
      </c>
      <c r="U831" s="46">
        <f t="shared" si="238"/>
        <v>0.7142857142857143</v>
      </c>
      <c r="V831" s="50">
        <v>135</v>
      </c>
      <c r="W831" s="47">
        <v>12.25</v>
      </c>
      <c r="X831" s="48">
        <f t="shared" si="232"/>
        <v>337.5</v>
      </c>
      <c r="Y831" s="48">
        <f t="shared" si="233"/>
        <v>30.625</v>
      </c>
      <c r="Z831" s="48">
        <f t="shared" si="234"/>
        <v>236.25</v>
      </c>
      <c r="AA831" s="48">
        <f t="shared" si="235"/>
        <v>101.25</v>
      </c>
      <c r="AB831" s="48">
        <f t="shared" si="237"/>
        <v>21.875</v>
      </c>
      <c r="AC831" s="48">
        <f t="shared" si="236"/>
        <v>359.375</v>
      </c>
      <c r="AD831" s="93">
        <f t="shared" si="228"/>
        <v>359.375</v>
      </c>
    </row>
    <row r="832" spans="1:30" s="68" customFormat="1" ht="30" customHeight="1" x14ac:dyDescent="0.35">
      <c r="A832" s="39"/>
      <c r="B832" s="39" t="s">
        <v>107</v>
      </c>
      <c r="C832" s="40">
        <v>793</v>
      </c>
      <c r="D832" s="41">
        <v>13053</v>
      </c>
      <c r="E832" s="41">
        <v>6713</v>
      </c>
      <c r="F832" s="41" t="s">
        <v>50</v>
      </c>
      <c r="G832" s="39" t="s">
        <v>291</v>
      </c>
      <c r="H832" s="39" t="s">
        <v>28</v>
      </c>
      <c r="I832" s="41">
        <v>8.8000000000000007</v>
      </c>
      <c r="J832" s="41">
        <v>6.3</v>
      </c>
      <c r="K832" s="41">
        <v>2</v>
      </c>
      <c r="L832" s="41"/>
      <c r="M832" s="41">
        <f t="shared" si="239"/>
        <v>2</v>
      </c>
      <c r="N832" s="41"/>
      <c r="O832" s="41">
        <f>IF(P832="m3",I832*J832*M832,IF(P832="m2-LxH",I832*M832,IF(P832="m2-LxW",I832*J832*N832,IF(P832="rm",M832,IF(P832="lm",I832,IF(P832="unit",#REF!,))))))</f>
        <v>110.88000000000001</v>
      </c>
      <c r="P832" s="42" t="s">
        <v>29</v>
      </c>
      <c r="Q832" s="43" t="str">
        <f t="shared" si="230"/>
        <v>off hired</v>
      </c>
      <c r="R832" s="44">
        <v>44796</v>
      </c>
      <c r="S832" s="44">
        <v>44828</v>
      </c>
      <c r="T832" s="45">
        <f t="shared" si="231"/>
        <v>1</v>
      </c>
      <c r="U832" s="46">
        <f t="shared" si="238"/>
        <v>4.7142857142857144</v>
      </c>
      <c r="V832" s="47">
        <v>7.5</v>
      </c>
      <c r="W832" s="47">
        <v>0.7</v>
      </c>
      <c r="X832" s="48">
        <f t="shared" si="232"/>
        <v>831.6</v>
      </c>
      <c r="Y832" s="48">
        <f t="shared" si="233"/>
        <v>77.616</v>
      </c>
      <c r="Z832" s="48">
        <f t="shared" si="234"/>
        <v>582.12</v>
      </c>
      <c r="AA832" s="48">
        <f t="shared" si="235"/>
        <v>249.48000000000002</v>
      </c>
      <c r="AB832" s="48">
        <f t="shared" si="237"/>
        <v>365.904</v>
      </c>
      <c r="AC832" s="48">
        <f t="shared" si="236"/>
        <v>1197.5039999999999</v>
      </c>
      <c r="AD832" s="93">
        <f t="shared" si="228"/>
        <v>1197.5039999999999</v>
      </c>
    </row>
    <row r="833" spans="1:30" s="68" customFormat="1" ht="30" customHeight="1" x14ac:dyDescent="0.35">
      <c r="A833" s="39"/>
      <c r="B833" s="39" t="s">
        <v>79</v>
      </c>
      <c r="C833" s="40">
        <v>794</v>
      </c>
      <c r="D833" s="49">
        <v>13054</v>
      </c>
      <c r="E833" s="49">
        <v>7854</v>
      </c>
      <c r="F833" s="41" t="s">
        <v>49</v>
      </c>
      <c r="G833" s="39" t="s">
        <v>261</v>
      </c>
      <c r="H833" s="39" t="s">
        <v>302</v>
      </c>
      <c r="I833" s="41">
        <v>1.8</v>
      </c>
      <c r="J833" s="41">
        <v>1.8</v>
      </c>
      <c r="K833" s="41">
        <v>6</v>
      </c>
      <c r="L833" s="41"/>
      <c r="M833" s="41">
        <f t="shared" si="239"/>
        <v>6</v>
      </c>
      <c r="N833" s="41"/>
      <c r="O833" s="41">
        <f>IF(P833="m3",I833*J833*M833,IF(P833="m2-LxH",I833*M833,IF(P833="m2-LxW",I833*J833*N833,IF(P833="rm",M833,IF(P833="lm",I833,IF(P833="unit",#REF!,))))))</f>
        <v>6</v>
      </c>
      <c r="P833" s="42" t="s">
        <v>30</v>
      </c>
      <c r="Q833" s="43" t="str">
        <f t="shared" si="230"/>
        <v>off hired</v>
      </c>
      <c r="R833" s="44">
        <v>44795</v>
      </c>
      <c r="S833" s="44">
        <v>44802</v>
      </c>
      <c r="T833" s="45">
        <f t="shared" si="231"/>
        <v>1</v>
      </c>
      <c r="U833" s="46">
        <f t="shared" si="238"/>
        <v>1.1428571428571428</v>
      </c>
      <c r="V833" s="50">
        <v>135</v>
      </c>
      <c r="W833" s="47">
        <v>12.25</v>
      </c>
      <c r="X833" s="48">
        <f t="shared" si="232"/>
        <v>810</v>
      </c>
      <c r="Y833" s="48">
        <f t="shared" si="233"/>
        <v>73.5</v>
      </c>
      <c r="Z833" s="48">
        <f t="shared" si="234"/>
        <v>566.99999999999989</v>
      </c>
      <c r="AA833" s="48">
        <f t="shared" si="235"/>
        <v>242.99999999999997</v>
      </c>
      <c r="AB833" s="48">
        <f t="shared" si="237"/>
        <v>84</v>
      </c>
      <c r="AC833" s="48">
        <f t="shared" si="236"/>
        <v>893.99999999999989</v>
      </c>
      <c r="AD833" s="93">
        <f t="shared" si="228"/>
        <v>893.99999999999989</v>
      </c>
    </row>
    <row r="834" spans="1:30" s="68" customFormat="1" ht="30" customHeight="1" x14ac:dyDescent="0.35">
      <c r="A834" s="39"/>
      <c r="B834" s="39" t="s">
        <v>79</v>
      </c>
      <c r="C834" s="40">
        <v>795</v>
      </c>
      <c r="D834" s="49">
        <v>13055</v>
      </c>
      <c r="E834" s="49">
        <v>7857</v>
      </c>
      <c r="F834" s="41" t="s">
        <v>49</v>
      </c>
      <c r="G834" s="39" t="s">
        <v>261</v>
      </c>
      <c r="H834" s="39" t="s">
        <v>302</v>
      </c>
      <c r="I834" s="41">
        <v>1.3</v>
      </c>
      <c r="J834" s="41">
        <v>1.3</v>
      </c>
      <c r="K834" s="41">
        <v>5</v>
      </c>
      <c r="L834" s="41"/>
      <c r="M834" s="41">
        <f t="shared" si="239"/>
        <v>5</v>
      </c>
      <c r="N834" s="41"/>
      <c r="O834" s="41">
        <f>IF(P834="m3",I834*J834*M834,IF(P834="m2-LxH",I834*M834,IF(P834="m2-LxW",I834*J834*N834,IF(P834="rm",M834,IF(P834="lm",I834,IF(P834="unit",#REF!,))))))</f>
        <v>5</v>
      </c>
      <c r="P834" s="42" t="s">
        <v>30</v>
      </c>
      <c r="Q834" s="43" t="str">
        <f t="shared" si="230"/>
        <v>off hired</v>
      </c>
      <c r="R834" s="44">
        <v>44795</v>
      </c>
      <c r="S834" s="44">
        <v>44800</v>
      </c>
      <c r="T834" s="45">
        <f t="shared" si="231"/>
        <v>1</v>
      </c>
      <c r="U834" s="46">
        <f t="shared" si="238"/>
        <v>0.8571428571428571</v>
      </c>
      <c r="V834" s="50">
        <v>135</v>
      </c>
      <c r="W834" s="47">
        <v>12.25</v>
      </c>
      <c r="X834" s="48">
        <f t="shared" si="232"/>
        <v>675</v>
      </c>
      <c r="Y834" s="48">
        <f t="shared" si="233"/>
        <v>61.25</v>
      </c>
      <c r="Z834" s="48">
        <f t="shared" si="234"/>
        <v>472.5</v>
      </c>
      <c r="AA834" s="48">
        <f t="shared" si="235"/>
        <v>202.5</v>
      </c>
      <c r="AB834" s="48">
        <f t="shared" si="237"/>
        <v>52.5</v>
      </c>
      <c r="AC834" s="48">
        <f t="shared" si="236"/>
        <v>727.5</v>
      </c>
      <c r="AD834" s="93">
        <f t="shared" si="228"/>
        <v>727.5</v>
      </c>
    </row>
    <row r="835" spans="1:30" s="68" customFormat="1" ht="30" customHeight="1" x14ac:dyDescent="0.35">
      <c r="A835" s="39"/>
      <c r="B835" s="39" t="s">
        <v>97</v>
      </c>
      <c r="C835" s="40">
        <v>796</v>
      </c>
      <c r="D835" s="41">
        <v>13056</v>
      </c>
      <c r="E835" s="41">
        <v>8338</v>
      </c>
      <c r="F835" s="41" t="s">
        <v>49</v>
      </c>
      <c r="G835" s="39" t="s">
        <v>267</v>
      </c>
      <c r="H835" s="39" t="s">
        <v>399</v>
      </c>
      <c r="I835" s="41">
        <v>7.5</v>
      </c>
      <c r="J835" s="41">
        <v>1.3</v>
      </c>
      <c r="K835" s="41">
        <v>6</v>
      </c>
      <c r="L835" s="41"/>
      <c r="M835" s="41">
        <f t="shared" si="239"/>
        <v>6</v>
      </c>
      <c r="N835" s="41"/>
      <c r="O835" s="41">
        <f>IF(P835="m3",I835*J835*M835,IF(P835="m2-LxH",I835*M835,IF(P835="m2-LxW",I835*J835*N835,IF(P835="rm",M835,IF(P835="lm",I835,IF(P835="unit",#REF!,))))))</f>
        <v>45</v>
      </c>
      <c r="P835" s="42" t="s">
        <v>27</v>
      </c>
      <c r="Q835" s="43" t="str">
        <f t="shared" si="230"/>
        <v>off hired</v>
      </c>
      <c r="R835" s="44">
        <v>44796</v>
      </c>
      <c r="S835" s="44">
        <v>44911</v>
      </c>
      <c r="T835" s="45">
        <f t="shared" si="231"/>
        <v>1</v>
      </c>
      <c r="U835" s="46">
        <f t="shared" si="238"/>
        <v>16.571428571428573</v>
      </c>
      <c r="V835" s="47">
        <v>14</v>
      </c>
      <c r="W835" s="47">
        <v>0.84</v>
      </c>
      <c r="X835" s="48">
        <f t="shared" si="232"/>
        <v>630</v>
      </c>
      <c r="Y835" s="48">
        <f t="shared" si="233"/>
        <v>37.799999999999997</v>
      </c>
      <c r="Z835" s="48">
        <f t="shared" si="234"/>
        <v>440.99999999999994</v>
      </c>
      <c r="AA835" s="48">
        <f t="shared" si="235"/>
        <v>189</v>
      </c>
      <c r="AB835" s="48">
        <f t="shared" si="237"/>
        <v>626.4</v>
      </c>
      <c r="AC835" s="48">
        <f t="shared" si="236"/>
        <v>1256.4000000000001</v>
      </c>
      <c r="AD835" s="93">
        <f t="shared" si="228"/>
        <v>1256.4000000000001</v>
      </c>
    </row>
    <row r="836" spans="1:30" s="68" customFormat="1" ht="30" customHeight="1" x14ac:dyDescent="0.35">
      <c r="A836" s="39"/>
      <c r="B836" s="39" t="s">
        <v>79</v>
      </c>
      <c r="C836" s="40">
        <v>797</v>
      </c>
      <c r="D836" s="49">
        <v>13057</v>
      </c>
      <c r="E836" s="49">
        <v>7876</v>
      </c>
      <c r="F836" s="41" t="s">
        <v>49</v>
      </c>
      <c r="G836" s="39" t="s">
        <v>261</v>
      </c>
      <c r="H836" s="39" t="s">
        <v>302</v>
      </c>
      <c r="I836" s="41">
        <v>2.5</v>
      </c>
      <c r="J836" s="41">
        <v>1.3</v>
      </c>
      <c r="K836" s="41">
        <v>4</v>
      </c>
      <c r="L836" s="41"/>
      <c r="M836" s="41">
        <f t="shared" si="239"/>
        <v>4</v>
      </c>
      <c r="N836" s="41"/>
      <c r="O836" s="41">
        <f>IF(P836="m3",I836*J836*M836,IF(P836="m2-LxH",I836*M836,IF(P836="m2-LxW",I836*J836*N836,IF(P836="rm",M836,IF(P836="lm",I836,IF(P836="unit",#REF!,))))))</f>
        <v>4</v>
      </c>
      <c r="P836" s="42" t="s">
        <v>30</v>
      </c>
      <c r="Q836" s="43" t="str">
        <f t="shared" si="230"/>
        <v>off hired</v>
      </c>
      <c r="R836" s="44">
        <v>44795</v>
      </c>
      <c r="S836" s="44">
        <v>44810</v>
      </c>
      <c r="T836" s="45">
        <f t="shared" si="231"/>
        <v>1</v>
      </c>
      <c r="U836" s="46">
        <f t="shared" si="238"/>
        <v>2.2857142857142856</v>
      </c>
      <c r="V836" s="50">
        <v>135</v>
      </c>
      <c r="W836" s="47">
        <v>12.25</v>
      </c>
      <c r="X836" s="48">
        <f t="shared" si="232"/>
        <v>540</v>
      </c>
      <c r="Y836" s="48">
        <f t="shared" si="233"/>
        <v>49</v>
      </c>
      <c r="Z836" s="48">
        <f t="shared" si="234"/>
        <v>378</v>
      </c>
      <c r="AA836" s="48">
        <f t="shared" si="235"/>
        <v>162</v>
      </c>
      <c r="AB836" s="48">
        <f t="shared" si="237"/>
        <v>112</v>
      </c>
      <c r="AC836" s="48">
        <f t="shared" si="236"/>
        <v>652</v>
      </c>
      <c r="AD836" s="93">
        <f t="shared" si="228"/>
        <v>652</v>
      </c>
    </row>
    <row r="837" spans="1:30" s="68" customFormat="1" ht="30" customHeight="1" x14ac:dyDescent="0.35">
      <c r="A837" s="39"/>
      <c r="B837" s="39" t="s">
        <v>79</v>
      </c>
      <c r="C837" s="40">
        <v>797</v>
      </c>
      <c r="D837" s="49">
        <v>13057</v>
      </c>
      <c r="E837" s="49">
        <v>7876</v>
      </c>
      <c r="F837" s="41" t="s">
        <v>49</v>
      </c>
      <c r="G837" s="39" t="s">
        <v>261</v>
      </c>
      <c r="H837" s="39" t="s">
        <v>302</v>
      </c>
      <c r="I837" s="41">
        <v>2.5</v>
      </c>
      <c r="J837" s="41">
        <v>1.3</v>
      </c>
      <c r="K837" s="41">
        <v>4</v>
      </c>
      <c r="L837" s="41"/>
      <c r="M837" s="41">
        <f t="shared" si="239"/>
        <v>4</v>
      </c>
      <c r="N837" s="41"/>
      <c r="O837" s="41">
        <f>IF(P837="m3",I837*J837*M837,IF(P837="m2-LxH",I837*M837,IF(P837="m2-LxW",I837*J837*N837,IF(P837="rm",M837,IF(P837="lm",I837,IF(P837="unit",#REF!,))))))</f>
        <v>4</v>
      </c>
      <c r="P837" s="42" t="s">
        <v>30</v>
      </c>
      <c r="Q837" s="43" t="str">
        <f t="shared" si="230"/>
        <v>off hired</v>
      </c>
      <c r="R837" s="44">
        <v>44796</v>
      </c>
      <c r="S837" s="44">
        <v>44810</v>
      </c>
      <c r="T837" s="45">
        <f t="shared" si="231"/>
        <v>1</v>
      </c>
      <c r="U837" s="46">
        <f t="shared" si="238"/>
        <v>2.1428571428571428</v>
      </c>
      <c r="V837" s="50">
        <v>135</v>
      </c>
      <c r="W837" s="47">
        <v>12.25</v>
      </c>
      <c r="X837" s="48">
        <f t="shared" si="232"/>
        <v>540</v>
      </c>
      <c r="Y837" s="48">
        <f t="shared" si="233"/>
        <v>49</v>
      </c>
      <c r="Z837" s="48">
        <f t="shared" si="234"/>
        <v>378</v>
      </c>
      <c r="AA837" s="48">
        <f t="shared" si="235"/>
        <v>162</v>
      </c>
      <c r="AB837" s="48">
        <f t="shared" si="237"/>
        <v>105</v>
      </c>
      <c r="AC837" s="48">
        <f t="shared" ref="AC837:AC868" si="240">Z837+AA837+AB837</f>
        <v>645</v>
      </c>
      <c r="AD837" s="93">
        <f t="shared" si="228"/>
        <v>645</v>
      </c>
    </row>
    <row r="838" spans="1:30" s="68" customFormat="1" ht="30" customHeight="1" x14ac:dyDescent="0.35">
      <c r="A838" s="39"/>
      <c r="B838" s="39" t="s">
        <v>47</v>
      </c>
      <c r="C838" s="40">
        <v>798</v>
      </c>
      <c r="D838" s="49">
        <v>13058</v>
      </c>
      <c r="E838" s="49">
        <v>6702</v>
      </c>
      <c r="F838" s="41" t="s">
        <v>50</v>
      </c>
      <c r="G838" s="39" t="s">
        <v>270</v>
      </c>
      <c r="H838" s="39" t="s">
        <v>399</v>
      </c>
      <c r="I838" s="41">
        <v>10</v>
      </c>
      <c r="J838" s="41">
        <v>1.3</v>
      </c>
      <c r="K838" s="41">
        <v>4</v>
      </c>
      <c r="L838" s="41"/>
      <c r="M838" s="41">
        <f t="shared" si="239"/>
        <v>4</v>
      </c>
      <c r="N838" s="41"/>
      <c r="O838" s="41">
        <f>IF(P838="m3",I838*J838*M838,IF(P838="m2-LxH",I838*M838,IF(P838="m2-LxW",I838*J838*N838,IF(P838="rm",M838,IF(P838="lm",I838,IF(P838="unit",#REF!,))))))</f>
        <v>40</v>
      </c>
      <c r="P838" s="42" t="s">
        <v>27</v>
      </c>
      <c r="Q838" s="43" t="str">
        <f t="shared" si="230"/>
        <v>off hired</v>
      </c>
      <c r="R838" s="44">
        <v>44796</v>
      </c>
      <c r="S838" s="44">
        <v>44824</v>
      </c>
      <c r="T838" s="45">
        <f t="shared" si="231"/>
        <v>1</v>
      </c>
      <c r="U838" s="46">
        <f t="shared" si="238"/>
        <v>4.1428571428571432</v>
      </c>
      <c r="V838" s="47">
        <v>14</v>
      </c>
      <c r="W838" s="47">
        <v>0.84</v>
      </c>
      <c r="X838" s="48">
        <f t="shared" si="232"/>
        <v>560</v>
      </c>
      <c r="Y838" s="48">
        <f t="shared" si="233"/>
        <v>33.6</v>
      </c>
      <c r="Z838" s="48">
        <f t="shared" si="234"/>
        <v>392</v>
      </c>
      <c r="AA838" s="48">
        <f t="shared" si="235"/>
        <v>168</v>
      </c>
      <c r="AB838" s="48">
        <f t="shared" si="237"/>
        <v>139.19999999999999</v>
      </c>
      <c r="AC838" s="48">
        <f t="shared" si="240"/>
        <v>699.2</v>
      </c>
      <c r="AD838" s="93">
        <f t="shared" si="228"/>
        <v>699.2</v>
      </c>
    </row>
    <row r="839" spans="1:30" s="68" customFormat="1" ht="30" customHeight="1" x14ac:dyDescent="0.35">
      <c r="A839" s="39"/>
      <c r="B839" s="39" t="s">
        <v>114</v>
      </c>
      <c r="C839" s="40">
        <v>799</v>
      </c>
      <c r="D839" s="41">
        <v>13059</v>
      </c>
      <c r="E839" s="41">
        <v>7892</v>
      </c>
      <c r="F839" s="41" t="s">
        <v>49</v>
      </c>
      <c r="G839" s="39" t="s">
        <v>397</v>
      </c>
      <c r="H839" s="39" t="s">
        <v>302</v>
      </c>
      <c r="I839" s="41">
        <v>1.8</v>
      </c>
      <c r="J839" s="41">
        <v>1.3</v>
      </c>
      <c r="K839" s="41">
        <v>6</v>
      </c>
      <c r="L839" s="41"/>
      <c r="M839" s="41">
        <f t="shared" si="239"/>
        <v>6</v>
      </c>
      <c r="N839" s="41"/>
      <c r="O839" s="41">
        <f>IF(P839="m3",I839*J839*M839,IF(P839="m2-LxH",I839*M839,IF(P839="m2-LxW",I839*J839*N839,IF(P839="rm",M839,IF(P839="lm",I839,IF(P839="unit",#REF!,))))))</f>
        <v>6</v>
      </c>
      <c r="P839" s="42" t="s">
        <v>30</v>
      </c>
      <c r="Q839" s="43" t="str">
        <f t="shared" si="230"/>
        <v>off hired</v>
      </c>
      <c r="R839" s="44">
        <v>44796</v>
      </c>
      <c r="S839" s="44">
        <v>44820</v>
      </c>
      <c r="T839" s="45">
        <f t="shared" si="231"/>
        <v>1</v>
      </c>
      <c r="U839" s="46">
        <f t="shared" si="238"/>
        <v>3.5714285714285716</v>
      </c>
      <c r="V839" s="50">
        <v>135</v>
      </c>
      <c r="W839" s="47">
        <v>12.25</v>
      </c>
      <c r="X839" s="48">
        <f t="shared" si="232"/>
        <v>810</v>
      </c>
      <c r="Y839" s="48">
        <f t="shared" si="233"/>
        <v>73.5</v>
      </c>
      <c r="Z839" s="48">
        <f t="shared" si="234"/>
        <v>566.99999999999989</v>
      </c>
      <c r="AA839" s="48">
        <f t="shared" si="235"/>
        <v>242.99999999999997</v>
      </c>
      <c r="AB839" s="48">
        <f t="shared" si="237"/>
        <v>262.5</v>
      </c>
      <c r="AC839" s="48">
        <f t="shared" si="240"/>
        <v>1072.5</v>
      </c>
      <c r="AD839" s="93">
        <f t="shared" si="228"/>
        <v>1072.5</v>
      </c>
    </row>
    <row r="840" spans="1:30" s="68" customFormat="1" ht="30" customHeight="1" x14ac:dyDescent="0.35">
      <c r="A840" s="39"/>
      <c r="B840" s="39" t="s">
        <v>74</v>
      </c>
      <c r="C840" s="40">
        <v>800</v>
      </c>
      <c r="D840" s="41">
        <v>13060</v>
      </c>
      <c r="E840" s="41">
        <v>6738</v>
      </c>
      <c r="F840" s="41" t="s">
        <v>49</v>
      </c>
      <c r="G840" s="39" t="s">
        <v>263</v>
      </c>
      <c r="H840" s="39" t="s">
        <v>399</v>
      </c>
      <c r="I840" s="41">
        <v>9</v>
      </c>
      <c r="J840" s="41">
        <v>1.3</v>
      </c>
      <c r="K840" s="41">
        <v>4</v>
      </c>
      <c r="L840" s="41"/>
      <c r="M840" s="41">
        <f t="shared" si="239"/>
        <v>4</v>
      </c>
      <c r="N840" s="41"/>
      <c r="O840" s="41">
        <f>IF(P840="m3",I840*J840*M840,IF(P840="m2-LxH",I840*M840,IF(P840="m2-LxW",I840*J840*N840,IF(P840="rm",M840,IF(P840="lm",I840,IF(P840="unit",#REF!,))))))</f>
        <v>36</v>
      </c>
      <c r="P840" s="42" t="s">
        <v>27</v>
      </c>
      <c r="Q840" s="43" t="str">
        <f t="shared" si="230"/>
        <v>off hired</v>
      </c>
      <c r="R840" s="44">
        <v>44796</v>
      </c>
      <c r="S840" s="44">
        <v>44831</v>
      </c>
      <c r="T840" s="45">
        <f t="shared" si="231"/>
        <v>1</v>
      </c>
      <c r="U840" s="46">
        <f t="shared" si="238"/>
        <v>5.1428571428571432</v>
      </c>
      <c r="V840" s="47">
        <v>14</v>
      </c>
      <c r="W840" s="47">
        <v>0</v>
      </c>
      <c r="X840" s="48">
        <f t="shared" si="232"/>
        <v>504</v>
      </c>
      <c r="Y840" s="48">
        <f t="shared" si="233"/>
        <v>0</v>
      </c>
      <c r="Z840" s="48">
        <f t="shared" si="234"/>
        <v>352.8</v>
      </c>
      <c r="AA840" s="48">
        <f t="shared" si="235"/>
        <v>151.19999999999999</v>
      </c>
      <c r="AB840" s="48">
        <f t="shared" si="237"/>
        <v>0</v>
      </c>
      <c r="AC840" s="48">
        <f t="shared" si="240"/>
        <v>504</v>
      </c>
      <c r="AD840" s="93">
        <f t="shared" si="228"/>
        <v>504</v>
      </c>
    </row>
    <row r="841" spans="1:30" s="68" customFormat="1" ht="30" customHeight="1" x14ac:dyDescent="0.35">
      <c r="A841" s="39"/>
      <c r="B841" s="39" t="s">
        <v>114</v>
      </c>
      <c r="C841" s="40">
        <v>801</v>
      </c>
      <c r="D841" s="41">
        <v>13061</v>
      </c>
      <c r="E841" s="41">
        <v>7872</v>
      </c>
      <c r="F841" s="41" t="s">
        <v>49</v>
      </c>
      <c r="G841" s="39" t="s">
        <v>256</v>
      </c>
      <c r="H841" s="39" t="s">
        <v>399</v>
      </c>
      <c r="I841" s="41">
        <v>4</v>
      </c>
      <c r="J841" s="41">
        <v>1.3</v>
      </c>
      <c r="K841" s="41">
        <v>2.5</v>
      </c>
      <c r="L841" s="41"/>
      <c r="M841" s="41">
        <f t="shared" si="239"/>
        <v>2.5</v>
      </c>
      <c r="N841" s="41"/>
      <c r="O841" s="41">
        <f>IF(P841="m3",I841*J841*M841,IF(P841="m2-LxH",I841*M841,IF(P841="m2-LxW",I841*J841*N841,IF(P841="rm",M841,IF(P841="lm",I841,IF(P841="unit",#REF!,))))))</f>
        <v>10</v>
      </c>
      <c r="P841" s="42" t="s">
        <v>27</v>
      </c>
      <c r="Q841" s="43" t="str">
        <f t="shared" si="230"/>
        <v>off hired</v>
      </c>
      <c r="R841" s="44">
        <v>44796</v>
      </c>
      <c r="S841" s="44">
        <v>44809</v>
      </c>
      <c r="T841" s="45">
        <f t="shared" si="231"/>
        <v>1</v>
      </c>
      <c r="U841" s="46">
        <f t="shared" si="238"/>
        <v>2</v>
      </c>
      <c r="V841" s="47">
        <v>14</v>
      </c>
      <c r="W841" s="47">
        <v>0.84</v>
      </c>
      <c r="X841" s="48">
        <f t="shared" si="232"/>
        <v>140</v>
      </c>
      <c r="Y841" s="48">
        <f t="shared" si="233"/>
        <v>8.4</v>
      </c>
      <c r="Z841" s="48">
        <f t="shared" si="234"/>
        <v>98</v>
      </c>
      <c r="AA841" s="48">
        <f t="shared" si="235"/>
        <v>42</v>
      </c>
      <c r="AB841" s="48">
        <f t="shared" si="237"/>
        <v>16.8</v>
      </c>
      <c r="AC841" s="48">
        <f t="shared" si="240"/>
        <v>156.80000000000001</v>
      </c>
      <c r="AD841" s="93">
        <f t="shared" si="228"/>
        <v>156.80000000000001</v>
      </c>
    </row>
    <row r="842" spans="1:30" s="68" customFormat="1" ht="30" customHeight="1" x14ac:dyDescent="0.35">
      <c r="A842" s="39"/>
      <c r="B842" s="39" t="s">
        <v>104</v>
      </c>
      <c r="C842" s="40">
        <v>802</v>
      </c>
      <c r="D842" s="41">
        <v>13062</v>
      </c>
      <c r="E842" s="41">
        <v>8146</v>
      </c>
      <c r="F842" s="41" t="s">
        <v>49</v>
      </c>
      <c r="G842" s="39" t="s">
        <v>330</v>
      </c>
      <c r="H842" s="39" t="s">
        <v>28</v>
      </c>
      <c r="I842" s="41">
        <v>10</v>
      </c>
      <c r="J842" s="41">
        <v>8</v>
      </c>
      <c r="K842" s="41">
        <v>4</v>
      </c>
      <c r="L842" s="41"/>
      <c r="M842" s="41">
        <f t="shared" si="239"/>
        <v>4</v>
      </c>
      <c r="N842" s="41"/>
      <c r="O842" s="41">
        <f>IF(P842="m3",I842*J842*M842,IF(P842="m2-LxH",I842*M842,IF(P842="m2-LxW",I842*J842*N842,IF(P842="rm",M842,IF(P842="lm",I842,IF(P842="unit",#REF!,))))))</f>
        <v>320</v>
      </c>
      <c r="P842" s="42" t="s">
        <v>29</v>
      </c>
      <c r="Q842" s="43" t="str">
        <f t="shared" si="230"/>
        <v>off hired</v>
      </c>
      <c r="R842" s="44">
        <v>44796</v>
      </c>
      <c r="S842" s="44">
        <v>44859</v>
      </c>
      <c r="T842" s="45">
        <f t="shared" si="231"/>
        <v>1</v>
      </c>
      <c r="U842" s="46">
        <f t="shared" si="238"/>
        <v>9.1428571428571423</v>
      </c>
      <c r="V842" s="47">
        <v>7.5</v>
      </c>
      <c r="W842" s="47">
        <v>0.7</v>
      </c>
      <c r="X842" s="48">
        <f t="shared" si="232"/>
        <v>2400</v>
      </c>
      <c r="Y842" s="48">
        <f t="shared" si="233"/>
        <v>224</v>
      </c>
      <c r="Z842" s="48">
        <f t="shared" si="234"/>
        <v>1680</v>
      </c>
      <c r="AA842" s="48">
        <f t="shared" si="235"/>
        <v>720</v>
      </c>
      <c r="AB842" s="48">
        <f t="shared" si="237"/>
        <v>2047.9999999999995</v>
      </c>
      <c r="AC842" s="48">
        <f t="shared" si="240"/>
        <v>4448</v>
      </c>
      <c r="AD842" s="93">
        <f t="shared" si="228"/>
        <v>4448</v>
      </c>
    </row>
    <row r="843" spans="1:30" s="68" customFormat="1" ht="30" customHeight="1" x14ac:dyDescent="0.35">
      <c r="A843" s="39"/>
      <c r="B843" s="39" t="s">
        <v>104</v>
      </c>
      <c r="C843" s="40">
        <v>802</v>
      </c>
      <c r="D843" s="41">
        <v>13063</v>
      </c>
      <c r="E843" s="41">
        <v>8279</v>
      </c>
      <c r="F843" s="41" t="s">
        <v>49</v>
      </c>
      <c r="G843" s="39" t="s">
        <v>330</v>
      </c>
      <c r="H843" s="39" t="s">
        <v>28</v>
      </c>
      <c r="I843" s="41">
        <v>19.5</v>
      </c>
      <c r="J843" s="41">
        <v>6.3</v>
      </c>
      <c r="K843" s="41">
        <v>4</v>
      </c>
      <c r="L843" s="41"/>
      <c r="M843" s="41">
        <f t="shared" si="239"/>
        <v>4</v>
      </c>
      <c r="N843" s="41"/>
      <c r="O843" s="41">
        <f>IF(P843="m3",I843*J843*M843,IF(P843="m2-LxH",I843*M843,IF(P843="m2-LxW",I843*J843*N843,IF(P843="rm",M843,IF(P843="lm",I843,IF(P843="unit",#REF!,))))))</f>
        <v>491.4</v>
      </c>
      <c r="P843" s="42" t="s">
        <v>29</v>
      </c>
      <c r="Q843" s="43" t="str">
        <f t="shared" si="230"/>
        <v>off hired</v>
      </c>
      <c r="R843" s="44">
        <v>44796</v>
      </c>
      <c r="S843" s="44">
        <v>44891</v>
      </c>
      <c r="T843" s="45">
        <f t="shared" si="231"/>
        <v>1</v>
      </c>
      <c r="U843" s="46">
        <f t="shared" si="238"/>
        <v>13.714285714285714</v>
      </c>
      <c r="V843" s="47">
        <v>7.5</v>
      </c>
      <c r="W843" s="47">
        <v>0.7</v>
      </c>
      <c r="X843" s="48">
        <f t="shared" si="232"/>
        <v>3685.5</v>
      </c>
      <c r="Y843" s="48">
        <f t="shared" si="233"/>
        <v>343.97999999999996</v>
      </c>
      <c r="Z843" s="48">
        <f t="shared" si="234"/>
        <v>2579.85</v>
      </c>
      <c r="AA843" s="48">
        <f t="shared" si="235"/>
        <v>1105.6499999999999</v>
      </c>
      <c r="AB843" s="48">
        <f t="shared" si="237"/>
        <v>4717.4399999999987</v>
      </c>
      <c r="AC843" s="48">
        <f t="shared" si="240"/>
        <v>8402.9399999999987</v>
      </c>
      <c r="AD843" s="93">
        <f t="shared" si="228"/>
        <v>8402.9399999999987</v>
      </c>
    </row>
    <row r="844" spans="1:30" s="68" customFormat="1" ht="30" customHeight="1" x14ac:dyDescent="0.35">
      <c r="A844" s="39"/>
      <c r="B844" s="39" t="s">
        <v>47</v>
      </c>
      <c r="C844" s="40">
        <v>803</v>
      </c>
      <c r="D844" s="49">
        <v>13064</v>
      </c>
      <c r="E844" s="49">
        <v>7845</v>
      </c>
      <c r="F844" s="41" t="s">
        <v>49</v>
      </c>
      <c r="G844" s="39" t="s">
        <v>240</v>
      </c>
      <c r="H844" s="39" t="s">
        <v>302</v>
      </c>
      <c r="I844" s="41">
        <v>2.5</v>
      </c>
      <c r="J844" s="41">
        <v>1.8</v>
      </c>
      <c r="K844" s="41">
        <v>2.5</v>
      </c>
      <c r="L844" s="41"/>
      <c r="M844" s="41">
        <f t="shared" si="239"/>
        <v>2.5</v>
      </c>
      <c r="N844" s="41"/>
      <c r="O844" s="41">
        <f>IF(P844="m3",I844*J844*M844,IF(P844="m2-LxH",I844*M844,IF(P844="m2-LxW",I844*J844*N844,IF(P844="rm",M844,IF(P844="lm",I844,IF(P844="unit",#REF!,))))))</f>
        <v>2.5</v>
      </c>
      <c r="P844" s="42" t="s">
        <v>30</v>
      </c>
      <c r="Q844" s="43" t="str">
        <f t="shared" si="230"/>
        <v>off hired</v>
      </c>
      <c r="R844" s="44">
        <v>44796</v>
      </c>
      <c r="S844" s="44">
        <v>44802</v>
      </c>
      <c r="T844" s="45">
        <f t="shared" si="231"/>
        <v>1</v>
      </c>
      <c r="U844" s="46">
        <f t="shared" si="238"/>
        <v>1</v>
      </c>
      <c r="V844" s="50">
        <v>135</v>
      </c>
      <c r="W844" s="47">
        <v>12.25</v>
      </c>
      <c r="X844" s="48">
        <f t="shared" si="232"/>
        <v>337.5</v>
      </c>
      <c r="Y844" s="48">
        <f t="shared" si="233"/>
        <v>30.625</v>
      </c>
      <c r="Z844" s="48">
        <f t="shared" si="234"/>
        <v>236.25</v>
      </c>
      <c r="AA844" s="48">
        <f t="shared" si="235"/>
        <v>101.25</v>
      </c>
      <c r="AB844" s="48">
        <f t="shared" si="237"/>
        <v>30.625</v>
      </c>
      <c r="AC844" s="48">
        <f t="shared" si="240"/>
        <v>368.125</v>
      </c>
      <c r="AD844" s="93">
        <f t="shared" si="228"/>
        <v>368.125</v>
      </c>
    </row>
    <row r="845" spans="1:30" s="68" customFormat="1" ht="30" customHeight="1" x14ac:dyDescent="0.35">
      <c r="A845" s="39"/>
      <c r="B845" s="39" t="s">
        <v>47</v>
      </c>
      <c r="C845" s="40" t="s">
        <v>443</v>
      </c>
      <c r="D845" s="49">
        <v>13065</v>
      </c>
      <c r="E845" s="49">
        <v>6748</v>
      </c>
      <c r="F845" s="41" t="s">
        <v>50</v>
      </c>
      <c r="G845" s="39" t="s">
        <v>270</v>
      </c>
      <c r="H845" s="39" t="s">
        <v>399</v>
      </c>
      <c r="I845" s="41">
        <v>10</v>
      </c>
      <c r="J845" s="41">
        <v>1.3</v>
      </c>
      <c r="K845" s="41">
        <v>4.5</v>
      </c>
      <c r="L845" s="41"/>
      <c r="M845" s="41">
        <f t="shared" si="239"/>
        <v>4.5</v>
      </c>
      <c r="N845" s="41"/>
      <c r="O845" s="41">
        <f>IF(P845="m3",I845*J845*M845,IF(P845="m2-LxH",I845*M845,IF(P845="m2-LxW",I845*J845*N845,IF(P845="rm",M845,IF(P845="lm",I845,IF(P845="unit",#REF!,))))))</f>
        <v>45</v>
      </c>
      <c r="P845" s="42" t="s">
        <v>27</v>
      </c>
      <c r="Q845" s="43" t="str">
        <f t="shared" si="230"/>
        <v>off hired</v>
      </c>
      <c r="R845" s="44">
        <v>44796</v>
      </c>
      <c r="S845" s="44">
        <v>44833</v>
      </c>
      <c r="T845" s="45">
        <f t="shared" si="231"/>
        <v>1</v>
      </c>
      <c r="U845" s="46">
        <f t="shared" si="238"/>
        <v>5.4285714285714288</v>
      </c>
      <c r="V845" s="47">
        <v>14</v>
      </c>
      <c r="W845" s="47">
        <v>0.84</v>
      </c>
      <c r="X845" s="48">
        <f t="shared" si="232"/>
        <v>630</v>
      </c>
      <c r="Y845" s="48">
        <f t="shared" si="233"/>
        <v>37.799999999999997</v>
      </c>
      <c r="Z845" s="48">
        <f t="shared" si="234"/>
        <v>440.99999999999994</v>
      </c>
      <c r="AA845" s="48">
        <f t="shared" si="235"/>
        <v>189</v>
      </c>
      <c r="AB845" s="48">
        <f t="shared" si="237"/>
        <v>205.20000000000002</v>
      </c>
      <c r="AC845" s="48">
        <f t="shared" si="240"/>
        <v>835.2</v>
      </c>
      <c r="AD845" s="93">
        <f t="shared" si="228"/>
        <v>835.2</v>
      </c>
    </row>
    <row r="846" spans="1:30" s="68" customFormat="1" ht="30" customHeight="1" x14ac:dyDescent="0.35">
      <c r="A846" s="39"/>
      <c r="B846" s="39" t="s">
        <v>79</v>
      </c>
      <c r="C846" s="40">
        <v>804</v>
      </c>
      <c r="D846" s="49">
        <v>13066</v>
      </c>
      <c r="E846" s="49">
        <v>8065</v>
      </c>
      <c r="F846" s="41" t="s">
        <v>49</v>
      </c>
      <c r="G846" s="39" t="s">
        <v>261</v>
      </c>
      <c r="H846" s="39" t="s">
        <v>302</v>
      </c>
      <c r="I846" s="41">
        <v>1.3</v>
      </c>
      <c r="J846" s="41">
        <v>1.3</v>
      </c>
      <c r="K846" s="41">
        <v>2.5</v>
      </c>
      <c r="L846" s="41"/>
      <c r="M846" s="41">
        <f t="shared" si="239"/>
        <v>2.5</v>
      </c>
      <c r="N846" s="41"/>
      <c r="O846" s="41">
        <f>IF(P846="m3",I846*J846*M846,IF(P846="m2-LxH",I846*M846,IF(P846="m2-LxW",I846*J846*N846,IF(P846="rm",M846,IF(P846="lm",I846,IF(P846="unit",#REF!,))))))</f>
        <v>2.5</v>
      </c>
      <c r="P846" s="42" t="s">
        <v>30</v>
      </c>
      <c r="Q846" s="43" t="str">
        <f t="shared" si="230"/>
        <v>off hired</v>
      </c>
      <c r="R846" s="44">
        <v>44797</v>
      </c>
      <c r="S846" s="44">
        <v>44834</v>
      </c>
      <c r="T846" s="45">
        <f t="shared" si="231"/>
        <v>1</v>
      </c>
      <c r="U846" s="46">
        <f t="shared" si="238"/>
        <v>5.4285714285714288</v>
      </c>
      <c r="V846" s="50">
        <v>135</v>
      </c>
      <c r="W846" s="47">
        <v>12.25</v>
      </c>
      <c r="X846" s="48">
        <f t="shared" si="232"/>
        <v>337.5</v>
      </c>
      <c r="Y846" s="48">
        <f t="shared" si="233"/>
        <v>30.625</v>
      </c>
      <c r="Z846" s="48">
        <f t="shared" si="234"/>
        <v>236.25</v>
      </c>
      <c r="AA846" s="48">
        <f t="shared" si="235"/>
        <v>101.25</v>
      </c>
      <c r="AB846" s="48">
        <f t="shared" si="237"/>
        <v>166.25000000000003</v>
      </c>
      <c r="AC846" s="48">
        <f t="shared" si="240"/>
        <v>503.75</v>
      </c>
      <c r="AD846" s="93">
        <f t="shared" ref="AD846:AD909" si="241">_xlfn.IFNA(AC846,0)</f>
        <v>503.75</v>
      </c>
    </row>
    <row r="847" spans="1:30" s="68" customFormat="1" ht="30" customHeight="1" x14ac:dyDescent="0.35">
      <c r="A847" s="39"/>
      <c r="B847" s="39" t="s">
        <v>84</v>
      </c>
      <c r="C847" s="40">
        <v>805</v>
      </c>
      <c r="D847" s="49">
        <v>13067</v>
      </c>
      <c r="E847" s="49">
        <v>7898</v>
      </c>
      <c r="F847" s="41" t="s">
        <v>49</v>
      </c>
      <c r="G847" s="39" t="s">
        <v>444</v>
      </c>
      <c r="H847" s="39" t="s">
        <v>399</v>
      </c>
      <c r="I847" s="41">
        <v>5</v>
      </c>
      <c r="J847" s="41">
        <v>1</v>
      </c>
      <c r="K847" s="41">
        <v>3</v>
      </c>
      <c r="L847" s="41"/>
      <c r="M847" s="41">
        <f t="shared" si="239"/>
        <v>3</v>
      </c>
      <c r="N847" s="41"/>
      <c r="O847" s="41">
        <f>IF(P847="m3",I847*J847*M847,IF(P847="m2-LxH",I847*M847,IF(P847="m2-LxW",I847*J847*N847,IF(P847="rm",M847,IF(P847="lm",I847,IF(P847="unit",#REF!,))))))</f>
        <v>15</v>
      </c>
      <c r="P847" s="42" t="s">
        <v>27</v>
      </c>
      <c r="Q847" s="43" t="str">
        <f t="shared" si="230"/>
        <v>off hired</v>
      </c>
      <c r="R847" s="44">
        <v>44797</v>
      </c>
      <c r="S847" s="44">
        <v>44820</v>
      </c>
      <c r="T847" s="45">
        <f t="shared" si="231"/>
        <v>1</v>
      </c>
      <c r="U847" s="46">
        <f t="shared" si="238"/>
        <v>3.4285714285714284</v>
      </c>
      <c r="V847" s="47">
        <v>14</v>
      </c>
      <c r="W847" s="47">
        <v>0.84</v>
      </c>
      <c r="X847" s="48">
        <f t="shared" si="232"/>
        <v>210</v>
      </c>
      <c r="Y847" s="48">
        <f t="shared" si="233"/>
        <v>12.6</v>
      </c>
      <c r="Z847" s="48">
        <f t="shared" si="234"/>
        <v>147</v>
      </c>
      <c r="AA847" s="48">
        <f t="shared" si="235"/>
        <v>63</v>
      </c>
      <c r="AB847" s="48">
        <f t="shared" si="237"/>
        <v>43.199999999999996</v>
      </c>
      <c r="AC847" s="48">
        <f t="shared" si="240"/>
        <v>253.2</v>
      </c>
      <c r="AD847" s="93">
        <f t="shared" si="241"/>
        <v>253.2</v>
      </c>
    </row>
    <row r="848" spans="1:30" s="68" customFormat="1" ht="30" customHeight="1" x14ac:dyDescent="0.35">
      <c r="A848" s="39"/>
      <c r="B848" s="39" t="s">
        <v>47</v>
      </c>
      <c r="C848" s="40">
        <v>806</v>
      </c>
      <c r="D848" s="49">
        <v>13068</v>
      </c>
      <c r="E848" s="49">
        <v>7845</v>
      </c>
      <c r="F848" s="41" t="s">
        <v>49</v>
      </c>
      <c r="G848" s="39" t="s">
        <v>240</v>
      </c>
      <c r="H848" s="39" t="s">
        <v>302</v>
      </c>
      <c r="I848" s="41">
        <v>1.8</v>
      </c>
      <c r="J848" s="41">
        <v>1.3</v>
      </c>
      <c r="K848" s="41">
        <v>2.5</v>
      </c>
      <c r="L848" s="41"/>
      <c r="M848" s="41">
        <f t="shared" si="239"/>
        <v>2.5</v>
      </c>
      <c r="N848" s="41"/>
      <c r="O848" s="41">
        <f>IF(P848="m3",I848*J848*M848,IF(P848="m2-LxH",I848*M848,IF(P848="m2-LxW",I848*J848*N848,IF(P848="rm",M848,IF(P848="lm",I848,IF(P848="unit",#REF!,))))))</f>
        <v>2.5</v>
      </c>
      <c r="P848" s="42" t="s">
        <v>30</v>
      </c>
      <c r="Q848" s="43" t="str">
        <f t="shared" si="230"/>
        <v>off hired</v>
      </c>
      <c r="R848" s="44">
        <v>44797</v>
      </c>
      <c r="S848" s="44">
        <v>44802</v>
      </c>
      <c r="T848" s="45">
        <f t="shared" si="231"/>
        <v>1</v>
      </c>
      <c r="U848" s="46">
        <f t="shared" si="238"/>
        <v>0.8571428571428571</v>
      </c>
      <c r="V848" s="50">
        <v>135</v>
      </c>
      <c r="W848" s="47">
        <v>12.25</v>
      </c>
      <c r="X848" s="48">
        <f t="shared" si="232"/>
        <v>337.5</v>
      </c>
      <c r="Y848" s="48">
        <f t="shared" si="233"/>
        <v>30.625</v>
      </c>
      <c r="Z848" s="48">
        <f t="shared" si="234"/>
        <v>236.25</v>
      </c>
      <c r="AA848" s="48">
        <f t="shared" si="235"/>
        <v>101.25</v>
      </c>
      <c r="AB848" s="48">
        <f t="shared" si="237"/>
        <v>26.25</v>
      </c>
      <c r="AC848" s="48">
        <f t="shared" si="240"/>
        <v>363.75</v>
      </c>
      <c r="AD848" s="93">
        <f t="shared" si="241"/>
        <v>363.75</v>
      </c>
    </row>
    <row r="849" spans="1:30" s="68" customFormat="1" ht="30" customHeight="1" x14ac:dyDescent="0.35">
      <c r="A849" s="39"/>
      <c r="B849" s="39" t="s">
        <v>132</v>
      </c>
      <c r="C849" s="40">
        <v>807</v>
      </c>
      <c r="D849" s="41">
        <v>13069</v>
      </c>
      <c r="E849" s="41">
        <v>7894</v>
      </c>
      <c r="F849" s="41" t="s">
        <v>50</v>
      </c>
      <c r="G849" s="39" t="s">
        <v>231</v>
      </c>
      <c r="H849" s="39" t="s">
        <v>302</v>
      </c>
      <c r="I849" s="41">
        <v>2.5</v>
      </c>
      <c r="J849" s="41">
        <v>1.3</v>
      </c>
      <c r="K849" s="41">
        <v>2</v>
      </c>
      <c r="L849" s="41"/>
      <c r="M849" s="41">
        <f t="shared" si="239"/>
        <v>2</v>
      </c>
      <c r="N849" s="41"/>
      <c r="O849" s="41">
        <f>IF(P849="m3",I849*J849*M849,IF(P849="m2-LxH",I849*M849,IF(P849="m2-LxW",I849*J849*N849,IF(P849="rm",M849,IF(P849="lm",I849,IF(P849="unit",#REF!,))))))</f>
        <v>2</v>
      </c>
      <c r="P849" s="42" t="s">
        <v>30</v>
      </c>
      <c r="Q849" s="43" t="str">
        <f t="shared" si="230"/>
        <v>off hired</v>
      </c>
      <c r="R849" s="44">
        <v>44797</v>
      </c>
      <c r="S849" s="44">
        <v>44819</v>
      </c>
      <c r="T849" s="45">
        <f t="shared" si="231"/>
        <v>1</v>
      </c>
      <c r="U849" s="46">
        <f t="shared" si="238"/>
        <v>3.2857142857142856</v>
      </c>
      <c r="V849" s="50">
        <v>135</v>
      </c>
      <c r="W849" s="47">
        <v>12.25</v>
      </c>
      <c r="X849" s="48">
        <f t="shared" si="232"/>
        <v>270</v>
      </c>
      <c r="Y849" s="48">
        <f t="shared" si="233"/>
        <v>24.5</v>
      </c>
      <c r="Z849" s="48">
        <f t="shared" si="234"/>
        <v>189</v>
      </c>
      <c r="AA849" s="48">
        <f t="shared" si="235"/>
        <v>81</v>
      </c>
      <c r="AB849" s="48">
        <f t="shared" si="237"/>
        <v>80.5</v>
      </c>
      <c r="AC849" s="48">
        <f t="shared" si="240"/>
        <v>350.5</v>
      </c>
      <c r="AD849" s="93">
        <f t="shared" si="241"/>
        <v>350.5</v>
      </c>
    </row>
    <row r="850" spans="1:30" s="68" customFormat="1" ht="30" customHeight="1" x14ac:dyDescent="0.35">
      <c r="A850" s="39"/>
      <c r="B850" s="39" t="s">
        <v>79</v>
      </c>
      <c r="C850" s="40">
        <v>332</v>
      </c>
      <c r="D850" s="49">
        <v>13070</v>
      </c>
      <c r="E850" s="49">
        <v>8061</v>
      </c>
      <c r="F850" s="41" t="s">
        <v>49</v>
      </c>
      <c r="G850" s="39" t="s">
        <v>261</v>
      </c>
      <c r="H850" s="39" t="s">
        <v>28</v>
      </c>
      <c r="I850" s="41">
        <v>10</v>
      </c>
      <c r="J850" s="41">
        <v>8</v>
      </c>
      <c r="K850" s="41">
        <v>4</v>
      </c>
      <c r="L850" s="41"/>
      <c r="M850" s="41">
        <f t="shared" si="239"/>
        <v>4</v>
      </c>
      <c r="N850" s="41"/>
      <c r="O850" s="41">
        <f>IF(P850="m3",I850*J850*M850,IF(P850="m2-LxH",I850*M850,IF(P850="m2-LxW",I850*J850*N850,IF(P850="rm",M850,IF(P850="lm",I850,IF(P850="unit",#REF!,))))))</f>
        <v>320</v>
      </c>
      <c r="P850" s="42" t="s">
        <v>29</v>
      </c>
      <c r="Q850" s="43" t="str">
        <f t="shared" si="230"/>
        <v>off hired</v>
      </c>
      <c r="R850" s="44">
        <v>44797</v>
      </c>
      <c r="S850" s="44">
        <v>44837</v>
      </c>
      <c r="T850" s="45">
        <f t="shared" si="231"/>
        <v>1</v>
      </c>
      <c r="U850" s="46">
        <f t="shared" si="238"/>
        <v>5.8571428571428568</v>
      </c>
      <c r="V850" s="47">
        <v>7.5</v>
      </c>
      <c r="W850" s="47">
        <v>0.7</v>
      </c>
      <c r="X850" s="48">
        <f t="shared" si="232"/>
        <v>2400</v>
      </c>
      <c r="Y850" s="48">
        <f t="shared" si="233"/>
        <v>224</v>
      </c>
      <c r="Z850" s="48">
        <f t="shared" si="234"/>
        <v>1680</v>
      </c>
      <c r="AA850" s="48">
        <f t="shared" si="235"/>
        <v>720</v>
      </c>
      <c r="AB850" s="48">
        <f t="shared" si="237"/>
        <v>1311.9999999999998</v>
      </c>
      <c r="AC850" s="48">
        <f t="shared" si="240"/>
        <v>3712</v>
      </c>
      <c r="AD850" s="93">
        <f t="shared" si="241"/>
        <v>3712</v>
      </c>
    </row>
    <row r="851" spans="1:30" s="68" customFormat="1" ht="30" customHeight="1" x14ac:dyDescent="0.35">
      <c r="A851" s="39"/>
      <c r="B851" s="39" t="s">
        <v>74</v>
      </c>
      <c r="C851" s="40">
        <v>809</v>
      </c>
      <c r="D851" s="41">
        <v>13072</v>
      </c>
      <c r="E851" s="41">
        <v>7866</v>
      </c>
      <c r="F851" s="41" t="s">
        <v>49</v>
      </c>
      <c r="G851" s="39" t="s">
        <v>263</v>
      </c>
      <c r="H851" s="39" t="s">
        <v>302</v>
      </c>
      <c r="I851" s="41">
        <v>2.5</v>
      </c>
      <c r="J851" s="41">
        <v>2.5</v>
      </c>
      <c r="K851" s="41">
        <v>2.5</v>
      </c>
      <c r="L851" s="41">
        <v>1</v>
      </c>
      <c r="M851" s="41">
        <f t="shared" si="239"/>
        <v>1.5</v>
      </c>
      <c r="N851" s="41"/>
      <c r="O851" s="41">
        <f>IF(P851="m3",I851*J851*M851,IF(P851="m2-LxH",I851*M851,IF(P851="m2-LxW",I851*J851*N851,IF(P851="rm",M851,IF(P851="lm",I851,IF(P851="unit",#REF!,))))))</f>
        <v>1.5</v>
      </c>
      <c r="P851" s="42" t="s">
        <v>30</v>
      </c>
      <c r="Q851" s="43" t="str">
        <f t="shared" si="230"/>
        <v>off hired</v>
      </c>
      <c r="R851" s="44">
        <v>44790</v>
      </c>
      <c r="S851" s="44">
        <v>44807</v>
      </c>
      <c r="T851" s="45">
        <f t="shared" si="231"/>
        <v>1</v>
      </c>
      <c r="U851" s="46">
        <f t="shared" si="238"/>
        <v>2.5714285714285716</v>
      </c>
      <c r="V851" s="50">
        <v>135</v>
      </c>
      <c r="W851" s="47"/>
      <c r="X851" s="48">
        <f t="shared" si="232"/>
        <v>202.5</v>
      </c>
      <c r="Y851" s="48">
        <f t="shared" si="233"/>
        <v>0</v>
      </c>
      <c r="Z851" s="48">
        <f t="shared" si="234"/>
        <v>141.74999999999997</v>
      </c>
      <c r="AA851" s="48">
        <f t="shared" si="235"/>
        <v>60.749999999999993</v>
      </c>
      <c r="AB851" s="48">
        <f t="shared" si="237"/>
        <v>0</v>
      </c>
      <c r="AC851" s="48">
        <f t="shared" si="240"/>
        <v>202.49999999999997</v>
      </c>
      <c r="AD851" s="93">
        <f t="shared" si="241"/>
        <v>202.49999999999997</v>
      </c>
    </row>
    <row r="852" spans="1:30" s="68" customFormat="1" ht="30" customHeight="1" x14ac:dyDescent="0.35">
      <c r="A852" s="39"/>
      <c r="B852" s="39" t="s">
        <v>62</v>
      </c>
      <c r="C852" s="40">
        <v>810</v>
      </c>
      <c r="D852" s="41">
        <v>13073</v>
      </c>
      <c r="E852" s="41">
        <v>6711</v>
      </c>
      <c r="F852" s="41" t="s">
        <v>49</v>
      </c>
      <c r="G852" s="39" t="s">
        <v>272</v>
      </c>
      <c r="H852" s="39" t="s">
        <v>302</v>
      </c>
      <c r="I852" s="41">
        <v>1.8</v>
      </c>
      <c r="J852" s="41">
        <v>1.3</v>
      </c>
      <c r="K852" s="41">
        <v>2</v>
      </c>
      <c r="L852" s="41"/>
      <c r="M852" s="41">
        <f t="shared" si="239"/>
        <v>2</v>
      </c>
      <c r="N852" s="41"/>
      <c r="O852" s="41">
        <f>IF(P852="m3",I852*J852*M852,IF(P852="m2-LxH",I852*M852,IF(P852="m2-LxW",I852*J852*N852,IF(P852="rm",M852,IF(P852="lm",I852,IF(P852="unit",#REF!,))))))</f>
        <v>2</v>
      </c>
      <c r="P852" s="42" t="s">
        <v>30</v>
      </c>
      <c r="Q852" s="43" t="str">
        <f t="shared" si="230"/>
        <v>off hired</v>
      </c>
      <c r="R852" s="44">
        <v>44797</v>
      </c>
      <c r="S852" s="44">
        <v>44827</v>
      </c>
      <c r="T852" s="45">
        <f t="shared" si="231"/>
        <v>1</v>
      </c>
      <c r="U852" s="46">
        <f t="shared" ref="U852:U882" si="242">IF(Q852="on hire",$C$1-R852+1,IF(Q852="off hired",S852-R852+1,0))/7</f>
        <v>4.4285714285714288</v>
      </c>
      <c r="V852" s="50">
        <v>135</v>
      </c>
      <c r="W852" s="47">
        <v>12.25</v>
      </c>
      <c r="X852" s="48">
        <f t="shared" si="232"/>
        <v>270</v>
      </c>
      <c r="Y852" s="48">
        <f t="shared" si="233"/>
        <v>24.5</v>
      </c>
      <c r="Z852" s="48">
        <f t="shared" si="234"/>
        <v>189</v>
      </c>
      <c r="AA852" s="48">
        <f t="shared" si="235"/>
        <v>81</v>
      </c>
      <c r="AB852" s="48">
        <f t="shared" si="237"/>
        <v>108.5</v>
      </c>
      <c r="AC852" s="48">
        <f t="shared" si="240"/>
        <v>378.5</v>
      </c>
      <c r="AD852" s="93">
        <f t="shared" si="241"/>
        <v>378.5</v>
      </c>
    </row>
    <row r="853" spans="1:30" s="68" customFormat="1" ht="30" customHeight="1" x14ac:dyDescent="0.35">
      <c r="A853" s="39"/>
      <c r="B853" s="39" t="s">
        <v>47</v>
      </c>
      <c r="C853" s="40">
        <v>811</v>
      </c>
      <c r="D853" s="49">
        <v>13074</v>
      </c>
      <c r="E853" s="49">
        <v>7850</v>
      </c>
      <c r="F853" s="41" t="s">
        <v>50</v>
      </c>
      <c r="G853" s="39" t="s">
        <v>270</v>
      </c>
      <c r="H853" s="39" t="s">
        <v>399</v>
      </c>
      <c r="I853" s="41">
        <v>13</v>
      </c>
      <c r="J853" s="41">
        <v>1.3</v>
      </c>
      <c r="K853" s="41">
        <v>4</v>
      </c>
      <c r="L853" s="41"/>
      <c r="M853" s="41">
        <f t="shared" si="239"/>
        <v>4</v>
      </c>
      <c r="N853" s="41"/>
      <c r="O853" s="41">
        <f>IF(P853="m3",I853*J853*M853,IF(P853="m2-LxH",I853*M853,IF(P853="m2-LxW",I853*J853*N853,IF(P853="rm",M853,IF(P853="lm",I853,IF(P853="unit",#REF!,))))))</f>
        <v>52</v>
      </c>
      <c r="P853" s="42" t="s">
        <v>27</v>
      </c>
      <c r="Q853" s="43" t="str">
        <f t="shared" si="230"/>
        <v>off hired</v>
      </c>
      <c r="R853" s="44">
        <v>44797</v>
      </c>
      <c r="S853" s="44">
        <v>44802</v>
      </c>
      <c r="T853" s="45">
        <f t="shared" si="231"/>
        <v>1</v>
      </c>
      <c r="U853" s="46">
        <f t="shared" si="242"/>
        <v>0.8571428571428571</v>
      </c>
      <c r="V853" s="47">
        <v>14</v>
      </c>
      <c r="W853" s="47">
        <v>0.84</v>
      </c>
      <c r="X853" s="48">
        <f t="shared" si="232"/>
        <v>728</v>
      </c>
      <c r="Y853" s="48">
        <f t="shared" si="233"/>
        <v>43.68</v>
      </c>
      <c r="Z853" s="48">
        <f t="shared" si="234"/>
        <v>509.59999999999997</v>
      </c>
      <c r="AA853" s="48">
        <f t="shared" si="235"/>
        <v>218.4</v>
      </c>
      <c r="AB853" s="48">
        <f t="shared" si="237"/>
        <v>37.44</v>
      </c>
      <c r="AC853" s="48">
        <f t="shared" si="240"/>
        <v>765.44</v>
      </c>
      <c r="AD853" s="93">
        <f t="shared" si="241"/>
        <v>765.44</v>
      </c>
    </row>
    <row r="854" spans="1:30" s="68" customFormat="1" ht="30" customHeight="1" x14ac:dyDescent="0.35">
      <c r="A854" s="39"/>
      <c r="B854" s="39" t="s">
        <v>114</v>
      </c>
      <c r="C854" s="40">
        <v>812</v>
      </c>
      <c r="D854" s="41">
        <v>13075</v>
      </c>
      <c r="E854" s="41">
        <v>6735</v>
      </c>
      <c r="F854" s="41" t="s">
        <v>50</v>
      </c>
      <c r="G854" s="39" t="s">
        <v>332</v>
      </c>
      <c r="H854" s="39" t="s">
        <v>302</v>
      </c>
      <c r="I854" s="41">
        <v>2.5</v>
      </c>
      <c r="J854" s="41">
        <v>1.8</v>
      </c>
      <c r="K854" s="41">
        <v>3</v>
      </c>
      <c r="L854" s="41"/>
      <c r="M854" s="41">
        <f t="shared" si="239"/>
        <v>3</v>
      </c>
      <c r="N854" s="41"/>
      <c r="O854" s="41">
        <f>IF(P854="m3",I854*J854*M854,IF(P854="m2-LxH",I854*M854,IF(P854="m2-LxW",I854*J854*N854,IF(P854="rm",M854,IF(P854="lm",I854,IF(P854="unit",#REF!,))))))</f>
        <v>3</v>
      </c>
      <c r="P854" s="42" t="s">
        <v>30</v>
      </c>
      <c r="Q854" s="43" t="str">
        <f t="shared" si="230"/>
        <v>off hired</v>
      </c>
      <c r="R854" s="44">
        <v>44797</v>
      </c>
      <c r="S854" s="44">
        <v>44832</v>
      </c>
      <c r="T854" s="45">
        <f t="shared" si="231"/>
        <v>1</v>
      </c>
      <c r="U854" s="46">
        <f t="shared" si="242"/>
        <v>5.1428571428571432</v>
      </c>
      <c r="V854" s="50">
        <v>135</v>
      </c>
      <c r="W854" s="47">
        <v>12.25</v>
      </c>
      <c r="X854" s="48">
        <f t="shared" si="232"/>
        <v>405</v>
      </c>
      <c r="Y854" s="48">
        <f t="shared" si="233"/>
        <v>36.75</v>
      </c>
      <c r="Z854" s="48">
        <f t="shared" si="234"/>
        <v>283.49999999999994</v>
      </c>
      <c r="AA854" s="48">
        <f t="shared" si="235"/>
        <v>121.49999999999999</v>
      </c>
      <c r="AB854" s="48">
        <f t="shared" si="237"/>
        <v>189.00000000000003</v>
      </c>
      <c r="AC854" s="48">
        <f t="shared" si="240"/>
        <v>594</v>
      </c>
      <c r="AD854" s="93">
        <f t="shared" si="241"/>
        <v>594</v>
      </c>
    </row>
    <row r="855" spans="1:30" s="68" customFormat="1" ht="30" customHeight="1" x14ac:dyDescent="0.35">
      <c r="A855" s="39"/>
      <c r="B855" s="39" t="s">
        <v>82</v>
      </c>
      <c r="C855" s="40">
        <v>813</v>
      </c>
      <c r="D855" s="41">
        <v>13076</v>
      </c>
      <c r="E855" s="41">
        <v>7879</v>
      </c>
      <c r="F855" s="41" t="s">
        <v>50</v>
      </c>
      <c r="G855" s="39" t="s">
        <v>264</v>
      </c>
      <c r="H855" s="39" t="s">
        <v>302</v>
      </c>
      <c r="I855" s="41">
        <v>1.3</v>
      </c>
      <c r="J855" s="41">
        <v>0.6</v>
      </c>
      <c r="K855" s="41">
        <v>2.5</v>
      </c>
      <c r="L855" s="41"/>
      <c r="M855" s="41">
        <f t="shared" si="239"/>
        <v>2.5</v>
      </c>
      <c r="N855" s="41"/>
      <c r="O855" s="41">
        <f>IF(P855="m3",I855*J855*M855,IF(P855="m2-LxH",I855*M855,IF(P855="m2-LxW",I855*J855*N855,IF(P855="rm",M855,IF(P855="lm",I855,IF(P855="unit",#REF!,))))))</f>
        <v>2.5</v>
      </c>
      <c r="P855" s="42" t="s">
        <v>30</v>
      </c>
      <c r="Q855" s="43" t="str">
        <f t="shared" si="230"/>
        <v>off hired</v>
      </c>
      <c r="R855" s="44">
        <v>44797</v>
      </c>
      <c r="S855" s="44">
        <v>44814</v>
      </c>
      <c r="T855" s="45">
        <f t="shared" si="231"/>
        <v>1</v>
      </c>
      <c r="U855" s="46">
        <f t="shared" si="242"/>
        <v>2.5714285714285716</v>
      </c>
      <c r="V855" s="50">
        <v>135</v>
      </c>
      <c r="W855" s="47">
        <v>12.25</v>
      </c>
      <c r="X855" s="48">
        <f t="shared" si="232"/>
        <v>337.5</v>
      </c>
      <c r="Y855" s="48">
        <f t="shared" si="233"/>
        <v>30.625</v>
      </c>
      <c r="Z855" s="48">
        <f t="shared" si="234"/>
        <v>236.25</v>
      </c>
      <c r="AA855" s="48">
        <f t="shared" si="235"/>
        <v>101.25</v>
      </c>
      <c r="AB855" s="48">
        <f t="shared" si="237"/>
        <v>78.75</v>
      </c>
      <c r="AC855" s="48">
        <f t="shared" si="240"/>
        <v>416.25</v>
      </c>
      <c r="AD855" s="93">
        <f t="shared" si="241"/>
        <v>416.25</v>
      </c>
    </row>
    <row r="856" spans="1:30" s="68" customFormat="1" ht="30" customHeight="1" x14ac:dyDescent="0.35">
      <c r="A856" s="39"/>
      <c r="B856" s="39" t="s">
        <v>79</v>
      </c>
      <c r="C856" s="40">
        <v>815</v>
      </c>
      <c r="D856" s="49">
        <v>13078</v>
      </c>
      <c r="E856" s="49">
        <v>8237</v>
      </c>
      <c r="F856" s="41" t="s">
        <v>49</v>
      </c>
      <c r="G856" s="39" t="s">
        <v>261</v>
      </c>
      <c r="H856" s="39" t="s">
        <v>302</v>
      </c>
      <c r="I856" s="41">
        <v>1.3</v>
      </c>
      <c r="J856" s="41">
        <v>1.3</v>
      </c>
      <c r="K856" s="41">
        <v>5</v>
      </c>
      <c r="L856" s="41"/>
      <c r="M856" s="41">
        <f t="shared" si="239"/>
        <v>5</v>
      </c>
      <c r="N856" s="41"/>
      <c r="O856" s="41">
        <f>IF(P856="m3",I856*J856*M856,IF(P856="m2-LxH",I856*M856,IF(P856="m2-LxW",I856*J856*N856,IF(P856="rm",M856,IF(P856="lm",I856,IF(P856="unit",#REF!,))))))</f>
        <v>5</v>
      </c>
      <c r="P856" s="42" t="s">
        <v>30</v>
      </c>
      <c r="Q856" s="43" t="str">
        <f t="shared" si="230"/>
        <v>off hired</v>
      </c>
      <c r="R856" s="44">
        <v>44798</v>
      </c>
      <c r="S856" s="44">
        <v>44880</v>
      </c>
      <c r="T856" s="45">
        <f t="shared" si="231"/>
        <v>1</v>
      </c>
      <c r="U856" s="46">
        <f t="shared" si="242"/>
        <v>11.857142857142858</v>
      </c>
      <c r="V856" s="50">
        <v>135</v>
      </c>
      <c r="W856" s="47">
        <v>12.25</v>
      </c>
      <c r="X856" s="48">
        <f t="shared" si="232"/>
        <v>675</v>
      </c>
      <c r="Y856" s="48">
        <f t="shared" si="233"/>
        <v>61.25</v>
      </c>
      <c r="Z856" s="48">
        <f t="shared" si="234"/>
        <v>472.5</v>
      </c>
      <c r="AA856" s="48">
        <f t="shared" si="235"/>
        <v>202.5</v>
      </c>
      <c r="AB856" s="48">
        <f t="shared" si="237"/>
        <v>726.25000000000011</v>
      </c>
      <c r="AC856" s="48">
        <f t="shared" si="240"/>
        <v>1401.25</v>
      </c>
      <c r="AD856" s="93">
        <f t="shared" si="241"/>
        <v>1401.25</v>
      </c>
    </row>
    <row r="857" spans="1:30" s="68" customFormat="1" ht="30" customHeight="1" x14ac:dyDescent="0.35">
      <c r="A857" s="39"/>
      <c r="B857" s="39" t="s">
        <v>47</v>
      </c>
      <c r="C857" s="40">
        <v>816</v>
      </c>
      <c r="D857" s="49">
        <v>13079</v>
      </c>
      <c r="E857" s="49">
        <v>7845</v>
      </c>
      <c r="F857" s="41" t="s">
        <v>49</v>
      </c>
      <c r="G857" s="39" t="s">
        <v>240</v>
      </c>
      <c r="H857" s="39" t="s">
        <v>302</v>
      </c>
      <c r="I857" s="41">
        <v>2.5</v>
      </c>
      <c r="J857" s="41">
        <v>1.3</v>
      </c>
      <c r="K857" s="41">
        <v>2.5</v>
      </c>
      <c r="L857" s="41"/>
      <c r="M857" s="41">
        <f t="shared" si="239"/>
        <v>2.5</v>
      </c>
      <c r="N857" s="41"/>
      <c r="O857" s="41">
        <f>IF(P857="m3",I857*J857*M857,IF(P857="m2-LxH",I857*M857,IF(P857="m2-LxW",I857*J857*N857,IF(P857="rm",M857,IF(P857="lm",I857,IF(P857="unit",#REF!,))))))</f>
        <v>2.5</v>
      </c>
      <c r="P857" s="42" t="s">
        <v>30</v>
      </c>
      <c r="Q857" s="43" t="str">
        <f t="shared" si="230"/>
        <v>off hired</v>
      </c>
      <c r="R857" s="44">
        <v>44798</v>
      </c>
      <c r="S857" s="44">
        <v>44802</v>
      </c>
      <c r="T857" s="45">
        <f t="shared" si="231"/>
        <v>1</v>
      </c>
      <c r="U857" s="46">
        <f t="shared" si="242"/>
        <v>0.7142857142857143</v>
      </c>
      <c r="V857" s="50">
        <v>135</v>
      </c>
      <c r="W857" s="47">
        <v>12.25</v>
      </c>
      <c r="X857" s="48">
        <f t="shared" si="232"/>
        <v>337.5</v>
      </c>
      <c r="Y857" s="48">
        <f t="shared" si="233"/>
        <v>30.625</v>
      </c>
      <c r="Z857" s="48">
        <f t="shared" si="234"/>
        <v>236.25</v>
      </c>
      <c r="AA857" s="48">
        <f t="shared" si="235"/>
        <v>101.25</v>
      </c>
      <c r="AB857" s="48">
        <f t="shared" si="237"/>
        <v>21.875</v>
      </c>
      <c r="AC857" s="48">
        <f t="shared" si="240"/>
        <v>359.375</v>
      </c>
      <c r="AD857" s="93">
        <f t="shared" si="241"/>
        <v>359.375</v>
      </c>
    </row>
    <row r="858" spans="1:30" s="68" customFormat="1" ht="30" customHeight="1" x14ac:dyDescent="0.35">
      <c r="A858" s="39"/>
      <c r="B858" s="39" t="s">
        <v>47</v>
      </c>
      <c r="C858" s="40">
        <v>817</v>
      </c>
      <c r="D858" s="49">
        <v>13080</v>
      </c>
      <c r="E858" s="49">
        <v>7845</v>
      </c>
      <c r="F858" s="41" t="s">
        <v>49</v>
      </c>
      <c r="G858" s="39" t="s">
        <v>240</v>
      </c>
      <c r="H858" s="39" t="s">
        <v>302</v>
      </c>
      <c r="I858" s="41">
        <v>2.5</v>
      </c>
      <c r="J858" s="41">
        <v>1.3</v>
      </c>
      <c r="K858" s="41">
        <v>2.5</v>
      </c>
      <c r="L858" s="41"/>
      <c r="M858" s="41">
        <f t="shared" si="239"/>
        <v>2.5</v>
      </c>
      <c r="N858" s="41"/>
      <c r="O858" s="41">
        <f>IF(P858="m3",I858*J858*M858,IF(P858="m2-LxH",I858*M858,IF(P858="m2-LxW",I858*J858*N858,IF(P858="rm",M858,IF(P858="lm",I858,IF(P858="unit",#REF!,))))))</f>
        <v>2.5</v>
      </c>
      <c r="P858" s="42" t="s">
        <v>30</v>
      </c>
      <c r="Q858" s="43" t="str">
        <f t="shared" si="230"/>
        <v>off hired</v>
      </c>
      <c r="R858" s="44">
        <v>44798</v>
      </c>
      <c r="S858" s="44">
        <v>44802</v>
      </c>
      <c r="T858" s="45">
        <f t="shared" si="231"/>
        <v>1</v>
      </c>
      <c r="U858" s="46">
        <f t="shared" si="242"/>
        <v>0.7142857142857143</v>
      </c>
      <c r="V858" s="50">
        <v>135</v>
      </c>
      <c r="W858" s="47">
        <v>12.25</v>
      </c>
      <c r="X858" s="48">
        <f t="shared" si="232"/>
        <v>337.5</v>
      </c>
      <c r="Y858" s="48">
        <f t="shared" si="233"/>
        <v>30.625</v>
      </c>
      <c r="Z858" s="48">
        <f t="shared" si="234"/>
        <v>236.25</v>
      </c>
      <c r="AA858" s="48">
        <f t="shared" si="235"/>
        <v>101.25</v>
      </c>
      <c r="AB858" s="48">
        <f t="shared" si="237"/>
        <v>21.875</v>
      </c>
      <c r="AC858" s="48">
        <f t="shared" si="240"/>
        <v>359.375</v>
      </c>
      <c r="AD858" s="93">
        <f t="shared" si="241"/>
        <v>359.375</v>
      </c>
    </row>
    <row r="859" spans="1:30" s="68" customFormat="1" ht="30" customHeight="1" x14ac:dyDescent="0.35">
      <c r="A859" s="39"/>
      <c r="B859" s="39" t="s">
        <v>114</v>
      </c>
      <c r="C859" s="40">
        <v>818</v>
      </c>
      <c r="D859" s="41">
        <v>13081</v>
      </c>
      <c r="E859" s="41">
        <v>8730</v>
      </c>
      <c r="F859" s="41" t="s">
        <v>49</v>
      </c>
      <c r="G859" s="39" t="s">
        <v>256</v>
      </c>
      <c r="H859" s="39" t="s">
        <v>399</v>
      </c>
      <c r="I859" s="41">
        <v>35</v>
      </c>
      <c r="J859" s="41">
        <v>1.3</v>
      </c>
      <c r="K859" s="41">
        <v>3.5</v>
      </c>
      <c r="L859" s="41"/>
      <c r="M859" s="41">
        <f t="shared" si="239"/>
        <v>3.5</v>
      </c>
      <c r="N859" s="41"/>
      <c r="O859" s="41">
        <f>IF(P859="m3",I859*J859*M859,IF(P859="m2-LxH",I859*M859,IF(P859="m2-LxW",I859*J859*N859,IF(P859="rm",M859,IF(P859="lm",I859,IF(P859="unit",#REF!,))))))</f>
        <v>122.5</v>
      </c>
      <c r="P859" s="42" t="s">
        <v>27</v>
      </c>
      <c r="Q859" s="43" t="str">
        <f t="shared" si="230"/>
        <v>off hired</v>
      </c>
      <c r="R859" s="44">
        <v>44798</v>
      </c>
      <c r="S859" s="44">
        <v>45008</v>
      </c>
      <c r="T859" s="45">
        <f t="shared" si="231"/>
        <v>1</v>
      </c>
      <c r="U859" s="46">
        <f t="shared" si="242"/>
        <v>30.142857142857142</v>
      </c>
      <c r="V859" s="47">
        <v>14</v>
      </c>
      <c r="W859" s="47">
        <v>0.84</v>
      </c>
      <c r="X859" s="48">
        <f t="shared" si="232"/>
        <v>1715</v>
      </c>
      <c r="Y859" s="48">
        <f t="shared" si="233"/>
        <v>102.89999999999999</v>
      </c>
      <c r="Z859" s="48">
        <f t="shared" si="234"/>
        <v>1200.5</v>
      </c>
      <c r="AA859" s="48">
        <f t="shared" si="235"/>
        <v>514.5</v>
      </c>
      <c r="AB859" s="48">
        <f t="shared" si="237"/>
        <v>3101.7</v>
      </c>
      <c r="AC859" s="48">
        <f t="shared" si="240"/>
        <v>4816.7</v>
      </c>
      <c r="AD859" s="93">
        <f t="shared" si="241"/>
        <v>4816.7</v>
      </c>
    </row>
    <row r="860" spans="1:30" s="68" customFormat="1" ht="30" customHeight="1" x14ac:dyDescent="0.35">
      <c r="A860" s="39"/>
      <c r="B860" s="39" t="s">
        <v>164</v>
      </c>
      <c r="C860" s="40">
        <v>819</v>
      </c>
      <c r="D860" s="41">
        <v>13088</v>
      </c>
      <c r="E860" s="41">
        <v>8497</v>
      </c>
      <c r="F860" s="41" t="s">
        <v>49</v>
      </c>
      <c r="G860" s="39" t="s">
        <v>445</v>
      </c>
      <c r="H860" s="39" t="s">
        <v>354</v>
      </c>
      <c r="I860" s="41">
        <v>2.5</v>
      </c>
      <c r="J860" s="41">
        <v>1.8</v>
      </c>
      <c r="K860" s="41">
        <v>4</v>
      </c>
      <c r="L860" s="41"/>
      <c r="M860" s="41">
        <f t="shared" si="239"/>
        <v>4</v>
      </c>
      <c r="N860" s="41"/>
      <c r="O860" s="41">
        <f>IF(P860="m3",I860*J860*M860,IF(P860="m2-LxH",I860*M860,IF(P860="m2-LxW",I860*J860*N860,IF(P860="rm",M860,IF(P860="lm",I860,IF(P860="unit",#REF!,))))))</f>
        <v>4</v>
      </c>
      <c r="P860" s="42" t="s">
        <v>30</v>
      </c>
      <c r="Q860" s="43" t="str">
        <f t="shared" si="230"/>
        <v>off hired</v>
      </c>
      <c r="R860" s="44">
        <v>44743</v>
      </c>
      <c r="S860" s="44">
        <v>44932</v>
      </c>
      <c r="T860" s="45">
        <f t="shared" si="231"/>
        <v>1</v>
      </c>
      <c r="U860" s="46">
        <f t="shared" si="242"/>
        <v>27.142857142857142</v>
      </c>
      <c r="V860" s="47">
        <v>100</v>
      </c>
      <c r="W860" s="47"/>
      <c r="X860" s="48">
        <f t="shared" si="232"/>
        <v>400</v>
      </c>
      <c r="Y860" s="48">
        <f t="shared" si="233"/>
        <v>0</v>
      </c>
      <c r="Z860" s="48">
        <f t="shared" si="234"/>
        <v>280</v>
      </c>
      <c r="AA860" s="48">
        <f t="shared" si="235"/>
        <v>120</v>
      </c>
      <c r="AB860" s="48">
        <f t="shared" si="237"/>
        <v>0</v>
      </c>
      <c r="AC860" s="48">
        <f t="shared" si="240"/>
        <v>400</v>
      </c>
      <c r="AD860" s="93">
        <f t="shared" si="241"/>
        <v>400</v>
      </c>
    </row>
    <row r="861" spans="1:30" s="68" customFormat="1" ht="30" customHeight="1" x14ac:dyDescent="0.35">
      <c r="A861" s="39"/>
      <c r="B861" s="39" t="s">
        <v>111</v>
      </c>
      <c r="C861" s="40">
        <v>820</v>
      </c>
      <c r="D861" s="41">
        <v>13089</v>
      </c>
      <c r="E861" s="41">
        <v>7885</v>
      </c>
      <c r="F861" s="41" t="s">
        <v>49</v>
      </c>
      <c r="G861" s="39" t="s">
        <v>344</v>
      </c>
      <c r="H861" s="39" t="s">
        <v>399</v>
      </c>
      <c r="I861" s="41">
        <v>4</v>
      </c>
      <c r="J861" s="41">
        <v>1.3</v>
      </c>
      <c r="K861" s="41">
        <v>4</v>
      </c>
      <c r="L861" s="41"/>
      <c r="M861" s="41">
        <f t="shared" si="239"/>
        <v>4</v>
      </c>
      <c r="N861" s="41"/>
      <c r="O861" s="41">
        <f>IF(P861="m3",I861*J861*M861,IF(P861="m2-LxH",I861*M861,IF(P861="m2-LxW",I861*J861*N861,IF(P861="rm",M861,IF(P861="lm",I861,IF(P861="unit",#REF!,))))))</f>
        <v>16</v>
      </c>
      <c r="P861" s="42" t="s">
        <v>27</v>
      </c>
      <c r="Q861" s="43" t="str">
        <f t="shared" si="230"/>
        <v>off hired</v>
      </c>
      <c r="R861" s="44">
        <v>44798</v>
      </c>
      <c r="S861" s="44">
        <v>44817</v>
      </c>
      <c r="T861" s="45">
        <f t="shared" si="231"/>
        <v>1</v>
      </c>
      <c r="U861" s="46">
        <f t="shared" si="242"/>
        <v>2.8571428571428572</v>
      </c>
      <c r="V861" s="47">
        <v>14</v>
      </c>
      <c r="W861" s="47">
        <v>0</v>
      </c>
      <c r="X861" s="48">
        <f t="shared" si="232"/>
        <v>224</v>
      </c>
      <c r="Y861" s="48">
        <f t="shared" si="233"/>
        <v>0</v>
      </c>
      <c r="Z861" s="48">
        <f t="shared" si="234"/>
        <v>156.79999999999998</v>
      </c>
      <c r="AA861" s="48">
        <f t="shared" si="235"/>
        <v>67.2</v>
      </c>
      <c r="AB861" s="48">
        <f t="shared" si="237"/>
        <v>0</v>
      </c>
      <c r="AC861" s="48">
        <f t="shared" si="240"/>
        <v>224</v>
      </c>
      <c r="AD861" s="93">
        <f t="shared" si="241"/>
        <v>224</v>
      </c>
    </row>
    <row r="862" spans="1:30" s="68" customFormat="1" ht="30" customHeight="1" x14ac:dyDescent="0.35">
      <c r="A862" s="39"/>
      <c r="B862" s="39" t="s">
        <v>61</v>
      </c>
      <c r="C862" s="40">
        <v>821</v>
      </c>
      <c r="D862" s="41">
        <v>13090</v>
      </c>
      <c r="E862" s="41">
        <v>7900</v>
      </c>
      <c r="F862" s="41" t="s">
        <v>49</v>
      </c>
      <c r="G862" s="39" t="s">
        <v>272</v>
      </c>
      <c r="H862" s="39" t="s">
        <v>399</v>
      </c>
      <c r="I862" s="41">
        <v>4</v>
      </c>
      <c r="J862" s="41">
        <v>1.3</v>
      </c>
      <c r="K862" s="41">
        <v>3.5</v>
      </c>
      <c r="L862" s="41"/>
      <c r="M862" s="41">
        <f t="shared" si="239"/>
        <v>3.5</v>
      </c>
      <c r="N862" s="41"/>
      <c r="O862" s="41">
        <f>IF(P862="m3",I862*J862*M862,IF(P862="m2-LxH",I862*M862,IF(P862="m2-LxW",I862*J862*N862,IF(P862="rm",M862,IF(P862="lm",I862,IF(P862="unit",#REF!,))))))</f>
        <v>14</v>
      </c>
      <c r="P862" s="42" t="s">
        <v>27</v>
      </c>
      <c r="Q862" s="43" t="str">
        <f t="shared" si="230"/>
        <v>off hired</v>
      </c>
      <c r="R862" s="44">
        <v>44798</v>
      </c>
      <c r="S862" s="44">
        <v>44824</v>
      </c>
      <c r="T862" s="45">
        <f t="shared" si="231"/>
        <v>1</v>
      </c>
      <c r="U862" s="46">
        <f t="shared" si="242"/>
        <v>3.8571428571428572</v>
      </c>
      <c r="V862" s="47">
        <v>14</v>
      </c>
      <c r="W862" s="47">
        <v>0.84</v>
      </c>
      <c r="X862" s="48">
        <f t="shared" si="232"/>
        <v>196</v>
      </c>
      <c r="Y862" s="48">
        <f t="shared" si="233"/>
        <v>11.76</v>
      </c>
      <c r="Z862" s="48">
        <f t="shared" si="234"/>
        <v>137.19999999999999</v>
      </c>
      <c r="AA862" s="48">
        <f t="shared" si="235"/>
        <v>58.800000000000004</v>
      </c>
      <c r="AB862" s="48">
        <f t="shared" si="237"/>
        <v>45.36</v>
      </c>
      <c r="AC862" s="48">
        <f t="shared" si="240"/>
        <v>241.36</v>
      </c>
      <c r="AD862" s="93">
        <f t="shared" si="241"/>
        <v>241.36</v>
      </c>
    </row>
    <row r="863" spans="1:30" s="68" customFormat="1" ht="30" customHeight="1" x14ac:dyDescent="0.35">
      <c r="A863" s="39"/>
      <c r="B863" s="39" t="s">
        <v>79</v>
      </c>
      <c r="C863" s="40">
        <v>822</v>
      </c>
      <c r="D863" s="49">
        <v>13091</v>
      </c>
      <c r="E863" s="49">
        <v>7876</v>
      </c>
      <c r="F863" s="41" t="s">
        <v>50</v>
      </c>
      <c r="G863" s="39" t="s">
        <v>275</v>
      </c>
      <c r="H863" s="39" t="s">
        <v>302</v>
      </c>
      <c r="I863" s="41">
        <v>2.5</v>
      </c>
      <c r="J863" s="41">
        <v>1.3</v>
      </c>
      <c r="K863" s="41">
        <v>2.5</v>
      </c>
      <c r="L863" s="41"/>
      <c r="M863" s="41">
        <f t="shared" si="239"/>
        <v>2.5</v>
      </c>
      <c r="N863" s="41"/>
      <c r="O863" s="41">
        <f>IF(P863="m3",I863*J863*M863,IF(P863="m2-LxH",I863*M863,IF(P863="m2-LxW",I863*J863*N863,IF(P863="rm",M863,IF(P863="lm",I863,IF(P863="unit",#REF!,))))))</f>
        <v>2.5</v>
      </c>
      <c r="P863" s="42" t="s">
        <v>30</v>
      </c>
      <c r="Q863" s="43" t="str">
        <f t="shared" si="230"/>
        <v>off hired</v>
      </c>
      <c r="R863" s="44">
        <v>44798</v>
      </c>
      <c r="S863" s="44">
        <v>44810</v>
      </c>
      <c r="T863" s="45">
        <f t="shared" si="231"/>
        <v>1</v>
      </c>
      <c r="U863" s="46">
        <f t="shared" si="242"/>
        <v>1.8571428571428572</v>
      </c>
      <c r="V863" s="50">
        <v>135</v>
      </c>
      <c r="W863" s="47">
        <v>12.25</v>
      </c>
      <c r="X863" s="48">
        <f t="shared" si="232"/>
        <v>337.5</v>
      </c>
      <c r="Y863" s="48">
        <f t="shared" si="233"/>
        <v>30.625</v>
      </c>
      <c r="Z863" s="48">
        <f t="shared" si="234"/>
        <v>236.25</v>
      </c>
      <c r="AA863" s="48">
        <f t="shared" si="235"/>
        <v>101.25</v>
      </c>
      <c r="AB863" s="48">
        <f t="shared" si="237"/>
        <v>56.875000000000007</v>
      </c>
      <c r="AC863" s="48">
        <f t="shared" si="240"/>
        <v>394.375</v>
      </c>
      <c r="AD863" s="93">
        <f t="shared" si="241"/>
        <v>394.375</v>
      </c>
    </row>
    <row r="864" spans="1:30" s="68" customFormat="1" ht="30" customHeight="1" x14ac:dyDescent="0.35">
      <c r="A864" s="39"/>
      <c r="B864" s="39" t="s">
        <v>79</v>
      </c>
      <c r="C864" s="40">
        <v>822</v>
      </c>
      <c r="D864" s="49">
        <v>13091</v>
      </c>
      <c r="E864" s="49">
        <v>7876</v>
      </c>
      <c r="F864" s="41" t="s">
        <v>50</v>
      </c>
      <c r="G864" s="39" t="s">
        <v>275</v>
      </c>
      <c r="H864" s="39" t="s">
        <v>302</v>
      </c>
      <c r="I864" s="41">
        <v>2.5</v>
      </c>
      <c r="J864" s="41">
        <v>1.3</v>
      </c>
      <c r="K864" s="41">
        <v>2.5</v>
      </c>
      <c r="L864" s="41"/>
      <c r="M864" s="41">
        <f t="shared" si="239"/>
        <v>2.5</v>
      </c>
      <c r="N864" s="41"/>
      <c r="O864" s="41">
        <f>IF(P864="m3",I864*J864*M864,IF(P864="m2-LxH",I864*M864,IF(P864="m2-LxW",I864*J864*N864,IF(P864="rm",M864,IF(P864="lm",I864,IF(P864="unit",#REF!,))))))</f>
        <v>2.5</v>
      </c>
      <c r="P864" s="42" t="s">
        <v>30</v>
      </c>
      <c r="Q864" s="43" t="str">
        <f t="shared" si="230"/>
        <v>off hired</v>
      </c>
      <c r="R864" s="44">
        <v>44798</v>
      </c>
      <c r="S864" s="44">
        <v>44810</v>
      </c>
      <c r="T864" s="45">
        <f t="shared" si="231"/>
        <v>1</v>
      </c>
      <c r="U864" s="46">
        <f t="shared" si="242"/>
        <v>1.8571428571428572</v>
      </c>
      <c r="V864" s="50">
        <v>135</v>
      </c>
      <c r="W864" s="47">
        <v>12.25</v>
      </c>
      <c r="X864" s="48">
        <f t="shared" si="232"/>
        <v>337.5</v>
      </c>
      <c r="Y864" s="48">
        <f t="shared" si="233"/>
        <v>30.625</v>
      </c>
      <c r="Z864" s="48">
        <f t="shared" si="234"/>
        <v>236.25</v>
      </c>
      <c r="AA864" s="48">
        <f t="shared" si="235"/>
        <v>101.25</v>
      </c>
      <c r="AB864" s="48">
        <f t="shared" si="237"/>
        <v>56.875000000000007</v>
      </c>
      <c r="AC864" s="48">
        <f t="shared" si="240"/>
        <v>394.375</v>
      </c>
      <c r="AD864" s="93">
        <f t="shared" si="241"/>
        <v>394.375</v>
      </c>
    </row>
    <row r="865" spans="1:30" s="68" customFormat="1" ht="30" customHeight="1" x14ac:dyDescent="0.35">
      <c r="A865" s="39"/>
      <c r="B865" s="39" t="s">
        <v>79</v>
      </c>
      <c r="C865" s="40">
        <v>822</v>
      </c>
      <c r="D865" s="49">
        <v>13091</v>
      </c>
      <c r="E865" s="49">
        <v>7876</v>
      </c>
      <c r="F865" s="41" t="s">
        <v>50</v>
      </c>
      <c r="G865" s="39" t="s">
        <v>275</v>
      </c>
      <c r="H865" s="39" t="s">
        <v>302</v>
      </c>
      <c r="I865" s="41">
        <v>2.5</v>
      </c>
      <c r="J865" s="41">
        <v>1.3</v>
      </c>
      <c r="K865" s="41">
        <v>2.5</v>
      </c>
      <c r="L865" s="41"/>
      <c r="M865" s="41">
        <f t="shared" si="239"/>
        <v>2.5</v>
      </c>
      <c r="N865" s="41"/>
      <c r="O865" s="41">
        <f>IF(P865="m3",I865*J865*M865,IF(P865="m2-LxH",I865*M865,IF(P865="m2-LxW",I865*J865*N865,IF(P865="rm",M865,IF(P865="lm",I865,IF(P865="unit",#REF!,))))))</f>
        <v>2.5</v>
      </c>
      <c r="P865" s="42" t="s">
        <v>30</v>
      </c>
      <c r="Q865" s="43" t="str">
        <f t="shared" si="230"/>
        <v>off hired</v>
      </c>
      <c r="R865" s="44">
        <v>44798</v>
      </c>
      <c r="S865" s="44">
        <v>44810</v>
      </c>
      <c r="T865" s="45">
        <f t="shared" si="231"/>
        <v>1</v>
      </c>
      <c r="U865" s="46">
        <f t="shared" si="242"/>
        <v>1.8571428571428572</v>
      </c>
      <c r="V865" s="50">
        <v>135</v>
      </c>
      <c r="W865" s="47">
        <v>12.25</v>
      </c>
      <c r="X865" s="48">
        <f t="shared" si="232"/>
        <v>337.5</v>
      </c>
      <c r="Y865" s="48">
        <f t="shared" si="233"/>
        <v>30.625</v>
      </c>
      <c r="Z865" s="48">
        <f t="shared" si="234"/>
        <v>236.25</v>
      </c>
      <c r="AA865" s="48">
        <f t="shared" si="235"/>
        <v>101.25</v>
      </c>
      <c r="AB865" s="48">
        <f t="shared" si="237"/>
        <v>56.875000000000007</v>
      </c>
      <c r="AC865" s="48">
        <f t="shared" si="240"/>
        <v>394.375</v>
      </c>
      <c r="AD865" s="93">
        <f t="shared" si="241"/>
        <v>394.375</v>
      </c>
    </row>
    <row r="866" spans="1:30" s="68" customFormat="1" ht="30" customHeight="1" x14ac:dyDescent="0.35">
      <c r="A866" s="39"/>
      <c r="B866" s="39" t="s">
        <v>79</v>
      </c>
      <c r="C866" s="40">
        <v>824</v>
      </c>
      <c r="D866" s="49">
        <v>13092</v>
      </c>
      <c r="E866" s="49">
        <v>7882</v>
      </c>
      <c r="F866" s="41" t="s">
        <v>49</v>
      </c>
      <c r="G866" s="39" t="s">
        <v>261</v>
      </c>
      <c r="H866" s="39" t="s">
        <v>302</v>
      </c>
      <c r="I866" s="41">
        <v>2.5</v>
      </c>
      <c r="J866" s="41">
        <v>1.3</v>
      </c>
      <c r="K866" s="41">
        <v>5</v>
      </c>
      <c r="L866" s="41"/>
      <c r="M866" s="41">
        <f t="shared" si="239"/>
        <v>5</v>
      </c>
      <c r="N866" s="41"/>
      <c r="O866" s="41">
        <f>IF(P866="m3",I866*J866*M866,IF(P866="m2-LxH",I866*M866,IF(P866="m2-LxW",I866*J866*N866,IF(P866="rm",M866,IF(P866="lm",I866,IF(P866="unit",#REF!,))))))</f>
        <v>5</v>
      </c>
      <c r="P866" s="42" t="s">
        <v>30</v>
      </c>
      <c r="Q866" s="43" t="str">
        <f t="shared" si="230"/>
        <v>off hired</v>
      </c>
      <c r="R866" s="44">
        <v>44799</v>
      </c>
      <c r="S866" s="44">
        <v>44814</v>
      </c>
      <c r="T866" s="45">
        <f t="shared" si="231"/>
        <v>1</v>
      </c>
      <c r="U866" s="46">
        <f t="shared" si="242"/>
        <v>2.2857142857142856</v>
      </c>
      <c r="V866" s="50">
        <v>135</v>
      </c>
      <c r="W866" s="47">
        <v>12.25</v>
      </c>
      <c r="X866" s="48">
        <f t="shared" si="232"/>
        <v>675</v>
      </c>
      <c r="Y866" s="48">
        <f t="shared" si="233"/>
        <v>61.25</v>
      </c>
      <c r="Z866" s="48">
        <f t="shared" si="234"/>
        <v>472.5</v>
      </c>
      <c r="AA866" s="48">
        <f t="shared" si="235"/>
        <v>202.5</v>
      </c>
      <c r="AB866" s="48">
        <f t="shared" si="237"/>
        <v>139.99999999999997</v>
      </c>
      <c r="AC866" s="48">
        <f t="shared" si="240"/>
        <v>815</v>
      </c>
      <c r="AD866" s="93">
        <f t="shared" si="241"/>
        <v>815</v>
      </c>
    </row>
    <row r="867" spans="1:30" s="68" customFormat="1" ht="30" customHeight="1" x14ac:dyDescent="0.35">
      <c r="A867" s="61"/>
      <c r="B867" s="39" t="s">
        <v>79</v>
      </c>
      <c r="C867" s="62">
        <v>825</v>
      </c>
      <c r="D867" s="63">
        <v>13093</v>
      </c>
      <c r="E867" s="63">
        <v>8090</v>
      </c>
      <c r="F867" s="41" t="s">
        <v>49</v>
      </c>
      <c r="G867" s="39" t="s">
        <v>261</v>
      </c>
      <c r="H867" s="61" t="s">
        <v>302</v>
      </c>
      <c r="I867" s="64">
        <v>2.5</v>
      </c>
      <c r="J867" s="64">
        <v>1.3</v>
      </c>
      <c r="K867" s="64">
        <v>6</v>
      </c>
      <c r="L867" s="64"/>
      <c r="M867" s="64">
        <v>6</v>
      </c>
      <c r="N867" s="64"/>
      <c r="O867" s="41">
        <f>IF(P867="m3",I867*J867*M867,IF(P867="m2-LxH",I867*M867,IF(P867="m2-LxW",I867*J867*N867,IF(P867="rm",M867,IF(P867="lm",I867,IF(P867="unit",#REF!,))))))</f>
        <v>6</v>
      </c>
      <c r="P867" s="42" t="s">
        <v>30</v>
      </c>
      <c r="Q867" s="43" t="str">
        <f t="shared" si="230"/>
        <v>off hired</v>
      </c>
      <c r="R867" s="57">
        <v>44799</v>
      </c>
      <c r="S867" s="57">
        <v>44844</v>
      </c>
      <c r="T867" s="45">
        <f t="shared" si="231"/>
        <v>1</v>
      </c>
      <c r="U867" s="46">
        <f t="shared" si="242"/>
        <v>6.5714285714285712</v>
      </c>
      <c r="V867" s="47">
        <v>135</v>
      </c>
      <c r="W867" s="47">
        <v>12.25</v>
      </c>
      <c r="X867" s="48">
        <f t="shared" si="232"/>
        <v>810</v>
      </c>
      <c r="Y867" s="48">
        <f t="shared" si="233"/>
        <v>73.5</v>
      </c>
      <c r="Z867" s="48">
        <f t="shared" si="234"/>
        <v>566.99999999999989</v>
      </c>
      <c r="AA867" s="48">
        <f t="shared" si="235"/>
        <v>242.99999999999997</v>
      </c>
      <c r="AB867" s="48">
        <f t="shared" si="237"/>
        <v>483</v>
      </c>
      <c r="AC867" s="48">
        <f t="shared" si="240"/>
        <v>1293</v>
      </c>
      <c r="AD867" s="93">
        <f t="shared" si="241"/>
        <v>1293</v>
      </c>
    </row>
    <row r="868" spans="1:30" s="68" customFormat="1" ht="30" customHeight="1" x14ac:dyDescent="0.35">
      <c r="A868" s="61"/>
      <c r="B868" s="39" t="s">
        <v>102</v>
      </c>
      <c r="C868" s="62">
        <v>826</v>
      </c>
      <c r="D868" s="64">
        <v>13094</v>
      </c>
      <c r="E868" s="64">
        <v>7883</v>
      </c>
      <c r="F868" s="64" t="s">
        <v>50</v>
      </c>
      <c r="G868" s="61" t="s">
        <v>271</v>
      </c>
      <c r="H868" s="61" t="s">
        <v>399</v>
      </c>
      <c r="I868" s="64">
        <v>4</v>
      </c>
      <c r="J868" s="64">
        <v>1.3</v>
      </c>
      <c r="K868" s="64">
        <v>3</v>
      </c>
      <c r="L868" s="64"/>
      <c r="M868" s="64">
        <v>3</v>
      </c>
      <c r="N868" s="64"/>
      <c r="O868" s="41">
        <f>IF(P868="m3",I868*J868*M868,IF(P868="m2-LxH",I868*M868,IF(P868="m2-LxW",I868*J868*N868,IF(P868="rm",M868,IF(P868="lm",I868,IF(P868="unit",#REF!,))))))</f>
        <v>12</v>
      </c>
      <c r="P868" s="62" t="s">
        <v>27</v>
      </c>
      <c r="Q868" s="43" t="str">
        <f t="shared" si="230"/>
        <v>off hired</v>
      </c>
      <c r="R868" s="57">
        <v>44799</v>
      </c>
      <c r="S868" s="57">
        <v>44816</v>
      </c>
      <c r="T868" s="45">
        <f t="shared" si="231"/>
        <v>1</v>
      </c>
      <c r="U868" s="46">
        <f t="shared" si="242"/>
        <v>2.5714285714285716</v>
      </c>
      <c r="V868" s="66">
        <v>14</v>
      </c>
      <c r="W868" s="66">
        <v>0.84</v>
      </c>
      <c r="X868" s="48">
        <f t="shared" si="232"/>
        <v>168</v>
      </c>
      <c r="Y868" s="48">
        <f t="shared" si="233"/>
        <v>10.08</v>
      </c>
      <c r="Z868" s="48">
        <f t="shared" si="234"/>
        <v>117.59999999999998</v>
      </c>
      <c r="AA868" s="48">
        <f t="shared" si="235"/>
        <v>50.399999999999991</v>
      </c>
      <c r="AB868" s="48">
        <f t="shared" si="237"/>
        <v>25.92</v>
      </c>
      <c r="AC868" s="48">
        <f t="shared" si="240"/>
        <v>193.91999999999996</v>
      </c>
      <c r="AD868" s="93">
        <f t="shared" si="241"/>
        <v>193.91999999999996</v>
      </c>
    </row>
    <row r="869" spans="1:30" s="68" customFormat="1" ht="30" customHeight="1" x14ac:dyDescent="0.35">
      <c r="A869" s="61"/>
      <c r="B869" s="51" t="s">
        <v>55</v>
      </c>
      <c r="C869" s="62">
        <v>827</v>
      </c>
      <c r="D869" s="64">
        <v>13095</v>
      </c>
      <c r="E869" s="64">
        <v>8077</v>
      </c>
      <c r="F869" s="64" t="s">
        <v>49</v>
      </c>
      <c r="G869" s="61" t="s">
        <v>377</v>
      </c>
      <c r="H869" s="61" t="s">
        <v>399</v>
      </c>
      <c r="I869" s="64">
        <v>7.5</v>
      </c>
      <c r="J869" s="64">
        <v>1.3</v>
      </c>
      <c r="K869" s="64">
        <v>2.5</v>
      </c>
      <c r="L869" s="64"/>
      <c r="M869" s="64">
        <v>2.5</v>
      </c>
      <c r="N869" s="64"/>
      <c r="O869" s="41">
        <f>IF(P869="m3",I869*J869*M869,IF(P869="m2-LxH",I869*M869,IF(P869="m2-LxW",I869*J869*N869,IF(P869="rm",M869,IF(P869="lm",I869,IF(P869="unit",#REF!,))))))</f>
        <v>18.75</v>
      </c>
      <c r="P869" s="62" t="s">
        <v>27</v>
      </c>
      <c r="Q869" s="43" t="str">
        <f t="shared" ref="Q869:Q932" si="243">IF(S869&lt;&gt;0,"off hired",IF(R869&lt;&gt;0,"on hire","-"))</f>
        <v>off hired</v>
      </c>
      <c r="R869" s="57">
        <v>44799</v>
      </c>
      <c r="S869" s="57">
        <v>44840</v>
      </c>
      <c r="T869" s="45">
        <f t="shared" ref="T869:T932" si="244">IF(S869&lt;&gt;0,1,0)</f>
        <v>1</v>
      </c>
      <c r="U869" s="46">
        <f t="shared" si="242"/>
        <v>6</v>
      </c>
      <c r="V869" s="66">
        <v>14</v>
      </c>
      <c r="W869" s="66">
        <v>0.84</v>
      </c>
      <c r="X869" s="48">
        <f t="shared" ref="X869:X932" si="245">V869*O869</f>
        <v>262.5</v>
      </c>
      <c r="Y869" s="48">
        <f t="shared" ref="Y869:Y932" si="246">W869*O869</f>
        <v>15.75</v>
      </c>
      <c r="Z869" s="48">
        <f t="shared" ref="Z869:Z932" si="247">0.7*O869*V869</f>
        <v>183.75</v>
      </c>
      <c r="AA869" s="48">
        <f t="shared" ref="AA869:AA932" si="248">IF(Q869="off hired",0.3*O869*V869*T869,0)</f>
        <v>78.75</v>
      </c>
      <c r="AB869" s="48">
        <f t="shared" si="237"/>
        <v>94.5</v>
      </c>
      <c r="AC869" s="48">
        <f t="shared" ref="AC869" si="249">Z869+AA869+AB869</f>
        <v>357</v>
      </c>
      <c r="AD869" s="93">
        <f t="shared" si="241"/>
        <v>357</v>
      </c>
    </row>
    <row r="870" spans="1:30" s="68" customFormat="1" ht="30" customHeight="1" x14ac:dyDescent="0.35">
      <c r="A870" s="61"/>
      <c r="B870" s="39" t="s">
        <v>114</v>
      </c>
      <c r="C870" s="62">
        <v>827</v>
      </c>
      <c r="D870" s="64">
        <v>13095</v>
      </c>
      <c r="E870" s="64">
        <v>8077</v>
      </c>
      <c r="F870" s="64" t="s">
        <v>49</v>
      </c>
      <c r="G870" s="61" t="s">
        <v>256</v>
      </c>
      <c r="H870" s="61" t="s">
        <v>399</v>
      </c>
      <c r="I870" s="64">
        <v>17.5</v>
      </c>
      <c r="J870" s="64">
        <v>1.3</v>
      </c>
      <c r="K870" s="64">
        <v>4</v>
      </c>
      <c r="L870" s="64"/>
      <c r="M870" s="64">
        <v>4</v>
      </c>
      <c r="N870" s="64"/>
      <c r="O870" s="41">
        <f>IF(P870="m3",I870*J870*M870,IF(P870="m2-LxH",I870*M870,IF(P870="m2-LxW",I870*J870*N870,IF(P870="rm",M870,IF(P870="lm",I870,IF(P870="unit",#REF!,))))))</f>
        <v>70</v>
      </c>
      <c r="P870" s="62" t="s">
        <v>27</v>
      </c>
      <c r="Q870" s="43" t="str">
        <f t="shared" si="243"/>
        <v>off hired</v>
      </c>
      <c r="R870" s="57">
        <v>44812</v>
      </c>
      <c r="S870" s="57">
        <v>44840</v>
      </c>
      <c r="T870" s="45">
        <f t="shared" si="244"/>
        <v>1</v>
      </c>
      <c r="U870" s="46">
        <f t="shared" si="242"/>
        <v>4.1428571428571432</v>
      </c>
      <c r="V870" s="66">
        <v>14</v>
      </c>
      <c r="W870" s="66">
        <v>0.84</v>
      </c>
      <c r="X870" s="48">
        <f t="shared" si="245"/>
        <v>980</v>
      </c>
      <c r="Y870" s="48">
        <f t="shared" si="246"/>
        <v>58.8</v>
      </c>
      <c r="Z870" s="48">
        <f t="shared" si="247"/>
        <v>686</v>
      </c>
      <c r="AA870" s="48">
        <f t="shared" si="248"/>
        <v>294</v>
      </c>
      <c r="AB870" s="48">
        <f t="shared" ref="AB870:AB933" si="250">U870*O870*W870</f>
        <v>243.6</v>
      </c>
      <c r="AC870" s="48"/>
      <c r="AD870" s="93">
        <f t="shared" si="241"/>
        <v>0</v>
      </c>
    </row>
    <row r="871" spans="1:30" s="68" customFormat="1" ht="30" customHeight="1" x14ac:dyDescent="0.35">
      <c r="A871" s="61"/>
      <c r="B871" s="39" t="s">
        <v>79</v>
      </c>
      <c r="C871" s="62">
        <v>828</v>
      </c>
      <c r="D871" s="63">
        <v>13096</v>
      </c>
      <c r="E871" s="63">
        <v>7876</v>
      </c>
      <c r="F871" s="64" t="s">
        <v>50</v>
      </c>
      <c r="G871" s="39" t="s">
        <v>326</v>
      </c>
      <c r="H871" s="61" t="s">
        <v>302</v>
      </c>
      <c r="I871" s="64">
        <v>2.5</v>
      </c>
      <c r="J871" s="64">
        <v>1.3</v>
      </c>
      <c r="K871" s="64">
        <v>2.5</v>
      </c>
      <c r="L871" s="64"/>
      <c r="M871" s="64">
        <v>2.5</v>
      </c>
      <c r="N871" s="64"/>
      <c r="O871" s="41">
        <f>IF(P871="m3",I871*J871*M871,IF(P871="m2-LxH",I871*M871,IF(P871="m2-LxW",I871*J871*N871,IF(P871="rm",M871,IF(P871="lm",I871,IF(P871="unit",#REF!,))))))</f>
        <v>2.5</v>
      </c>
      <c r="P871" s="42" t="s">
        <v>30</v>
      </c>
      <c r="Q871" s="43" t="str">
        <f t="shared" si="243"/>
        <v>off hired</v>
      </c>
      <c r="R871" s="57">
        <v>44799</v>
      </c>
      <c r="S871" s="57">
        <v>44810</v>
      </c>
      <c r="T871" s="45">
        <f t="shared" si="244"/>
        <v>1</v>
      </c>
      <c r="U871" s="46">
        <f t="shared" si="242"/>
        <v>1.7142857142857142</v>
      </c>
      <c r="V871" s="47">
        <v>135</v>
      </c>
      <c r="W871" s="47">
        <v>12.25</v>
      </c>
      <c r="X871" s="48">
        <f t="shared" si="245"/>
        <v>337.5</v>
      </c>
      <c r="Y871" s="48">
        <f t="shared" si="246"/>
        <v>30.625</v>
      </c>
      <c r="Z871" s="48">
        <f t="shared" si="247"/>
        <v>236.25</v>
      </c>
      <c r="AA871" s="48">
        <f t="shared" si="248"/>
        <v>101.25</v>
      </c>
      <c r="AB871" s="48">
        <f t="shared" si="250"/>
        <v>52.5</v>
      </c>
      <c r="AC871" s="48">
        <f t="shared" ref="AC871:AC934" si="251">Z871+AA871+AB871</f>
        <v>390</v>
      </c>
      <c r="AD871" s="93">
        <f t="shared" si="241"/>
        <v>390</v>
      </c>
    </row>
    <row r="872" spans="1:30" s="68" customFormat="1" ht="30" customHeight="1" x14ac:dyDescent="0.35">
      <c r="A872" s="61"/>
      <c r="B872" s="39" t="s">
        <v>79</v>
      </c>
      <c r="C872" s="62">
        <v>828</v>
      </c>
      <c r="D872" s="63">
        <v>13096</v>
      </c>
      <c r="E872" s="63">
        <v>7876</v>
      </c>
      <c r="F872" s="64" t="s">
        <v>50</v>
      </c>
      <c r="G872" s="39" t="s">
        <v>326</v>
      </c>
      <c r="H872" s="61" t="s">
        <v>302</v>
      </c>
      <c r="I872" s="64">
        <v>2.5</v>
      </c>
      <c r="J872" s="64">
        <v>1.3</v>
      </c>
      <c r="K872" s="64">
        <v>2.5</v>
      </c>
      <c r="L872" s="64"/>
      <c r="M872" s="64">
        <v>2.5</v>
      </c>
      <c r="N872" s="64"/>
      <c r="O872" s="41">
        <f>IF(P872="m3",I872*J872*M872,IF(P872="m2-LxH",I872*M872,IF(P872="m2-LxW",I872*J872*N872,IF(P872="rm",M872,IF(P872="lm",I872,IF(P872="unit",#REF!,))))))</f>
        <v>2.5</v>
      </c>
      <c r="P872" s="42" t="s">
        <v>30</v>
      </c>
      <c r="Q872" s="43" t="str">
        <f t="shared" si="243"/>
        <v>off hired</v>
      </c>
      <c r="R872" s="57">
        <v>44799</v>
      </c>
      <c r="S872" s="57">
        <v>44810</v>
      </c>
      <c r="T872" s="45">
        <f t="shared" si="244"/>
        <v>1</v>
      </c>
      <c r="U872" s="46">
        <f t="shared" si="242"/>
        <v>1.7142857142857142</v>
      </c>
      <c r="V872" s="47">
        <v>135</v>
      </c>
      <c r="W872" s="47">
        <v>12.25</v>
      </c>
      <c r="X872" s="48">
        <f t="shared" si="245"/>
        <v>337.5</v>
      </c>
      <c r="Y872" s="48">
        <f t="shared" si="246"/>
        <v>30.625</v>
      </c>
      <c r="Z872" s="48">
        <f t="shared" si="247"/>
        <v>236.25</v>
      </c>
      <c r="AA872" s="48">
        <f t="shared" si="248"/>
        <v>101.25</v>
      </c>
      <c r="AB872" s="48">
        <f t="shared" si="250"/>
        <v>52.5</v>
      </c>
      <c r="AC872" s="48">
        <f t="shared" si="251"/>
        <v>390</v>
      </c>
      <c r="AD872" s="93">
        <f t="shared" si="241"/>
        <v>390</v>
      </c>
    </row>
    <row r="873" spans="1:30" s="68" customFormat="1" ht="23.4" customHeight="1" x14ac:dyDescent="0.35">
      <c r="A873" s="61"/>
      <c r="B873" s="39" t="s">
        <v>47</v>
      </c>
      <c r="C873" s="62">
        <v>829</v>
      </c>
      <c r="D873" s="63">
        <v>13097</v>
      </c>
      <c r="E873" s="63">
        <v>7884</v>
      </c>
      <c r="F873" s="64" t="s">
        <v>49</v>
      </c>
      <c r="G873" s="61" t="s">
        <v>240</v>
      </c>
      <c r="H873" s="61" t="s">
        <v>302</v>
      </c>
      <c r="I873" s="64">
        <v>2.5</v>
      </c>
      <c r="J873" s="64">
        <v>1.3</v>
      </c>
      <c r="K873" s="64">
        <v>2.5</v>
      </c>
      <c r="L873" s="64"/>
      <c r="M873" s="64">
        <v>2.5</v>
      </c>
      <c r="N873" s="64"/>
      <c r="O873" s="41">
        <f>IF(P873="m3",I873*J873*M873,IF(P873="m2-LxH",I873*M873,IF(P873="m2-LxW",I873*J873*N873,IF(P873="rm",M873,IF(P873="lm",I873,IF(P873="unit",#REF!,))))))</f>
        <v>2.5</v>
      </c>
      <c r="P873" s="42" t="s">
        <v>30</v>
      </c>
      <c r="Q873" s="43" t="str">
        <f t="shared" si="243"/>
        <v>off hired</v>
      </c>
      <c r="R873" s="57">
        <v>44799</v>
      </c>
      <c r="S873" s="57">
        <v>44817</v>
      </c>
      <c r="T873" s="45">
        <f t="shared" si="244"/>
        <v>1</v>
      </c>
      <c r="U873" s="46">
        <f t="shared" si="242"/>
        <v>2.7142857142857144</v>
      </c>
      <c r="V873" s="47">
        <v>135</v>
      </c>
      <c r="W873" s="47">
        <v>12.25</v>
      </c>
      <c r="X873" s="48">
        <f t="shared" si="245"/>
        <v>337.5</v>
      </c>
      <c r="Y873" s="48">
        <f t="shared" si="246"/>
        <v>30.625</v>
      </c>
      <c r="Z873" s="48">
        <f t="shared" si="247"/>
        <v>236.25</v>
      </c>
      <c r="AA873" s="48">
        <f t="shared" si="248"/>
        <v>101.25</v>
      </c>
      <c r="AB873" s="48">
        <f t="shared" si="250"/>
        <v>83.125000000000014</v>
      </c>
      <c r="AC873" s="48">
        <f t="shared" si="251"/>
        <v>420.625</v>
      </c>
      <c r="AD873" s="93">
        <f t="shared" si="241"/>
        <v>420.625</v>
      </c>
    </row>
    <row r="874" spans="1:30" s="68" customFormat="1" ht="30" customHeight="1" x14ac:dyDescent="0.35">
      <c r="A874" s="61"/>
      <c r="B874" s="39" t="s">
        <v>47</v>
      </c>
      <c r="C874" s="62">
        <v>798</v>
      </c>
      <c r="D874" s="63">
        <v>13098</v>
      </c>
      <c r="E874" s="63">
        <v>8076</v>
      </c>
      <c r="F874" s="64" t="s">
        <v>50</v>
      </c>
      <c r="G874" s="61" t="s">
        <v>270</v>
      </c>
      <c r="H874" s="61" t="s">
        <v>399</v>
      </c>
      <c r="I874" s="64">
        <v>5</v>
      </c>
      <c r="J874" s="64">
        <v>1.3</v>
      </c>
      <c r="K874" s="64">
        <v>4</v>
      </c>
      <c r="L874" s="64"/>
      <c r="M874" s="64">
        <v>4</v>
      </c>
      <c r="N874" s="64"/>
      <c r="O874" s="41">
        <f>IF(P874="m3",I874*J874*M874,IF(P874="m2-LxH",I874*M874,IF(P874="m2-LxW",I874*J874*N874,IF(P874="rm",M874,IF(P874="lm",I874,IF(P874="unit",#REF!,))))))</f>
        <v>20</v>
      </c>
      <c r="P874" s="62" t="s">
        <v>27</v>
      </c>
      <c r="Q874" s="43" t="str">
        <f t="shared" si="243"/>
        <v>off hired</v>
      </c>
      <c r="R874" s="57">
        <v>44799</v>
      </c>
      <c r="S874" s="57">
        <v>44837</v>
      </c>
      <c r="T874" s="45">
        <f t="shared" si="244"/>
        <v>1</v>
      </c>
      <c r="U874" s="46">
        <f t="shared" si="242"/>
        <v>5.5714285714285712</v>
      </c>
      <c r="V874" s="66">
        <v>14</v>
      </c>
      <c r="W874" s="66">
        <v>0.84</v>
      </c>
      <c r="X874" s="48">
        <f t="shared" si="245"/>
        <v>280</v>
      </c>
      <c r="Y874" s="48">
        <f t="shared" si="246"/>
        <v>16.8</v>
      </c>
      <c r="Z874" s="48">
        <f t="shared" si="247"/>
        <v>196</v>
      </c>
      <c r="AA874" s="48">
        <f t="shared" si="248"/>
        <v>84</v>
      </c>
      <c r="AB874" s="48">
        <f t="shared" si="250"/>
        <v>93.59999999999998</v>
      </c>
      <c r="AC874" s="48">
        <f t="shared" si="251"/>
        <v>373.59999999999997</v>
      </c>
      <c r="AD874" s="93">
        <f t="shared" si="241"/>
        <v>373.59999999999997</v>
      </c>
    </row>
    <row r="875" spans="1:30" s="68" customFormat="1" ht="30" customHeight="1" x14ac:dyDescent="0.35">
      <c r="A875" s="61"/>
      <c r="B875" s="39" t="s">
        <v>97</v>
      </c>
      <c r="C875" s="62">
        <v>830</v>
      </c>
      <c r="D875" s="64">
        <v>13099</v>
      </c>
      <c r="E875" s="64">
        <v>8150</v>
      </c>
      <c r="F875" s="64" t="s">
        <v>50</v>
      </c>
      <c r="G875" s="61" t="s">
        <v>268</v>
      </c>
      <c r="H875" s="61" t="s">
        <v>302</v>
      </c>
      <c r="I875" s="64">
        <v>1.8</v>
      </c>
      <c r="J875" s="64">
        <v>1.3</v>
      </c>
      <c r="K875" s="64">
        <v>8</v>
      </c>
      <c r="L875" s="64"/>
      <c r="M875" s="64">
        <v>8</v>
      </c>
      <c r="N875" s="64"/>
      <c r="O875" s="41">
        <f>IF(P875="m3",I875*J875*M875,IF(P875="m2-LxH",I875*M875,IF(P875="m2-LxW",I875*J875*N875,IF(P875="rm",M875,IF(P875="lm",I875,IF(P875="unit",#REF!,))))))</f>
        <v>8</v>
      </c>
      <c r="P875" s="42" t="s">
        <v>30</v>
      </c>
      <c r="Q875" s="43" t="str">
        <f t="shared" si="243"/>
        <v>off hired</v>
      </c>
      <c r="R875" s="57">
        <v>44799</v>
      </c>
      <c r="S875" s="57">
        <v>44859</v>
      </c>
      <c r="T875" s="45">
        <f t="shared" si="244"/>
        <v>1</v>
      </c>
      <c r="U875" s="46">
        <f t="shared" si="242"/>
        <v>8.7142857142857135</v>
      </c>
      <c r="V875" s="47">
        <v>135</v>
      </c>
      <c r="W875" s="66"/>
      <c r="X875" s="48">
        <f t="shared" si="245"/>
        <v>1080</v>
      </c>
      <c r="Y875" s="48">
        <f t="shared" si="246"/>
        <v>0</v>
      </c>
      <c r="Z875" s="48">
        <f t="shared" si="247"/>
        <v>756</v>
      </c>
      <c r="AA875" s="48">
        <f t="shared" si="248"/>
        <v>324</v>
      </c>
      <c r="AB875" s="48">
        <f t="shared" si="250"/>
        <v>0</v>
      </c>
      <c r="AC875" s="48">
        <f t="shared" si="251"/>
        <v>1080</v>
      </c>
      <c r="AD875" s="93">
        <f t="shared" si="241"/>
        <v>1080</v>
      </c>
    </row>
    <row r="876" spans="1:30" s="68" customFormat="1" ht="30" customHeight="1" x14ac:dyDescent="0.35">
      <c r="A876" s="61"/>
      <c r="B876" s="39" t="s">
        <v>93</v>
      </c>
      <c r="C876" s="62">
        <v>831</v>
      </c>
      <c r="D876" s="64">
        <v>13100</v>
      </c>
      <c r="E876" s="64">
        <v>7853</v>
      </c>
      <c r="F876" s="64" t="s">
        <v>50</v>
      </c>
      <c r="G876" s="61" t="s">
        <v>287</v>
      </c>
      <c r="H876" s="61" t="s">
        <v>302</v>
      </c>
      <c r="I876" s="64">
        <v>2.5</v>
      </c>
      <c r="J876" s="64">
        <v>1.3</v>
      </c>
      <c r="K876" s="64">
        <v>4</v>
      </c>
      <c r="L876" s="64"/>
      <c r="M876" s="64">
        <v>4</v>
      </c>
      <c r="N876" s="64"/>
      <c r="O876" s="41">
        <f>IF(P876="m3",I876*J876*M876,IF(P876="m2-LxH",I876*M876,IF(P876="m2-LxW",I876*J876*N876,IF(P876="rm",M876,IF(P876="lm",I876,IF(P876="unit",#REF!,))))))</f>
        <v>4</v>
      </c>
      <c r="P876" s="42" t="s">
        <v>30</v>
      </c>
      <c r="Q876" s="43" t="str">
        <f t="shared" si="243"/>
        <v>off hired</v>
      </c>
      <c r="R876" s="57">
        <v>44799</v>
      </c>
      <c r="S876" s="57">
        <v>44802</v>
      </c>
      <c r="T876" s="45">
        <f t="shared" si="244"/>
        <v>1</v>
      </c>
      <c r="U876" s="46">
        <f t="shared" si="242"/>
        <v>0.5714285714285714</v>
      </c>
      <c r="V876" s="47">
        <v>135</v>
      </c>
      <c r="W876" s="66"/>
      <c r="X876" s="48">
        <f t="shared" si="245"/>
        <v>540</v>
      </c>
      <c r="Y876" s="48">
        <f t="shared" si="246"/>
        <v>0</v>
      </c>
      <c r="Z876" s="48">
        <f t="shared" si="247"/>
        <v>378</v>
      </c>
      <c r="AA876" s="48">
        <f t="shared" si="248"/>
        <v>162</v>
      </c>
      <c r="AB876" s="48">
        <f t="shared" si="250"/>
        <v>0</v>
      </c>
      <c r="AC876" s="48">
        <f t="shared" si="251"/>
        <v>540</v>
      </c>
      <c r="AD876" s="93">
        <f t="shared" si="241"/>
        <v>540</v>
      </c>
    </row>
    <row r="877" spans="1:30" s="68" customFormat="1" ht="30" customHeight="1" x14ac:dyDescent="0.35">
      <c r="A877" s="61"/>
      <c r="B877" s="39" t="s">
        <v>79</v>
      </c>
      <c r="C877" s="62">
        <v>832</v>
      </c>
      <c r="D877" s="63">
        <v>13101</v>
      </c>
      <c r="E877" s="63">
        <v>8064</v>
      </c>
      <c r="F877" s="64" t="s">
        <v>49</v>
      </c>
      <c r="G877" s="39" t="s">
        <v>261</v>
      </c>
      <c r="H877" s="61" t="s">
        <v>399</v>
      </c>
      <c r="I877" s="64">
        <v>5</v>
      </c>
      <c r="J877" s="64">
        <v>1.3</v>
      </c>
      <c r="K877" s="64">
        <v>4</v>
      </c>
      <c r="L877" s="64"/>
      <c r="M877" s="64">
        <v>4</v>
      </c>
      <c r="N877" s="64"/>
      <c r="O877" s="41">
        <f>IF(P877="m3",I877*J877*M877,IF(P877="m2-LxH",I877*M877,IF(P877="m2-LxW",I877*J877*N877,IF(P877="rm",M877,IF(P877="lm",I877,IF(P877="unit",#REF!,))))))</f>
        <v>20</v>
      </c>
      <c r="P877" s="62" t="s">
        <v>27</v>
      </c>
      <c r="Q877" s="43" t="str">
        <f t="shared" si="243"/>
        <v>off hired</v>
      </c>
      <c r="R877" s="57">
        <v>44799</v>
      </c>
      <c r="S877" s="57">
        <v>44835</v>
      </c>
      <c r="T877" s="45">
        <f t="shared" si="244"/>
        <v>1</v>
      </c>
      <c r="U877" s="46">
        <f t="shared" si="242"/>
        <v>5.2857142857142856</v>
      </c>
      <c r="V877" s="66">
        <v>14</v>
      </c>
      <c r="W877" s="66">
        <v>0.84</v>
      </c>
      <c r="X877" s="48">
        <f t="shared" si="245"/>
        <v>280</v>
      </c>
      <c r="Y877" s="48">
        <f t="shared" si="246"/>
        <v>16.8</v>
      </c>
      <c r="Z877" s="48">
        <f t="shared" si="247"/>
        <v>196</v>
      </c>
      <c r="AA877" s="48">
        <f t="shared" si="248"/>
        <v>84</v>
      </c>
      <c r="AB877" s="48">
        <f t="shared" si="250"/>
        <v>88.8</v>
      </c>
      <c r="AC877" s="48">
        <f t="shared" si="251"/>
        <v>368.8</v>
      </c>
      <c r="AD877" s="93">
        <f t="shared" si="241"/>
        <v>368.8</v>
      </c>
    </row>
    <row r="878" spans="1:30" s="68" customFormat="1" ht="30" customHeight="1" x14ac:dyDescent="0.35">
      <c r="A878" s="61"/>
      <c r="B878" s="39" t="s">
        <v>47</v>
      </c>
      <c r="C878" s="62">
        <v>833</v>
      </c>
      <c r="D878" s="63">
        <v>13102</v>
      </c>
      <c r="E878" s="63">
        <v>7863</v>
      </c>
      <c r="F878" s="64" t="s">
        <v>49</v>
      </c>
      <c r="G878" s="61" t="s">
        <v>240</v>
      </c>
      <c r="H878" s="61" t="s">
        <v>302</v>
      </c>
      <c r="I878" s="64">
        <v>2.5</v>
      </c>
      <c r="J878" s="64">
        <v>1.3</v>
      </c>
      <c r="K878" s="64">
        <v>2.5</v>
      </c>
      <c r="L878" s="64"/>
      <c r="M878" s="64">
        <v>2.5</v>
      </c>
      <c r="N878" s="64"/>
      <c r="O878" s="41">
        <f>IF(P878="m3",I878*J878*M878,IF(P878="m2-LxH",I878*M878,IF(P878="m2-LxW",I878*J878*N878,IF(P878="rm",M878,IF(P878="lm",I878,IF(P878="unit",#REF!,))))))</f>
        <v>2.5</v>
      </c>
      <c r="P878" s="42" t="s">
        <v>30</v>
      </c>
      <c r="Q878" s="43" t="str">
        <f t="shared" si="243"/>
        <v>off hired</v>
      </c>
      <c r="R878" s="57">
        <v>44799</v>
      </c>
      <c r="S878" s="57">
        <v>44805</v>
      </c>
      <c r="T878" s="45">
        <f t="shared" si="244"/>
        <v>1</v>
      </c>
      <c r="U878" s="46">
        <f t="shared" si="242"/>
        <v>1</v>
      </c>
      <c r="V878" s="47">
        <v>135</v>
      </c>
      <c r="W878" s="47">
        <v>12.25</v>
      </c>
      <c r="X878" s="48">
        <f t="shared" si="245"/>
        <v>337.5</v>
      </c>
      <c r="Y878" s="48">
        <f t="shared" si="246"/>
        <v>30.625</v>
      </c>
      <c r="Z878" s="48">
        <f t="shared" si="247"/>
        <v>236.25</v>
      </c>
      <c r="AA878" s="48">
        <f t="shared" si="248"/>
        <v>101.25</v>
      </c>
      <c r="AB878" s="48">
        <f t="shared" si="250"/>
        <v>30.625</v>
      </c>
      <c r="AC878" s="48">
        <f t="shared" si="251"/>
        <v>368.125</v>
      </c>
      <c r="AD878" s="93">
        <f t="shared" si="241"/>
        <v>368.125</v>
      </c>
    </row>
    <row r="879" spans="1:30" s="68" customFormat="1" ht="30" customHeight="1" x14ac:dyDescent="0.35">
      <c r="A879" s="61"/>
      <c r="B879" s="39" t="s">
        <v>79</v>
      </c>
      <c r="C879" s="62">
        <v>834</v>
      </c>
      <c r="D879" s="63">
        <v>13103</v>
      </c>
      <c r="E879" s="63">
        <v>8758</v>
      </c>
      <c r="F879" s="64" t="s">
        <v>50</v>
      </c>
      <c r="G879" s="39" t="s">
        <v>326</v>
      </c>
      <c r="H879" s="61" t="s">
        <v>302</v>
      </c>
      <c r="I879" s="64">
        <v>1.8</v>
      </c>
      <c r="J879" s="64">
        <v>1.3</v>
      </c>
      <c r="K879" s="64">
        <v>3</v>
      </c>
      <c r="L879" s="64"/>
      <c r="M879" s="64">
        <v>3</v>
      </c>
      <c r="N879" s="64"/>
      <c r="O879" s="41">
        <f>IF(P879="m3",I879*J879*M879,IF(P879="m2-LxH",I879*M879,IF(P879="m2-LxW",I879*J879*N879,IF(P879="rm",M879,IF(P879="lm",I879,IF(P879="unit",#REF!,))))))</f>
        <v>3</v>
      </c>
      <c r="P879" s="42" t="s">
        <v>30</v>
      </c>
      <c r="Q879" s="43" t="str">
        <f t="shared" si="243"/>
        <v>off hired</v>
      </c>
      <c r="R879" s="57">
        <v>44799</v>
      </c>
      <c r="S879" s="57">
        <v>44987</v>
      </c>
      <c r="T879" s="45">
        <f t="shared" si="244"/>
        <v>1</v>
      </c>
      <c r="U879" s="46">
        <f t="shared" si="242"/>
        <v>27</v>
      </c>
      <c r="V879" s="47">
        <v>135</v>
      </c>
      <c r="W879" s="47">
        <v>12.25</v>
      </c>
      <c r="X879" s="48">
        <f t="shared" si="245"/>
        <v>405</v>
      </c>
      <c r="Y879" s="48">
        <f t="shared" si="246"/>
        <v>36.75</v>
      </c>
      <c r="Z879" s="48">
        <f t="shared" si="247"/>
        <v>283.49999999999994</v>
      </c>
      <c r="AA879" s="48">
        <f t="shared" si="248"/>
        <v>121.49999999999999</v>
      </c>
      <c r="AB879" s="48">
        <f t="shared" si="250"/>
        <v>992.25</v>
      </c>
      <c r="AC879" s="48">
        <f t="shared" si="251"/>
        <v>1397.25</v>
      </c>
      <c r="AD879" s="93">
        <f t="shared" si="241"/>
        <v>1397.25</v>
      </c>
    </row>
    <row r="880" spans="1:30" s="68" customFormat="1" ht="30" customHeight="1" x14ac:dyDescent="0.35">
      <c r="A880" s="61"/>
      <c r="B880" s="39" t="s">
        <v>114</v>
      </c>
      <c r="C880" s="62">
        <v>835</v>
      </c>
      <c r="D880" s="64">
        <v>13104</v>
      </c>
      <c r="E880" s="64">
        <v>7866</v>
      </c>
      <c r="F880" s="64" t="s">
        <v>49</v>
      </c>
      <c r="G880" s="61" t="s">
        <v>256</v>
      </c>
      <c r="H880" s="61" t="s">
        <v>399</v>
      </c>
      <c r="I880" s="64">
        <v>8</v>
      </c>
      <c r="J880" s="64">
        <v>1.3</v>
      </c>
      <c r="K880" s="64">
        <v>3.5</v>
      </c>
      <c r="L880" s="64"/>
      <c r="M880" s="64">
        <v>3.5</v>
      </c>
      <c r="N880" s="64"/>
      <c r="O880" s="41">
        <f>IF(P880="m3",I880*J880*M880,IF(P880="m2-LxH",I880*M880,IF(P880="m2-LxW",I880*J880*N880,IF(P880="rm",M880,IF(P880="lm",I880,IF(P880="unit",#REF!,))))))</f>
        <v>28</v>
      </c>
      <c r="P880" s="62" t="s">
        <v>27</v>
      </c>
      <c r="Q880" s="43" t="str">
        <f t="shared" si="243"/>
        <v>off hired</v>
      </c>
      <c r="R880" s="57">
        <v>44799</v>
      </c>
      <c r="S880" s="57">
        <v>44807</v>
      </c>
      <c r="T880" s="45">
        <f t="shared" si="244"/>
        <v>1</v>
      </c>
      <c r="U880" s="46">
        <f t="shared" si="242"/>
        <v>1.2857142857142858</v>
      </c>
      <c r="V880" s="66">
        <v>14</v>
      </c>
      <c r="W880" s="66">
        <v>0.84</v>
      </c>
      <c r="X880" s="48">
        <f t="shared" si="245"/>
        <v>392</v>
      </c>
      <c r="Y880" s="48">
        <f t="shared" si="246"/>
        <v>23.52</v>
      </c>
      <c r="Z880" s="48">
        <f t="shared" si="247"/>
        <v>274.39999999999998</v>
      </c>
      <c r="AA880" s="48">
        <f t="shared" si="248"/>
        <v>117.60000000000001</v>
      </c>
      <c r="AB880" s="48">
        <f t="shared" si="250"/>
        <v>30.24</v>
      </c>
      <c r="AC880" s="48">
        <f t="shared" si="251"/>
        <v>422.24</v>
      </c>
      <c r="AD880" s="93">
        <f t="shared" si="241"/>
        <v>422.24</v>
      </c>
    </row>
    <row r="881" spans="1:30" s="68" customFormat="1" ht="30" customHeight="1" x14ac:dyDescent="0.35">
      <c r="A881" s="61"/>
      <c r="B881" s="39" t="s">
        <v>74</v>
      </c>
      <c r="C881" s="62">
        <v>836</v>
      </c>
      <c r="D881" s="64">
        <v>13105</v>
      </c>
      <c r="E881" s="64">
        <v>7853</v>
      </c>
      <c r="F881" s="64" t="s">
        <v>50</v>
      </c>
      <c r="G881" s="61" t="s">
        <v>398</v>
      </c>
      <c r="H881" s="61" t="s">
        <v>302</v>
      </c>
      <c r="I881" s="64">
        <v>2.5</v>
      </c>
      <c r="J881" s="64">
        <v>1.3</v>
      </c>
      <c r="K881" s="64">
        <v>2.5</v>
      </c>
      <c r="L881" s="64"/>
      <c r="M881" s="64">
        <v>2.5</v>
      </c>
      <c r="N881" s="64"/>
      <c r="O881" s="41">
        <f>IF(P881="m3",I881*J881*M881,IF(P881="m2-LxH",I881*M881,IF(P881="m2-LxW",I881*J881*N881,IF(P881="rm",M881,IF(P881="lm",I881,IF(P881="unit",#REF!,))))))</f>
        <v>2.5</v>
      </c>
      <c r="P881" s="42" t="s">
        <v>30</v>
      </c>
      <c r="Q881" s="43" t="str">
        <f t="shared" si="243"/>
        <v>off hired</v>
      </c>
      <c r="R881" s="57">
        <v>44799</v>
      </c>
      <c r="S881" s="57">
        <v>44802</v>
      </c>
      <c r="T881" s="45">
        <f t="shared" si="244"/>
        <v>1</v>
      </c>
      <c r="U881" s="46">
        <f t="shared" si="242"/>
        <v>0.5714285714285714</v>
      </c>
      <c r="V881" s="47">
        <v>135</v>
      </c>
      <c r="W881" s="47">
        <v>12.25</v>
      </c>
      <c r="X881" s="48">
        <f t="shared" si="245"/>
        <v>337.5</v>
      </c>
      <c r="Y881" s="48">
        <f t="shared" si="246"/>
        <v>30.625</v>
      </c>
      <c r="Z881" s="48">
        <f t="shared" si="247"/>
        <v>236.25</v>
      </c>
      <c r="AA881" s="48">
        <f t="shared" si="248"/>
        <v>101.25</v>
      </c>
      <c r="AB881" s="48">
        <f t="shared" si="250"/>
        <v>17.499999999999996</v>
      </c>
      <c r="AC881" s="48">
        <f t="shared" si="251"/>
        <v>355</v>
      </c>
      <c r="AD881" s="93">
        <f t="shared" si="241"/>
        <v>355</v>
      </c>
    </row>
    <row r="882" spans="1:30" s="68" customFormat="1" ht="30" customHeight="1" x14ac:dyDescent="0.35">
      <c r="A882" s="61"/>
      <c r="B882" s="39" t="s">
        <v>74</v>
      </c>
      <c r="C882" s="62">
        <v>837</v>
      </c>
      <c r="D882" s="64">
        <v>13105</v>
      </c>
      <c r="E882" s="64">
        <v>7853</v>
      </c>
      <c r="F882" s="64" t="s">
        <v>50</v>
      </c>
      <c r="G882" s="61" t="s">
        <v>398</v>
      </c>
      <c r="H882" s="61" t="s">
        <v>302</v>
      </c>
      <c r="I882" s="64">
        <v>2.5</v>
      </c>
      <c r="J882" s="64">
        <v>1.3</v>
      </c>
      <c r="K882" s="64">
        <v>2.5</v>
      </c>
      <c r="L882" s="64"/>
      <c r="M882" s="64">
        <v>2.5</v>
      </c>
      <c r="N882" s="64"/>
      <c r="O882" s="41">
        <f>IF(P882="m3",I882*J882*M882,IF(P882="m2-LxH",I882*M882,IF(P882="m2-LxW",I882*J882*N882,IF(P882="rm",M882,IF(P882="lm",I882,IF(P882="unit",#REF!,))))))</f>
        <v>2.5</v>
      </c>
      <c r="P882" s="42" t="s">
        <v>30</v>
      </c>
      <c r="Q882" s="43" t="str">
        <f t="shared" si="243"/>
        <v>off hired</v>
      </c>
      <c r="R882" s="57">
        <v>44799</v>
      </c>
      <c r="S882" s="57">
        <v>44802</v>
      </c>
      <c r="T882" s="45">
        <f t="shared" si="244"/>
        <v>1</v>
      </c>
      <c r="U882" s="46">
        <f t="shared" si="242"/>
        <v>0.5714285714285714</v>
      </c>
      <c r="V882" s="47">
        <v>135</v>
      </c>
      <c r="W882" s="47">
        <v>12.25</v>
      </c>
      <c r="X882" s="48">
        <f t="shared" si="245"/>
        <v>337.5</v>
      </c>
      <c r="Y882" s="48">
        <f t="shared" si="246"/>
        <v>30.625</v>
      </c>
      <c r="Z882" s="48">
        <f t="shared" si="247"/>
        <v>236.25</v>
      </c>
      <c r="AA882" s="48">
        <f t="shared" si="248"/>
        <v>101.25</v>
      </c>
      <c r="AB882" s="48">
        <f t="shared" si="250"/>
        <v>17.499999999999996</v>
      </c>
      <c r="AC882" s="48">
        <f t="shared" si="251"/>
        <v>355</v>
      </c>
      <c r="AD882" s="93">
        <f t="shared" si="241"/>
        <v>355</v>
      </c>
    </row>
    <row r="883" spans="1:30" s="68" customFormat="1" ht="30" customHeight="1" x14ac:dyDescent="0.35">
      <c r="A883" s="61"/>
      <c r="B883" s="39" t="s">
        <v>79</v>
      </c>
      <c r="C883" s="62">
        <v>838</v>
      </c>
      <c r="D883" s="63">
        <v>13106</v>
      </c>
      <c r="E883" s="63">
        <v>7857</v>
      </c>
      <c r="F883" s="64" t="s">
        <v>49</v>
      </c>
      <c r="G883" s="39" t="s">
        <v>261</v>
      </c>
      <c r="H883" s="61" t="s">
        <v>302</v>
      </c>
      <c r="I883" s="64">
        <v>1.8</v>
      </c>
      <c r="J883" s="64">
        <v>1.3</v>
      </c>
      <c r="K883" s="64">
        <v>5</v>
      </c>
      <c r="L883" s="64"/>
      <c r="M883" s="64">
        <v>5</v>
      </c>
      <c r="N883" s="64"/>
      <c r="O883" s="41">
        <f>IF(P883="m3",I883*J883*M883,IF(P883="m2-LxH",I883*M883,IF(P883="m2-LxW",I883*J883*N883,IF(P883="rm",M883,IF(P883="lm",I883,IF(P883="unit",#REF!,))))))</f>
        <v>5</v>
      </c>
      <c r="P883" s="42" t="s">
        <v>30</v>
      </c>
      <c r="Q883" s="43" t="str">
        <f t="shared" si="243"/>
        <v>off hired</v>
      </c>
      <c r="R883" s="57">
        <v>44799</v>
      </c>
      <c r="S883" s="57">
        <v>44800</v>
      </c>
      <c r="T883" s="45">
        <f t="shared" si="244"/>
        <v>1</v>
      </c>
      <c r="U883" s="46">
        <v>0</v>
      </c>
      <c r="V883" s="47">
        <v>135</v>
      </c>
      <c r="W883" s="47">
        <v>12.25</v>
      </c>
      <c r="X883" s="48">
        <f t="shared" si="245"/>
        <v>675</v>
      </c>
      <c r="Y883" s="48">
        <f t="shared" si="246"/>
        <v>61.25</v>
      </c>
      <c r="Z883" s="48">
        <f t="shared" si="247"/>
        <v>472.5</v>
      </c>
      <c r="AA883" s="48">
        <f t="shared" si="248"/>
        <v>202.5</v>
      </c>
      <c r="AB883" s="48">
        <f t="shared" si="250"/>
        <v>0</v>
      </c>
      <c r="AC883" s="48">
        <f t="shared" si="251"/>
        <v>675</v>
      </c>
      <c r="AD883" s="93">
        <f t="shared" si="241"/>
        <v>675</v>
      </c>
    </row>
    <row r="884" spans="1:30" s="68" customFormat="1" ht="30" customHeight="1" x14ac:dyDescent="0.35">
      <c r="A884" s="61"/>
      <c r="B884" s="39" t="s">
        <v>104</v>
      </c>
      <c r="C884" s="62">
        <v>413</v>
      </c>
      <c r="D884" s="64">
        <v>13107</v>
      </c>
      <c r="E884" s="64">
        <v>8350</v>
      </c>
      <c r="F884" s="64" t="s">
        <v>49</v>
      </c>
      <c r="G884" s="61" t="s">
        <v>349</v>
      </c>
      <c r="H884" s="39" t="s">
        <v>28</v>
      </c>
      <c r="I884" s="41">
        <v>14</v>
      </c>
      <c r="J884" s="41">
        <v>2.5</v>
      </c>
      <c r="K884" s="41">
        <v>4</v>
      </c>
      <c r="L884" s="41"/>
      <c r="M884" s="41">
        <f>K884-L884</f>
        <v>4</v>
      </c>
      <c r="N884" s="41"/>
      <c r="O884" s="41">
        <f>IF(P884="m3",I884*J884*M884,IF(P884="m2-LxH",I884*M884,IF(P884="m2-LxW",I884*J884*N884,IF(P884="rm",M884,IF(P884="lm",I884,IF(P884="unit",#REF!,))))))</f>
        <v>140</v>
      </c>
      <c r="P884" s="42" t="s">
        <v>29</v>
      </c>
      <c r="Q884" s="43" t="str">
        <f t="shared" si="243"/>
        <v>off hired</v>
      </c>
      <c r="R884" s="44">
        <v>44799</v>
      </c>
      <c r="S884" s="44">
        <v>44916</v>
      </c>
      <c r="T884" s="45">
        <f t="shared" si="244"/>
        <v>1</v>
      </c>
      <c r="U884" s="46">
        <f t="shared" ref="U884:U915" si="252">IF(Q884="on hire",$C$1-R884+1,IF(Q884="off hired",S884-R884+1,0))/7</f>
        <v>16.857142857142858</v>
      </c>
      <c r="V884" s="47">
        <v>7.5</v>
      </c>
      <c r="W884" s="47">
        <v>0.7</v>
      </c>
      <c r="X884" s="48">
        <f t="shared" si="245"/>
        <v>1050</v>
      </c>
      <c r="Y884" s="48">
        <f t="shared" si="246"/>
        <v>98</v>
      </c>
      <c r="Z884" s="48">
        <f t="shared" si="247"/>
        <v>735</v>
      </c>
      <c r="AA884" s="48">
        <f t="shared" si="248"/>
        <v>315</v>
      </c>
      <c r="AB884" s="48">
        <f t="shared" si="250"/>
        <v>1652</v>
      </c>
      <c r="AC884" s="48">
        <f t="shared" si="251"/>
        <v>2702</v>
      </c>
      <c r="AD884" s="93">
        <f t="shared" si="241"/>
        <v>2702</v>
      </c>
    </row>
    <row r="885" spans="1:30" s="68" customFormat="1" ht="30" customHeight="1" x14ac:dyDescent="0.35">
      <c r="A885" s="61"/>
      <c r="B885" s="39" t="s">
        <v>79</v>
      </c>
      <c r="C885" s="62">
        <v>839</v>
      </c>
      <c r="D885" s="63">
        <v>13108</v>
      </c>
      <c r="E885" s="63">
        <v>8470</v>
      </c>
      <c r="F885" s="64" t="s">
        <v>49</v>
      </c>
      <c r="G885" s="39" t="s">
        <v>261</v>
      </c>
      <c r="H885" s="61" t="s">
        <v>399</v>
      </c>
      <c r="I885" s="64">
        <v>3.5</v>
      </c>
      <c r="J885" s="64">
        <v>1.3</v>
      </c>
      <c r="K885" s="64">
        <v>4</v>
      </c>
      <c r="L885" s="64"/>
      <c r="M885" s="64">
        <v>4</v>
      </c>
      <c r="N885" s="64"/>
      <c r="O885" s="41">
        <f>IF(P885="m3",I885*J885*M885,IF(P885="m2-LxH",I885*M885,IF(P885="m2-LxW",I885*J885*N885,IF(P885="rm",M885,IF(P885="lm",I885,IF(P885="unit",#REF!,))))))</f>
        <v>14</v>
      </c>
      <c r="P885" s="62" t="s">
        <v>27</v>
      </c>
      <c r="Q885" s="43" t="str">
        <f t="shared" si="243"/>
        <v>off hired</v>
      </c>
      <c r="R885" s="57">
        <v>44799</v>
      </c>
      <c r="S885" s="57">
        <v>44921</v>
      </c>
      <c r="T885" s="45">
        <f t="shared" si="244"/>
        <v>1</v>
      </c>
      <c r="U885" s="46">
        <f t="shared" si="252"/>
        <v>17.571428571428573</v>
      </c>
      <c r="V885" s="66">
        <v>14</v>
      </c>
      <c r="W885" s="66">
        <v>0.84</v>
      </c>
      <c r="X885" s="48">
        <f t="shared" si="245"/>
        <v>196</v>
      </c>
      <c r="Y885" s="48">
        <f t="shared" si="246"/>
        <v>11.76</v>
      </c>
      <c r="Z885" s="48">
        <f t="shared" si="247"/>
        <v>137.19999999999999</v>
      </c>
      <c r="AA885" s="48">
        <f t="shared" si="248"/>
        <v>58.800000000000004</v>
      </c>
      <c r="AB885" s="48">
        <f t="shared" si="250"/>
        <v>206.64000000000001</v>
      </c>
      <c r="AC885" s="48">
        <f t="shared" si="251"/>
        <v>402.64</v>
      </c>
      <c r="AD885" s="93">
        <f t="shared" si="241"/>
        <v>402.64</v>
      </c>
    </row>
    <row r="886" spans="1:30" s="68" customFormat="1" ht="30" customHeight="1" x14ac:dyDescent="0.35">
      <c r="A886" s="61"/>
      <c r="B886" s="39" t="s">
        <v>79</v>
      </c>
      <c r="C886" s="62">
        <v>840</v>
      </c>
      <c r="D886" s="63">
        <v>13109</v>
      </c>
      <c r="E886" s="63">
        <v>8064</v>
      </c>
      <c r="F886" s="64" t="s">
        <v>49</v>
      </c>
      <c r="G886" s="39" t="s">
        <v>261</v>
      </c>
      <c r="H886" s="61" t="s">
        <v>302</v>
      </c>
      <c r="I886" s="64">
        <v>2.5</v>
      </c>
      <c r="J886" s="64">
        <v>1.3</v>
      </c>
      <c r="K886" s="64">
        <v>4</v>
      </c>
      <c r="L886" s="64"/>
      <c r="M886" s="64">
        <v>4</v>
      </c>
      <c r="N886" s="64"/>
      <c r="O886" s="41">
        <f>IF(P886="m3",I886*J886*M886,IF(P886="m2-LxH",I886*M886,IF(P886="m2-LxW",I886*J886*N886,IF(P886="rm",M886,IF(P886="lm",I886,IF(P886="unit",#REF!,))))))</f>
        <v>4</v>
      </c>
      <c r="P886" s="42" t="s">
        <v>30</v>
      </c>
      <c r="Q886" s="43" t="str">
        <f t="shared" si="243"/>
        <v>off hired</v>
      </c>
      <c r="R886" s="57">
        <v>44799</v>
      </c>
      <c r="S886" s="57">
        <v>44835</v>
      </c>
      <c r="T886" s="45">
        <f t="shared" si="244"/>
        <v>1</v>
      </c>
      <c r="U886" s="46">
        <f t="shared" si="252"/>
        <v>5.2857142857142856</v>
      </c>
      <c r="V886" s="47">
        <v>135</v>
      </c>
      <c r="W886" s="47">
        <v>12.25</v>
      </c>
      <c r="X886" s="48">
        <f t="shared" si="245"/>
        <v>540</v>
      </c>
      <c r="Y886" s="48">
        <f t="shared" si="246"/>
        <v>49</v>
      </c>
      <c r="Z886" s="48">
        <f t="shared" si="247"/>
        <v>378</v>
      </c>
      <c r="AA886" s="48">
        <f t="shared" si="248"/>
        <v>162</v>
      </c>
      <c r="AB886" s="48">
        <f t="shared" si="250"/>
        <v>259</v>
      </c>
      <c r="AC886" s="48">
        <f t="shared" si="251"/>
        <v>799</v>
      </c>
      <c r="AD886" s="93">
        <f t="shared" si="241"/>
        <v>799</v>
      </c>
    </row>
    <row r="887" spans="1:30" s="68" customFormat="1" ht="30" customHeight="1" x14ac:dyDescent="0.35">
      <c r="A887" s="61"/>
      <c r="B887" s="39" t="s">
        <v>79</v>
      </c>
      <c r="C887" s="62">
        <v>840</v>
      </c>
      <c r="D887" s="63">
        <v>13109</v>
      </c>
      <c r="E887" s="63">
        <v>8064</v>
      </c>
      <c r="F887" s="64" t="s">
        <v>49</v>
      </c>
      <c r="G887" s="39" t="s">
        <v>261</v>
      </c>
      <c r="H887" s="61" t="s">
        <v>302</v>
      </c>
      <c r="I887" s="64">
        <v>1.3</v>
      </c>
      <c r="J887" s="64">
        <v>1.3</v>
      </c>
      <c r="K887" s="64">
        <v>4</v>
      </c>
      <c r="L887" s="64"/>
      <c r="M887" s="64">
        <v>4</v>
      </c>
      <c r="N887" s="64"/>
      <c r="O887" s="41">
        <f>IF(P887="m3",I887*J887*M887,IF(P887="m2-LxH",I887*M887,IF(P887="m2-LxW",I887*J887*N887,IF(P887="rm",M887,IF(P887="lm",I887,IF(P887="unit",#REF!,))))))</f>
        <v>4</v>
      </c>
      <c r="P887" s="42" t="s">
        <v>30</v>
      </c>
      <c r="Q887" s="43" t="str">
        <f t="shared" si="243"/>
        <v>off hired</v>
      </c>
      <c r="R887" s="57">
        <v>44799</v>
      </c>
      <c r="S887" s="57">
        <v>44835</v>
      </c>
      <c r="T887" s="45">
        <f t="shared" si="244"/>
        <v>1</v>
      </c>
      <c r="U887" s="46">
        <f t="shared" si="252"/>
        <v>5.2857142857142856</v>
      </c>
      <c r="V887" s="47">
        <v>135</v>
      </c>
      <c r="W887" s="47">
        <v>12.25</v>
      </c>
      <c r="X887" s="48">
        <f t="shared" si="245"/>
        <v>540</v>
      </c>
      <c r="Y887" s="48">
        <f t="shared" si="246"/>
        <v>49</v>
      </c>
      <c r="Z887" s="48">
        <f t="shared" si="247"/>
        <v>378</v>
      </c>
      <c r="AA887" s="48">
        <f t="shared" si="248"/>
        <v>162</v>
      </c>
      <c r="AB887" s="48">
        <f t="shared" si="250"/>
        <v>259</v>
      </c>
      <c r="AC887" s="48">
        <f t="shared" si="251"/>
        <v>799</v>
      </c>
      <c r="AD887" s="93">
        <f t="shared" si="241"/>
        <v>799</v>
      </c>
    </row>
    <row r="888" spans="1:30" s="68" customFormat="1" ht="30" customHeight="1" x14ac:dyDescent="0.35">
      <c r="A888" s="61"/>
      <c r="B888" s="39" t="s">
        <v>47</v>
      </c>
      <c r="C888" s="62">
        <v>841</v>
      </c>
      <c r="D888" s="63">
        <v>13110</v>
      </c>
      <c r="E888" s="63">
        <v>7884</v>
      </c>
      <c r="F888" s="64" t="s">
        <v>49</v>
      </c>
      <c r="G888" s="61" t="s">
        <v>240</v>
      </c>
      <c r="H888" s="61" t="s">
        <v>399</v>
      </c>
      <c r="I888" s="64">
        <v>10</v>
      </c>
      <c r="J888" s="64">
        <v>1.3</v>
      </c>
      <c r="K888" s="64">
        <v>4</v>
      </c>
      <c r="L888" s="64"/>
      <c r="M888" s="64">
        <v>4</v>
      </c>
      <c r="N888" s="64"/>
      <c r="O888" s="41">
        <f>IF(P888="m3",I888*J888*M888,IF(P888="m2-LxH",I888*M888,IF(P888="m2-LxW",I888*J888*N888,IF(P888="rm",M888,IF(P888="lm",I888,IF(P888="unit",#REF!,))))))</f>
        <v>40</v>
      </c>
      <c r="P888" s="62" t="s">
        <v>27</v>
      </c>
      <c r="Q888" s="43" t="str">
        <f t="shared" si="243"/>
        <v>off hired</v>
      </c>
      <c r="R888" s="57">
        <v>44800</v>
      </c>
      <c r="S888" s="57">
        <v>44817</v>
      </c>
      <c r="T888" s="45">
        <f t="shared" si="244"/>
        <v>1</v>
      </c>
      <c r="U888" s="46">
        <f t="shared" si="252"/>
        <v>2.5714285714285716</v>
      </c>
      <c r="V888" s="66">
        <v>14</v>
      </c>
      <c r="W888" s="66">
        <v>0.84</v>
      </c>
      <c r="X888" s="48">
        <f t="shared" si="245"/>
        <v>560</v>
      </c>
      <c r="Y888" s="48">
        <f t="shared" si="246"/>
        <v>33.6</v>
      </c>
      <c r="Z888" s="48">
        <f t="shared" si="247"/>
        <v>392</v>
      </c>
      <c r="AA888" s="48">
        <f t="shared" si="248"/>
        <v>168</v>
      </c>
      <c r="AB888" s="48">
        <f t="shared" si="250"/>
        <v>86.4</v>
      </c>
      <c r="AC888" s="48">
        <f t="shared" si="251"/>
        <v>646.4</v>
      </c>
      <c r="AD888" s="93">
        <f t="shared" si="241"/>
        <v>646.4</v>
      </c>
    </row>
    <row r="889" spans="1:30" s="68" customFormat="1" ht="30" customHeight="1" x14ac:dyDescent="0.35">
      <c r="A889" s="61"/>
      <c r="B889" s="39" t="s">
        <v>97</v>
      </c>
      <c r="C889" s="62">
        <v>844</v>
      </c>
      <c r="D889" s="64">
        <v>13112</v>
      </c>
      <c r="E889" s="64">
        <v>7882</v>
      </c>
      <c r="F889" s="64" t="s">
        <v>50</v>
      </c>
      <c r="G889" s="61" t="s">
        <v>268</v>
      </c>
      <c r="H889" s="61" t="s">
        <v>399</v>
      </c>
      <c r="I889" s="64">
        <v>7</v>
      </c>
      <c r="J889" s="64">
        <v>1.3</v>
      </c>
      <c r="K889" s="64">
        <v>2.5</v>
      </c>
      <c r="L889" s="64"/>
      <c r="M889" s="64">
        <v>2.5</v>
      </c>
      <c r="N889" s="64"/>
      <c r="O889" s="41">
        <f>IF(P889="m3",I889*J889*M889,IF(P889="m2-LxH",I889*M889,IF(P889="m2-LxW",I889*J889*N889,IF(P889="rm",M889,IF(P889="lm",I889,IF(P889="unit",#REF!,))))))</f>
        <v>17.5</v>
      </c>
      <c r="P889" s="62" t="s">
        <v>27</v>
      </c>
      <c r="Q889" s="43" t="str">
        <f t="shared" si="243"/>
        <v>off hired</v>
      </c>
      <c r="R889" s="57">
        <v>44800</v>
      </c>
      <c r="S889" s="57">
        <v>44814</v>
      </c>
      <c r="T889" s="45">
        <f t="shared" si="244"/>
        <v>1</v>
      </c>
      <c r="U889" s="46">
        <f t="shared" si="252"/>
        <v>2.1428571428571428</v>
      </c>
      <c r="V889" s="66">
        <v>14</v>
      </c>
      <c r="W889" s="66">
        <v>0.84</v>
      </c>
      <c r="X889" s="48">
        <f t="shared" si="245"/>
        <v>245</v>
      </c>
      <c r="Y889" s="48">
        <f t="shared" si="246"/>
        <v>14.7</v>
      </c>
      <c r="Z889" s="48">
        <f t="shared" si="247"/>
        <v>171.5</v>
      </c>
      <c r="AA889" s="48">
        <f t="shared" si="248"/>
        <v>73.5</v>
      </c>
      <c r="AB889" s="48">
        <f t="shared" si="250"/>
        <v>31.5</v>
      </c>
      <c r="AC889" s="48">
        <f t="shared" si="251"/>
        <v>276.5</v>
      </c>
      <c r="AD889" s="93">
        <f t="shared" si="241"/>
        <v>276.5</v>
      </c>
    </row>
    <row r="890" spans="1:30" s="68" customFormat="1" ht="30" customHeight="1" x14ac:dyDescent="0.35">
      <c r="A890" s="61"/>
      <c r="B890" s="39" t="s">
        <v>59</v>
      </c>
      <c r="C890" s="62">
        <v>843</v>
      </c>
      <c r="D890" s="64">
        <v>13113</v>
      </c>
      <c r="E890" s="64">
        <v>8057</v>
      </c>
      <c r="F890" s="64" t="s">
        <v>49</v>
      </c>
      <c r="G890" s="61" t="s">
        <v>376</v>
      </c>
      <c r="H890" s="61" t="s">
        <v>302</v>
      </c>
      <c r="I890" s="64">
        <v>2.5</v>
      </c>
      <c r="J890" s="64">
        <v>1.3</v>
      </c>
      <c r="K890" s="64">
        <v>2.5</v>
      </c>
      <c r="L890" s="64"/>
      <c r="M890" s="64">
        <v>2.5</v>
      </c>
      <c r="N890" s="64"/>
      <c r="O890" s="41">
        <f>IF(P890="m3",I890*J890*M890,IF(P890="m2-LxH",I890*M890,IF(P890="m2-LxW",I890*J890*N890,IF(P890="rm",M890,IF(P890="lm",I890,IF(P890="unit",#REF!,))))))</f>
        <v>2.5</v>
      </c>
      <c r="P890" s="42" t="s">
        <v>30</v>
      </c>
      <c r="Q890" s="43" t="str">
        <f t="shared" si="243"/>
        <v>off hired</v>
      </c>
      <c r="R890" s="57">
        <v>44800</v>
      </c>
      <c r="S890" s="57">
        <v>44837</v>
      </c>
      <c r="T890" s="45">
        <f t="shared" si="244"/>
        <v>1</v>
      </c>
      <c r="U890" s="46">
        <f t="shared" si="252"/>
        <v>5.4285714285714288</v>
      </c>
      <c r="V890" s="47">
        <v>135</v>
      </c>
      <c r="W890" s="66"/>
      <c r="X890" s="48">
        <f t="shared" si="245"/>
        <v>337.5</v>
      </c>
      <c r="Y890" s="48">
        <f t="shared" si="246"/>
        <v>0</v>
      </c>
      <c r="Z890" s="48">
        <f t="shared" si="247"/>
        <v>236.25</v>
      </c>
      <c r="AA890" s="48">
        <f t="shared" si="248"/>
        <v>101.25</v>
      </c>
      <c r="AB890" s="48">
        <f t="shared" si="250"/>
        <v>0</v>
      </c>
      <c r="AC890" s="48">
        <f t="shared" si="251"/>
        <v>337.5</v>
      </c>
      <c r="AD890" s="93">
        <f t="shared" si="241"/>
        <v>337.5</v>
      </c>
    </row>
    <row r="891" spans="1:30" s="68" customFormat="1" ht="30" customHeight="1" x14ac:dyDescent="0.35">
      <c r="A891" s="61"/>
      <c r="B891" s="39" t="s">
        <v>79</v>
      </c>
      <c r="C891" s="62">
        <v>845</v>
      </c>
      <c r="D891" s="63">
        <v>13114</v>
      </c>
      <c r="E891" s="63">
        <v>8144</v>
      </c>
      <c r="F891" s="64" t="s">
        <v>49</v>
      </c>
      <c r="G891" s="39" t="s">
        <v>261</v>
      </c>
      <c r="H891" s="61" t="s">
        <v>399</v>
      </c>
      <c r="I891" s="64">
        <v>19</v>
      </c>
      <c r="J891" s="64">
        <v>1</v>
      </c>
      <c r="K891" s="64">
        <v>2.5</v>
      </c>
      <c r="L891" s="64"/>
      <c r="M891" s="64">
        <v>2.5</v>
      </c>
      <c r="N891" s="64"/>
      <c r="O891" s="41">
        <f>IF(P891="m3",I891*J891*M891,IF(P891="m2-LxH",I891*M891,IF(P891="m2-LxW",I891*J891*N891,IF(P891="rm",M891,IF(P891="lm",I891,IF(P891="unit",#REF!,))))))</f>
        <v>47.5</v>
      </c>
      <c r="P891" s="62" t="s">
        <v>27</v>
      </c>
      <c r="Q891" s="43" t="str">
        <f t="shared" si="243"/>
        <v>off hired</v>
      </c>
      <c r="R891" s="57">
        <v>44800</v>
      </c>
      <c r="S891" s="57">
        <v>44859</v>
      </c>
      <c r="T891" s="45">
        <f t="shared" si="244"/>
        <v>1</v>
      </c>
      <c r="U891" s="46">
        <f t="shared" si="252"/>
        <v>8.5714285714285712</v>
      </c>
      <c r="V891" s="66">
        <v>14</v>
      </c>
      <c r="W891" s="66">
        <v>0.84</v>
      </c>
      <c r="X891" s="48">
        <f t="shared" si="245"/>
        <v>665</v>
      </c>
      <c r="Y891" s="48">
        <f t="shared" si="246"/>
        <v>39.9</v>
      </c>
      <c r="Z891" s="48">
        <f t="shared" si="247"/>
        <v>465.5</v>
      </c>
      <c r="AA891" s="48">
        <f t="shared" si="248"/>
        <v>199.5</v>
      </c>
      <c r="AB891" s="48">
        <f t="shared" si="250"/>
        <v>341.99999999999994</v>
      </c>
      <c r="AC891" s="48">
        <f t="shared" si="251"/>
        <v>1007</v>
      </c>
      <c r="AD891" s="93">
        <f t="shared" si="241"/>
        <v>1007</v>
      </c>
    </row>
    <row r="892" spans="1:30" s="68" customFormat="1" ht="30" customHeight="1" x14ac:dyDescent="0.35">
      <c r="A892" s="61"/>
      <c r="B892" s="39" t="s">
        <v>79</v>
      </c>
      <c r="C892" s="62">
        <v>846</v>
      </c>
      <c r="D892" s="63">
        <v>13115</v>
      </c>
      <c r="E892" s="63">
        <v>8093</v>
      </c>
      <c r="F892" s="64" t="s">
        <v>49</v>
      </c>
      <c r="G892" s="39" t="s">
        <v>261</v>
      </c>
      <c r="H892" s="61" t="s">
        <v>302</v>
      </c>
      <c r="I892" s="64">
        <v>2.5</v>
      </c>
      <c r="J892" s="64">
        <v>1.3</v>
      </c>
      <c r="K892" s="64">
        <v>2</v>
      </c>
      <c r="L892" s="64"/>
      <c r="M892" s="64">
        <v>2</v>
      </c>
      <c r="N892" s="64"/>
      <c r="O892" s="41">
        <f>IF(P892="m3",I892*J892*M892,IF(P892="m2-LxH",I892*M892,IF(P892="m2-LxW",I892*J892*N892,IF(P892="rm",M892,IF(P892="lm",I892,IF(P892="unit",#REF!,))))))</f>
        <v>2</v>
      </c>
      <c r="P892" s="42" t="s">
        <v>30</v>
      </c>
      <c r="Q892" s="43" t="str">
        <f t="shared" si="243"/>
        <v>off hired</v>
      </c>
      <c r="R892" s="57">
        <v>44802</v>
      </c>
      <c r="S892" s="57">
        <v>44845</v>
      </c>
      <c r="T892" s="45">
        <f t="shared" si="244"/>
        <v>1</v>
      </c>
      <c r="U892" s="46">
        <f t="shared" si="252"/>
        <v>6.2857142857142856</v>
      </c>
      <c r="V892" s="47">
        <v>135</v>
      </c>
      <c r="W892" s="47">
        <v>12.25</v>
      </c>
      <c r="X892" s="48">
        <f t="shared" si="245"/>
        <v>270</v>
      </c>
      <c r="Y892" s="48">
        <f t="shared" si="246"/>
        <v>24.5</v>
      </c>
      <c r="Z892" s="48">
        <f t="shared" si="247"/>
        <v>189</v>
      </c>
      <c r="AA892" s="48">
        <f t="shared" si="248"/>
        <v>81</v>
      </c>
      <c r="AB892" s="48">
        <f t="shared" si="250"/>
        <v>154</v>
      </c>
      <c r="AC892" s="48">
        <f t="shared" si="251"/>
        <v>424</v>
      </c>
      <c r="AD892" s="93">
        <f t="shared" si="241"/>
        <v>424</v>
      </c>
    </row>
    <row r="893" spans="1:30" s="68" customFormat="1" ht="30" customHeight="1" x14ac:dyDescent="0.35">
      <c r="A893" s="61"/>
      <c r="B893" s="39" t="s">
        <v>47</v>
      </c>
      <c r="C893" s="62">
        <v>847</v>
      </c>
      <c r="D893" s="63">
        <v>13116</v>
      </c>
      <c r="E893" s="63">
        <v>7868</v>
      </c>
      <c r="F893" s="64" t="s">
        <v>49</v>
      </c>
      <c r="G893" s="61" t="s">
        <v>240</v>
      </c>
      <c r="H893" s="61" t="s">
        <v>399</v>
      </c>
      <c r="I893" s="64">
        <v>4</v>
      </c>
      <c r="J893" s="64">
        <v>1.3</v>
      </c>
      <c r="K893" s="64">
        <v>2.5</v>
      </c>
      <c r="L893" s="64"/>
      <c r="M893" s="64">
        <v>2.5</v>
      </c>
      <c r="N893" s="64"/>
      <c r="O893" s="41">
        <f>IF(P893="m3",I893*J893*M893,IF(P893="m2-LxH",I893*M893,IF(P893="m2-LxW",I893*J893*N893,IF(P893="rm",M893,IF(P893="lm",I893,IF(P893="unit",#REF!,))))))</f>
        <v>10</v>
      </c>
      <c r="P893" s="62" t="s">
        <v>27</v>
      </c>
      <c r="Q893" s="43" t="str">
        <f t="shared" si="243"/>
        <v>off hired</v>
      </c>
      <c r="R893" s="57">
        <v>44802</v>
      </c>
      <c r="S893" s="57">
        <v>44807</v>
      </c>
      <c r="T893" s="45">
        <f t="shared" si="244"/>
        <v>1</v>
      </c>
      <c r="U893" s="46">
        <f t="shared" si="252"/>
        <v>0.8571428571428571</v>
      </c>
      <c r="V893" s="66">
        <v>14</v>
      </c>
      <c r="W893" s="66">
        <v>0.84</v>
      </c>
      <c r="X893" s="48">
        <f t="shared" si="245"/>
        <v>140</v>
      </c>
      <c r="Y893" s="48">
        <f t="shared" si="246"/>
        <v>8.4</v>
      </c>
      <c r="Z893" s="48">
        <f t="shared" si="247"/>
        <v>98</v>
      </c>
      <c r="AA893" s="48">
        <f t="shared" si="248"/>
        <v>42</v>
      </c>
      <c r="AB893" s="48">
        <f t="shared" si="250"/>
        <v>7.1999999999999993</v>
      </c>
      <c r="AC893" s="48">
        <f t="shared" si="251"/>
        <v>147.19999999999999</v>
      </c>
      <c r="AD893" s="93">
        <f t="shared" si="241"/>
        <v>147.19999999999999</v>
      </c>
    </row>
    <row r="894" spans="1:30" s="68" customFormat="1" ht="30" customHeight="1" x14ac:dyDescent="0.35">
      <c r="A894" s="61"/>
      <c r="B894" s="39" t="s">
        <v>107</v>
      </c>
      <c r="C894" s="62">
        <v>848</v>
      </c>
      <c r="D894" s="64">
        <v>13117</v>
      </c>
      <c r="E894" s="64">
        <v>8073</v>
      </c>
      <c r="F894" s="64" t="s">
        <v>50</v>
      </c>
      <c r="G894" s="61" t="s">
        <v>291</v>
      </c>
      <c r="H894" s="61" t="s">
        <v>399</v>
      </c>
      <c r="I894" s="64">
        <v>5</v>
      </c>
      <c r="J894" s="64">
        <v>1.3</v>
      </c>
      <c r="K894" s="64">
        <v>3</v>
      </c>
      <c r="L894" s="64"/>
      <c r="M894" s="64">
        <v>3</v>
      </c>
      <c r="N894" s="64"/>
      <c r="O894" s="41">
        <f>IF(P894="m3",I894*J894*M894,IF(P894="m2-LxH",I894*M894,IF(P894="m2-LxW",I894*J894*N894,IF(P894="rm",M894,IF(P894="lm",I894,IF(P894="unit",#REF!,))))))</f>
        <v>15</v>
      </c>
      <c r="P894" s="62" t="s">
        <v>27</v>
      </c>
      <c r="Q894" s="43" t="str">
        <f t="shared" si="243"/>
        <v>off hired</v>
      </c>
      <c r="R894" s="57">
        <v>44802</v>
      </c>
      <c r="S894" s="57">
        <v>44839</v>
      </c>
      <c r="T894" s="45">
        <f t="shared" si="244"/>
        <v>1</v>
      </c>
      <c r="U894" s="46">
        <f t="shared" si="252"/>
        <v>5.4285714285714288</v>
      </c>
      <c r="V894" s="66">
        <v>14</v>
      </c>
      <c r="W894" s="66">
        <v>0.84</v>
      </c>
      <c r="X894" s="48">
        <f t="shared" si="245"/>
        <v>210</v>
      </c>
      <c r="Y894" s="48">
        <f t="shared" si="246"/>
        <v>12.6</v>
      </c>
      <c r="Z894" s="48">
        <f t="shared" si="247"/>
        <v>147</v>
      </c>
      <c r="AA894" s="48">
        <f t="shared" si="248"/>
        <v>63</v>
      </c>
      <c r="AB894" s="48">
        <f t="shared" si="250"/>
        <v>68.400000000000006</v>
      </c>
      <c r="AC894" s="48">
        <f t="shared" si="251"/>
        <v>278.39999999999998</v>
      </c>
      <c r="AD894" s="93">
        <f t="shared" si="241"/>
        <v>278.39999999999998</v>
      </c>
    </row>
    <row r="895" spans="1:30" s="68" customFormat="1" ht="30" customHeight="1" x14ac:dyDescent="0.35">
      <c r="A895" s="61"/>
      <c r="B895" s="39" t="s">
        <v>47</v>
      </c>
      <c r="C895" s="62">
        <v>823</v>
      </c>
      <c r="D895" s="63">
        <v>13118</v>
      </c>
      <c r="E895" s="63">
        <v>7878</v>
      </c>
      <c r="F895" s="64" t="s">
        <v>49</v>
      </c>
      <c r="G895" s="61" t="s">
        <v>240</v>
      </c>
      <c r="H895" s="61" t="s">
        <v>399</v>
      </c>
      <c r="I895" s="64">
        <v>9</v>
      </c>
      <c r="J895" s="64">
        <v>1.3</v>
      </c>
      <c r="K895" s="64">
        <v>4</v>
      </c>
      <c r="L895" s="64"/>
      <c r="M895" s="64">
        <v>4</v>
      </c>
      <c r="N895" s="64"/>
      <c r="O895" s="41">
        <f>IF(P895="m3",I895*J895*M895,IF(P895="m2-LxH",I895*M895,IF(P895="m2-LxW",I895*J895*N895,IF(P895="rm",M895,IF(P895="lm",I895,IF(P895="unit",#REF!,))))))</f>
        <v>36</v>
      </c>
      <c r="P895" s="62" t="s">
        <v>27</v>
      </c>
      <c r="Q895" s="43" t="str">
        <f t="shared" si="243"/>
        <v>off hired</v>
      </c>
      <c r="R895" s="57">
        <v>44800</v>
      </c>
      <c r="S895" s="57">
        <v>44816</v>
      </c>
      <c r="T895" s="45">
        <f t="shared" si="244"/>
        <v>1</v>
      </c>
      <c r="U895" s="46">
        <f t="shared" si="252"/>
        <v>2.4285714285714284</v>
      </c>
      <c r="V895" s="66">
        <v>14</v>
      </c>
      <c r="W895" s="66">
        <v>0.84</v>
      </c>
      <c r="X895" s="48">
        <f t="shared" si="245"/>
        <v>504</v>
      </c>
      <c r="Y895" s="48">
        <f t="shared" si="246"/>
        <v>30.24</v>
      </c>
      <c r="Z895" s="48">
        <f t="shared" si="247"/>
        <v>352.8</v>
      </c>
      <c r="AA895" s="48">
        <f t="shared" si="248"/>
        <v>151.19999999999999</v>
      </c>
      <c r="AB895" s="48">
        <f t="shared" si="250"/>
        <v>73.439999999999984</v>
      </c>
      <c r="AC895" s="48">
        <f t="shared" si="251"/>
        <v>577.43999999999994</v>
      </c>
      <c r="AD895" s="93">
        <f t="shared" si="241"/>
        <v>577.43999999999994</v>
      </c>
    </row>
    <row r="896" spans="1:30" s="68" customFormat="1" ht="30" customHeight="1" x14ac:dyDescent="0.35">
      <c r="A896" s="61"/>
      <c r="B896" s="39" t="s">
        <v>79</v>
      </c>
      <c r="C896" s="62">
        <v>631</v>
      </c>
      <c r="D896" s="63">
        <v>13119</v>
      </c>
      <c r="E896" s="63">
        <v>8070</v>
      </c>
      <c r="F896" s="64" t="s">
        <v>50</v>
      </c>
      <c r="G896" s="39" t="s">
        <v>326</v>
      </c>
      <c r="H896" s="61" t="s">
        <v>302</v>
      </c>
      <c r="I896" s="64">
        <v>2.5</v>
      </c>
      <c r="J896" s="64">
        <v>2.5</v>
      </c>
      <c r="K896" s="64">
        <v>4</v>
      </c>
      <c r="L896" s="64"/>
      <c r="M896" s="64">
        <v>4</v>
      </c>
      <c r="N896" s="64"/>
      <c r="O896" s="41">
        <f>IF(P896="m3",I896*J896*M896,IF(P896="m2-LxH",I896*M896,IF(P896="m2-LxW",I896*J896*N896,IF(P896="rm",M896,IF(P896="lm",I896,IF(P896="unit",#REF!,))))))</f>
        <v>4</v>
      </c>
      <c r="P896" s="42" t="s">
        <v>30</v>
      </c>
      <c r="Q896" s="43" t="str">
        <f t="shared" si="243"/>
        <v>off hired</v>
      </c>
      <c r="R896" s="57">
        <v>44802</v>
      </c>
      <c r="S896" s="57">
        <v>44840</v>
      </c>
      <c r="T896" s="45">
        <f t="shared" si="244"/>
        <v>1</v>
      </c>
      <c r="U896" s="46">
        <f t="shared" si="252"/>
        <v>5.5714285714285712</v>
      </c>
      <c r="V896" s="47">
        <v>135</v>
      </c>
      <c r="W896" s="47">
        <v>12.25</v>
      </c>
      <c r="X896" s="48">
        <f t="shared" si="245"/>
        <v>540</v>
      </c>
      <c r="Y896" s="48">
        <f t="shared" si="246"/>
        <v>49</v>
      </c>
      <c r="Z896" s="48">
        <f t="shared" si="247"/>
        <v>378</v>
      </c>
      <c r="AA896" s="48">
        <f t="shared" si="248"/>
        <v>162</v>
      </c>
      <c r="AB896" s="48">
        <f t="shared" si="250"/>
        <v>273</v>
      </c>
      <c r="AC896" s="48">
        <f t="shared" si="251"/>
        <v>813</v>
      </c>
      <c r="AD896" s="93">
        <f t="shared" si="241"/>
        <v>813</v>
      </c>
    </row>
    <row r="897" spans="1:30" s="68" customFormat="1" ht="30" customHeight="1" x14ac:dyDescent="0.35">
      <c r="A897" s="61"/>
      <c r="B897" s="39" t="s">
        <v>97</v>
      </c>
      <c r="C897" s="62">
        <v>849</v>
      </c>
      <c r="D897" s="64">
        <v>13120</v>
      </c>
      <c r="E897" s="64">
        <v>8151</v>
      </c>
      <c r="F897" s="64" t="s">
        <v>49</v>
      </c>
      <c r="G897" s="61" t="s">
        <v>267</v>
      </c>
      <c r="H897" s="61" t="s">
        <v>302</v>
      </c>
      <c r="I897" s="64">
        <v>1.8</v>
      </c>
      <c r="J897" s="64">
        <v>1.3</v>
      </c>
      <c r="K897" s="64">
        <v>2.5</v>
      </c>
      <c r="L897" s="64"/>
      <c r="M897" s="64">
        <v>2.5</v>
      </c>
      <c r="N897" s="64"/>
      <c r="O897" s="41">
        <f>IF(P897="m3",I897*J897*M897,IF(P897="m2-LxH",I897*M897,IF(P897="m2-LxW",I897*J897*N897,IF(P897="rm",M897,IF(P897="lm",I897,IF(P897="unit",#REF!,))))))</f>
        <v>2.5</v>
      </c>
      <c r="P897" s="42" t="s">
        <v>30</v>
      </c>
      <c r="Q897" s="43" t="str">
        <f t="shared" si="243"/>
        <v>off hired</v>
      </c>
      <c r="R897" s="57">
        <v>44802</v>
      </c>
      <c r="S897" s="57">
        <v>44861</v>
      </c>
      <c r="T897" s="45">
        <f t="shared" si="244"/>
        <v>1</v>
      </c>
      <c r="U897" s="46">
        <f t="shared" si="252"/>
        <v>8.5714285714285712</v>
      </c>
      <c r="V897" s="47">
        <v>135</v>
      </c>
      <c r="W897" s="47">
        <v>12.25</v>
      </c>
      <c r="X897" s="48">
        <f t="shared" si="245"/>
        <v>337.5</v>
      </c>
      <c r="Y897" s="48">
        <f t="shared" si="246"/>
        <v>30.625</v>
      </c>
      <c r="Z897" s="48">
        <f t="shared" si="247"/>
        <v>236.25</v>
      </c>
      <c r="AA897" s="48">
        <f t="shared" si="248"/>
        <v>101.25</v>
      </c>
      <c r="AB897" s="48">
        <f t="shared" si="250"/>
        <v>262.5</v>
      </c>
      <c r="AC897" s="48">
        <f t="shared" si="251"/>
        <v>600</v>
      </c>
      <c r="AD897" s="93">
        <f t="shared" si="241"/>
        <v>600</v>
      </c>
    </row>
    <row r="898" spans="1:30" s="68" customFormat="1" ht="30" customHeight="1" x14ac:dyDescent="0.35">
      <c r="A898" s="61"/>
      <c r="B898" s="39" t="s">
        <v>97</v>
      </c>
      <c r="C898" s="62">
        <v>849</v>
      </c>
      <c r="D898" s="64">
        <v>13120</v>
      </c>
      <c r="E898" s="64">
        <v>8151</v>
      </c>
      <c r="F898" s="64" t="s">
        <v>49</v>
      </c>
      <c r="G898" s="61" t="s">
        <v>267</v>
      </c>
      <c r="H898" s="61" t="s">
        <v>302</v>
      </c>
      <c r="I898" s="64">
        <v>1.8</v>
      </c>
      <c r="J898" s="64">
        <v>1.3</v>
      </c>
      <c r="K898" s="64">
        <v>2.5</v>
      </c>
      <c r="L898" s="64"/>
      <c r="M898" s="64">
        <v>2.5</v>
      </c>
      <c r="N898" s="64"/>
      <c r="O898" s="41">
        <f>IF(P898="m3",I898*J898*M898,IF(P898="m2-LxH",I898*M898,IF(P898="m2-LxW",I898*J898*N898,IF(P898="rm",M898,IF(P898="lm",I898,IF(P898="unit",#REF!,))))))</f>
        <v>2.5</v>
      </c>
      <c r="P898" s="42" t="s">
        <v>30</v>
      </c>
      <c r="Q898" s="43" t="str">
        <f t="shared" si="243"/>
        <v>off hired</v>
      </c>
      <c r="R898" s="57">
        <v>44802</v>
      </c>
      <c r="S898" s="57">
        <v>44861</v>
      </c>
      <c r="T898" s="45">
        <f t="shared" si="244"/>
        <v>1</v>
      </c>
      <c r="U898" s="46">
        <f t="shared" si="252"/>
        <v>8.5714285714285712</v>
      </c>
      <c r="V898" s="47">
        <v>135</v>
      </c>
      <c r="W898" s="47">
        <v>12.25</v>
      </c>
      <c r="X898" s="48">
        <f t="shared" si="245"/>
        <v>337.5</v>
      </c>
      <c r="Y898" s="48">
        <f t="shared" si="246"/>
        <v>30.625</v>
      </c>
      <c r="Z898" s="48">
        <f t="shared" si="247"/>
        <v>236.25</v>
      </c>
      <c r="AA898" s="48">
        <f t="shared" si="248"/>
        <v>101.25</v>
      </c>
      <c r="AB898" s="48">
        <f t="shared" si="250"/>
        <v>262.5</v>
      </c>
      <c r="AC898" s="48">
        <f t="shared" si="251"/>
        <v>600</v>
      </c>
      <c r="AD898" s="93">
        <f t="shared" si="241"/>
        <v>600</v>
      </c>
    </row>
    <row r="899" spans="1:30" s="68" customFormat="1" ht="30" customHeight="1" x14ac:dyDescent="0.35">
      <c r="A899" s="61"/>
      <c r="B899" s="39" t="s">
        <v>114</v>
      </c>
      <c r="C899" s="62">
        <v>849</v>
      </c>
      <c r="D899" s="64">
        <v>13121</v>
      </c>
      <c r="E899" s="64">
        <v>7872</v>
      </c>
      <c r="F899" s="64" t="s">
        <v>49</v>
      </c>
      <c r="G899" s="61" t="s">
        <v>256</v>
      </c>
      <c r="H899" s="61" t="s">
        <v>28</v>
      </c>
      <c r="I899" s="64">
        <v>4</v>
      </c>
      <c r="J899" s="64">
        <v>4</v>
      </c>
      <c r="K899" s="64">
        <v>4</v>
      </c>
      <c r="L899" s="64"/>
      <c r="M899" s="64">
        <v>4</v>
      </c>
      <c r="N899" s="64"/>
      <c r="O899" s="41">
        <f>IF(P899="m3",I899*J899*M899,IF(P899="m2-LxH",I899*M899,IF(P899="m2-LxW",I899*J899*N899,IF(P899="rm",M899,IF(P899="lm",I899,IF(P899="unit",#REF!,))))))</f>
        <v>64</v>
      </c>
      <c r="P899" s="42" t="s">
        <v>29</v>
      </c>
      <c r="Q899" s="43" t="str">
        <f t="shared" si="243"/>
        <v>off hired</v>
      </c>
      <c r="R899" s="44">
        <v>44802</v>
      </c>
      <c r="S899" s="44">
        <v>44809</v>
      </c>
      <c r="T899" s="45">
        <f t="shared" si="244"/>
        <v>1</v>
      </c>
      <c r="U899" s="46">
        <f t="shared" si="252"/>
        <v>1.1428571428571428</v>
      </c>
      <c r="V899" s="47">
        <v>7.5</v>
      </c>
      <c r="W899" s="47">
        <v>0.7</v>
      </c>
      <c r="X899" s="48">
        <f t="shared" si="245"/>
        <v>480</v>
      </c>
      <c r="Y899" s="48">
        <f t="shared" si="246"/>
        <v>44.8</v>
      </c>
      <c r="Z899" s="48">
        <f t="shared" si="247"/>
        <v>336</v>
      </c>
      <c r="AA899" s="48">
        <f t="shared" si="248"/>
        <v>144</v>
      </c>
      <c r="AB899" s="48">
        <f t="shared" si="250"/>
        <v>51.199999999999996</v>
      </c>
      <c r="AC899" s="48">
        <f t="shared" si="251"/>
        <v>531.20000000000005</v>
      </c>
      <c r="AD899" s="93">
        <f t="shared" si="241"/>
        <v>531.20000000000005</v>
      </c>
    </row>
    <row r="900" spans="1:30" s="68" customFormat="1" ht="30" customHeight="1" x14ac:dyDescent="0.35">
      <c r="A900" s="61"/>
      <c r="B900" s="39" t="s">
        <v>82</v>
      </c>
      <c r="C900" s="62">
        <v>850</v>
      </c>
      <c r="D900" s="64">
        <v>13122</v>
      </c>
      <c r="E900" s="64">
        <v>7865</v>
      </c>
      <c r="F900" s="64" t="s">
        <v>50</v>
      </c>
      <c r="G900" s="61" t="s">
        <v>446</v>
      </c>
      <c r="H900" s="61" t="s">
        <v>302</v>
      </c>
      <c r="I900" s="64">
        <v>2.5</v>
      </c>
      <c r="J900" s="64">
        <v>1.3</v>
      </c>
      <c r="K900" s="64">
        <v>3</v>
      </c>
      <c r="L900" s="64"/>
      <c r="M900" s="64">
        <v>3</v>
      </c>
      <c r="N900" s="64"/>
      <c r="O900" s="41">
        <f>IF(P900="m3",I900*J900*M900,IF(P900="m2-LxH",I900*M900,IF(P900="m2-LxW",I900*J900*N900,IF(P900="rm",M900,IF(P900="lm",I900,IF(P900="unit",#REF!,))))))</f>
        <v>3</v>
      </c>
      <c r="P900" s="42" t="s">
        <v>30</v>
      </c>
      <c r="Q900" s="43" t="str">
        <f t="shared" si="243"/>
        <v>off hired</v>
      </c>
      <c r="R900" s="57">
        <v>44802</v>
      </c>
      <c r="S900" s="57">
        <v>44807</v>
      </c>
      <c r="T900" s="45">
        <f t="shared" si="244"/>
        <v>1</v>
      </c>
      <c r="U900" s="46">
        <f t="shared" si="252"/>
        <v>0.8571428571428571</v>
      </c>
      <c r="V900" s="47">
        <v>135</v>
      </c>
      <c r="W900" s="47">
        <v>12.25</v>
      </c>
      <c r="X900" s="48">
        <f t="shared" si="245"/>
        <v>405</v>
      </c>
      <c r="Y900" s="48">
        <f t="shared" si="246"/>
        <v>36.75</v>
      </c>
      <c r="Z900" s="48">
        <f t="shared" si="247"/>
        <v>283.49999999999994</v>
      </c>
      <c r="AA900" s="48">
        <f t="shared" si="248"/>
        <v>121.49999999999999</v>
      </c>
      <c r="AB900" s="48">
        <f t="shared" si="250"/>
        <v>31.499999999999996</v>
      </c>
      <c r="AC900" s="48">
        <f t="shared" si="251"/>
        <v>436.49999999999994</v>
      </c>
      <c r="AD900" s="93">
        <f t="shared" si="241"/>
        <v>436.49999999999994</v>
      </c>
    </row>
    <row r="901" spans="1:30" s="68" customFormat="1" ht="30" customHeight="1" x14ac:dyDescent="0.35">
      <c r="A901" s="61"/>
      <c r="B901" s="39" t="s">
        <v>47</v>
      </c>
      <c r="C901" s="62">
        <v>851</v>
      </c>
      <c r="D901" s="63">
        <v>13123</v>
      </c>
      <c r="E901" s="63">
        <v>7868</v>
      </c>
      <c r="F901" s="64" t="s">
        <v>49</v>
      </c>
      <c r="G901" s="61" t="s">
        <v>240</v>
      </c>
      <c r="H901" s="61" t="s">
        <v>399</v>
      </c>
      <c r="I901" s="64">
        <v>3.8</v>
      </c>
      <c r="J901" s="64">
        <v>1.8</v>
      </c>
      <c r="K901" s="64">
        <v>2.5</v>
      </c>
      <c r="L901" s="64"/>
      <c r="M901" s="64">
        <v>2.5</v>
      </c>
      <c r="N901" s="64"/>
      <c r="O901" s="41">
        <f>IF(P901="m3",I901*J901*M901,IF(P901="m2-LxH",I901*M901,IF(P901="m2-LxW",I901*J901*N901,IF(P901="rm",M901,IF(P901="lm",I901,IF(P901="unit",#REF!,))))))</f>
        <v>9.5</v>
      </c>
      <c r="P901" s="62" t="s">
        <v>27</v>
      </c>
      <c r="Q901" s="43" t="str">
        <f t="shared" si="243"/>
        <v>off hired</v>
      </c>
      <c r="R901" s="57">
        <v>44802</v>
      </c>
      <c r="S901" s="57">
        <v>44807</v>
      </c>
      <c r="T901" s="45">
        <f t="shared" si="244"/>
        <v>1</v>
      </c>
      <c r="U901" s="46">
        <f t="shared" si="252"/>
        <v>0.8571428571428571</v>
      </c>
      <c r="V901" s="66">
        <v>18</v>
      </c>
      <c r="W901" s="66">
        <v>1.05</v>
      </c>
      <c r="X901" s="48">
        <f t="shared" si="245"/>
        <v>171</v>
      </c>
      <c r="Y901" s="48">
        <f t="shared" si="246"/>
        <v>9.9749999999999996</v>
      </c>
      <c r="Z901" s="48">
        <f t="shared" si="247"/>
        <v>119.69999999999999</v>
      </c>
      <c r="AA901" s="48">
        <f t="shared" si="248"/>
        <v>51.300000000000004</v>
      </c>
      <c r="AB901" s="48">
        <f t="shared" si="250"/>
        <v>8.5500000000000007</v>
      </c>
      <c r="AC901" s="48">
        <f t="shared" si="251"/>
        <v>179.55</v>
      </c>
      <c r="AD901" s="93">
        <f t="shared" si="241"/>
        <v>179.55</v>
      </c>
    </row>
    <row r="902" spans="1:30" s="68" customFormat="1" ht="30" customHeight="1" x14ac:dyDescent="0.35">
      <c r="A902" s="61"/>
      <c r="B902" s="39" t="s">
        <v>82</v>
      </c>
      <c r="C902" s="62">
        <v>852</v>
      </c>
      <c r="D902" s="64">
        <v>13124</v>
      </c>
      <c r="E902" s="64">
        <v>7865</v>
      </c>
      <c r="F902" s="64" t="s">
        <v>50</v>
      </c>
      <c r="G902" s="61" t="s">
        <v>446</v>
      </c>
      <c r="H902" s="61" t="s">
        <v>302</v>
      </c>
      <c r="I902" s="64">
        <v>2</v>
      </c>
      <c r="J902" s="64">
        <v>1.3</v>
      </c>
      <c r="K902" s="64">
        <v>3</v>
      </c>
      <c r="L902" s="64"/>
      <c r="M902" s="64">
        <v>3</v>
      </c>
      <c r="N902" s="64"/>
      <c r="O902" s="41">
        <f>IF(P902="m3",I902*J902*M902,IF(P902="m2-LxH",I902*M902,IF(P902="m2-LxW",I902*J902*N902,IF(P902="rm",M902,IF(P902="lm",I902,IF(P902="unit",#REF!,))))))</f>
        <v>3</v>
      </c>
      <c r="P902" s="42" t="s">
        <v>30</v>
      </c>
      <c r="Q902" s="43" t="str">
        <f t="shared" si="243"/>
        <v>off hired</v>
      </c>
      <c r="R902" s="57">
        <v>44802</v>
      </c>
      <c r="S902" s="57">
        <v>44807</v>
      </c>
      <c r="T902" s="45">
        <f t="shared" si="244"/>
        <v>1</v>
      </c>
      <c r="U902" s="46">
        <f t="shared" si="252"/>
        <v>0.8571428571428571</v>
      </c>
      <c r="V902" s="47">
        <v>135</v>
      </c>
      <c r="W902" s="47">
        <v>12.25</v>
      </c>
      <c r="X902" s="48">
        <f t="shared" si="245"/>
        <v>405</v>
      </c>
      <c r="Y902" s="48">
        <f t="shared" si="246"/>
        <v>36.75</v>
      </c>
      <c r="Z902" s="48">
        <f t="shared" si="247"/>
        <v>283.49999999999994</v>
      </c>
      <c r="AA902" s="48">
        <f t="shared" si="248"/>
        <v>121.49999999999999</v>
      </c>
      <c r="AB902" s="48">
        <f t="shared" si="250"/>
        <v>31.499999999999996</v>
      </c>
      <c r="AC902" s="48">
        <f t="shared" si="251"/>
        <v>436.49999999999994</v>
      </c>
      <c r="AD902" s="93">
        <f t="shared" si="241"/>
        <v>436.49999999999994</v>
      </c>
    </row>
    <row r="903" spans="1:30" s="68" customFormat="1" ht="30" customHeight="1" x14ac:dyDescent="0.35">
      <c r="A903" s="61"/>
      <c r="B903" s="39" t="s">
        <v>82</v>
      </c>
      <c r="C903" s="62">
        <v>854</v>
      </c>
      <c r="D903" s="64">
        <v>13125</v>
      </c>
      <c r="E903" s="64">
        <v>7870</v>
      </c>
      <c r="F903" s="64" t="s">
        <v>50</v>
      </c>
      <c r="G903" s="61" t="s">
        <v>446</v>
      </c>
      <c r="H903" s="61" t="s">
        <v>302</v>
      </c>
      <c r="I903" s="64">
        <v>1.5</v>
      </c>
      <c r="J903" s="64">
        <v>1.3</v>
      </c>
      <c r="K903" s="64">
        <v>2.5</v>
      </c>
      <c r="L903" s="64"/>
      <c r="M903" s="64">
        <v>2.5</v>
      </c>
      <c r="N903" s="64"/>
      <c r="O903" s="41">
        <f>IF(P903="m3",I903*J903*M903,IF(P903="m2-LxH",I903*M903,IF(P903="m2-LxW",I903*J903*N903,IF(P903="rm",M903,IF(P903="lm",I903,IF(P903="unit",#REF!,))))))</f>
        <v>2.5</v>
      </c>
      <c r="P903" s="42" t="s">
        <v>30</v>
      </c>
      <c r="Q903" s="43" t="str">
        <f t="shared" si="243"/>
        <v>off hired</v>
      </c>
      <c r="R903" s="57">
        <v>44802</v>
      </c>
      <c r="S903" s="57">
        <v>44807</v>
      </c>
      <c r="T903" s="45">
        <f t="shared" si="244"/>
        <v>1</v>
      </c>
      <c r="U903" s="46">
        <f t="shared" si="252"/>
        <v>0.8571428571428571</v>
      </c>
      <c r="V903" s="47">
        <v>135</v>
      </c>
      <c r="W903" s="47">
        <v>12.25</v>
      </c>
      <c r="X903" s="48">
        <f t="shared" si="245"/>
        <v>337.5</v>
      </c>
      <c r="Y903" s="48">
        <f t="shared" si="246"/>
        <v>30.625</v>
      </c>
      <c r="Z903" s="48">
        <f t="shared" si="247"/>
        <v>236.25</v>
      </c>
      <c r="AA903" s="48">
        <f t="shared" si="248"/>
        <v>101.25</v>
      </c>
      <c r="AB903" s="48">
        <f t="shared" si="250"/>
        <v>26.25</v>
      </c>
      <c r="AC903" s="48">
        <f t="shared" si="251"/>
        <v>363.75</v>
      </c>
      <c r="AD903" s="93">
        <f t="shared" si="241"/>
        <v>363.75</v>
      </c>
    </row>
    <row r="904" spans="1:30" s="68" customFormat="1" ht="30" customHeight="1" x14ac:dyDescent="0.35">
      <c r="A904" s="61"/>
      <c r="B904" s="39" t="s">
        <v>74</v>
      </c>
      <c r="C904" s="62">
        <v>855</v>
      </c>
      <c r="D904" s="64">
        <v>13126</v>
      </c>
      <c r="E904" s="64">
        <v>8147</v>
      </c>
      <c r="F904" s="64" t="s">
        <v>50</v>
      </c>
      <c r="G904" s="61" t="s">
        <v>398</v>
      </c>
      <c r="H904" s="61" t="s">
        <v>399</v>
      </c>
      <c r="I904" s="64">
        <v>3</v>
      </c>
      <c r="J904" s="64">
        <v>1</v>
      </c>
      <c r="K904" s="64">
        <v>2</v>
      </c>
      <c r="L904" s="64"/>
      <c r="M904" s="64">
        <v>2</v>
      </c>
      <c r="N904" s="64"/>
      <c r="O904" s="41">
        <f>IF(P904="m3",I904*J904*M904,IF(P904="m2-LxH",I904*M904,IF(P904="m2-LxW",I904*J904*N904,IF(P904="rm",M904,IF(P904="lm",I904,IF(P904="unit",#REF!,))))))</f>
        <v>6</v>
      </c>
      <c r="P904" s="62" t="s">
        <v>27</v>
      </c>
      <c r="Q904" s="43" t="str">
        <f t="shared" si="243"/>
        <v>off hired</v>
      </c>
      <c r="R904" s="57">
        <v>44803</v>
      </c>
      <c r="S904" s="57">
        <v>44859</v>
      </c>
      <c r="T904" s="45">
        <f t="shared" si="244"/>
        <v>1</v>
      </c>
      <c r="U904" s="46">
        <f t="shared" si="252"/>
        <v>8.1428571428571423</v>
      </c>
      <c r="V904" s="66">
        <v>14</v>
      </c>
      <c r="W904" s="66">
        <v>0.84</v>
      </c>
      <c r="X904" s="48">
        <f t="shared" si="245"/>
        <v>84</v>
      </c>
      <c r="Y904" s="48">
        <f t="shared" si="246"/>
        <v>5.04</v>
      </c>
      <c r="Z904" s="48">
        <f t="shared" si="247"/>
        <v>58.79999999999999</v>
      </c>
      <c r="AA904" s="48">
        <f t="shared" si="248"/>
        <v>25.199999999999996</v>
      </c>
      <c r="AB904" s="48">
        <f t="shared" si="250"/>
        <v>41.04</v>
      </c>
      <c r="AC904" s="48">
        <f t="shared" si="251"/>
        <v>125.03999999999999</v>
      </c>
      <c r="AD904" s="93">
        <f t="shared" si="241"/>
        <v>125.03999999999999</v>
      </c>
    </row>
    <row r="905" spans="1:30" s="68" customFormat="1" ht="30" customHeight="1" x14ac:dyDescent="0.35">
      <c r="A905" s="61"/>
      <c r="B905" s="39" t="s">
        <v>79</v>
      </c>
      <c r="C905" s="62">
        <v>856</v>
      </c>
      <c r="D905" s="63">
        <v>13127</v>
      </c>
      <c r="E905" s="63">
        <v>6734</v>
      </c>
      <c r="F905" s="64" t="s">
        <v>50</v>
      </c>
      <c r="G905" s="61" t="s">
        <v>275</v>
      </c>
      <c r="H905" s="61" t="s">
        <v>399</v>
      </c>
      <c r="I905" s="64">
        <v>5</v>
      </c>
      <c r="J905" s="64">
        <v>1.8</v>
      </c>
      <c r="K905" s="64">
        <v>4</v>
      </c>
      <c r="L905" s="64"/>
      <c r="M905" s="64">
        <v>4</v>
      </c>
      <c r="N905" s="64"/>
      <c r="O905" s="41">
        <f>IF(P905="m3",I905*J905*M905,IF(P905="m2-LxH",I905*M905,IF(P905="m2-LxW",I905*J905*N905,IF(P905="rm",M905,IF(P905="lm",I905,IF(P905="unit",#REF!,))))))</f>
        <v>20</v>
      </c>
      <c r="P905" s="62" t="s">
        <v>27</v>
      </c>
      <c r="Q905" s="43" t="str">
        <f t="shared" si="243"/>
        <v>off hired</v>
      </c>
      <c r="R905" s="57">
        <v>44803</v>
      </c>
      <c r="S905" s="85">
        <v>44832</v>
      </c>
      <c r="T905" s="45">
        <f t="shared" si="244"/>
        <v>1</v>
      </c>
      <c r="U905" s="46">
        <f t="shared" si="252"/>
        <v>4.2857142857142856</v>
      </c>
      <c r="V905" s="66">
        <v>18</v>
      </c>
      <c r="W905" s="66">
        <v>1.05</v>
      </c>
      <c r="X905" s="48">
        <f t="shared" si="245"/>
        <v>360</v>
      </c>
      <c r="Y905" s="48">
        <f t="shared" si="246"/>
        <v>21</v>
      </c>
      <c r="Z905" s="48">
        <f t="shared" si="247"/>
        <v>252</v>
      </c>
      <c r="AA905" s="48">
        <f t="shared" si="248"/>
        <v>108</v>
      </c>
      <c r="AB905" s="48">
        <f t="shared" si="250"/>
        <v>90</v>
      </c>
      <c r="AC905" s="48">
        <f t="shared" si="251"/>
        <v>450</v>
      </c>
      <c r="AD905" s="93">
        <f t="shared" si="241"/>
        <v>450</v>
      </c>
    </row>
    <row r="906" spans="1:30" s="68" customFormat="1" ht="30" customHeight="1" x14ac:dyDescent="0.35">
      <c r="A906" s="61"/>
      <c r="B906" s="39" t="s">
        <v>47</v>
      </c>
      <c r="C906" s="62">
        <v>857</v>
      </c>
      <c r="D906" s="63">
        <v>13128</v>
      </c>
      <c r="E906" s="63">
        <v>7863</v>
      </c>
      <c r="F906" s="64" t="s">
        <v>50</v>
      </c>
      <c r="G906" s="61" t="s">
        <v>270</v>
      </c>
      <c r="H906" s="61" t="s">
        <v>302</v>
      </c>
      <c r="I906" s="64">
        <v>2.5</v>
      </c>
      <c r="J906" s="64">
        <v>1.3</v>
      </c>
      <c r="K906" s="64">
        <v>3.5</v>
      </c>
      <c r="L906" s="64"/>
      <c r="M906" s="64">
        <v>3.5</v>
      </c>
      <c r="N906" s="64"/>
      <c r="O906" s="41">
        <f>IF(P906="m3",I906*J906*M906,IF(P906="m2-LxH",I906*M906,IF(P906="m2-LxW",I906*J906*N906,IF(P906="rm",M906,IF(P906="lm",I906,IF(P906="unit",#REF!,))))))</f>
        <v>3.5</v>
      </c>
      <c r="P906" s="42" t="s">
        <v>30</v>
      </c>
      <c r="Q906" s="43" t="str">
        <f t="shared" si="243"/>
        <v>off hired</v>
      </c>
      <c r="R906" s="57">
        <v>44803</v>
      </c>
      <c r="S906" s="57">
        <v>44805</v>
      </c>
      <c r="T906" s="45">
        <f t="shared" si="244"/>
        <v>1</v>
      </c>
      <c r="U906" s="46">
        <f t="shared" si="252"/>
        <v>0.42857142857142855</v>
      </c>
      <c r="V906" s="47">
        <v>135</v>
      </c>
      <c r="W906" s="47">
        <v>12.25</v>
      </c>
      <c r="X906" s="48">
        <f t="shared" si="245"/>
        <v>472.5</v>
      </c>
      <c r="Y906" s="48">
        <f t="shared" si="246"/>
        <v>42.875</v>
      </c>
      <c r="Z906" s="48">
        <f t="shared" si="247"/>
        <v>330.74999999999994</v>
      </c>
      <c r="AA906" s="48">
        <f t="shared" si="248"/>
        <v>141.75</v>
      </c>
      <c r="AB906" s="48">
        <f t="shared" si="250"/>
        <v>18.375</v>
      </c>
      <c r="AC906" s="48">
        <f t="shared" si="251"/>
        <v>490.87499999999994</v>
      </c>
      <c r="AD906" s="93">
        <f t="shared" si="241"/>
        <v>490.87499999999994</v>
      </c>
    </row>
    <row r="907" spans="1:30" s="68" customFormat="1" ht="30" customHeight="1" x14ac:dyDescent="0.35">
      <c r="A907" s="61"/>
      <c r="B907" s="39" t="s">
        <v>47</v>
      </c>
      <c r="C907" s="62">
        <v>858</v>
      </c>
      <c r="D907" s="63">
        <v>13129</v>
      </c>
      <c r="E907" s="63">
        <v>7898</v>
      </c>
      <c r="F907" s="64" t="s">
        <v>49</v>
      </c>
      <c r="G907" s="61" t="s">
        <v>444</v>
      </c>
      <c r="H907" s="61" t="s">
        <v>302</v>
      </c>
      <c r="I907" s="64">
        <v>1.3</v>
      </c>
      <c r="J907" s="64">
        <v>1.3</v>
      </c>
      <c r="K907" s="64">
        <v>2.5</v>
      </c>
      <c r="L907" s="64"/>
      <c r="M907" s="64">
        <v>2.5</v>
      </c>
      <c r="N907" s="64"/>
      <c r="O907" s="41">
        <f>IF(P907="m3",I907*J907*M907,IF(P907="m2-LxH",I907*M907,IF(P907="m2-LxW",I907*J907*N907,IF(P907="rm",M907,IF(P907="lm",I907,IF(P907="unit",#REF!,))))))</f>
        <v>2.5</v>
      </c>
      <c r="P907" s="42" t="s">
        <v>30</v>
      </c>
      <c r="Q907" s="43" t="str">
        <f t="shared" si="243"/>
        <v>off hired</v>
      </c>
      <c r="R907" s="57">
        <v>44803</v>
      </c>
      <c r="S907" s="57">
        <v>44820</v>
      </c>
      <c r="T907" s="45">
        <f t="shared" si="244"/>
        <v>1</v>
      </c>
      <c r="U907" s="46">
        <f t="shared" si="252"/>
        <v>2.5714285714285716</v>
      </c>
      <c r="V907" s="47">
        <v>135</v>
      </c>
      <c r="W907" s="47">
        <v>12.25</v>
      </c>
      <c r="X907" s="48">
        <f t="shared" si="245"/>
        <v>337.5</v>
      </c>
      <c r="Y907" s="48">
        <f t="shared" si="246"/>
        <v>30.625</v>
      </c>
      <c r="Z907" s="48">
        <f t="shared" si="247"/>
        <v>236.25</v>
      </c>
      <c r="AA907" s="48">
        <f t="shared" si="248"/>
        <v>101.25</v>
      </c>
      <c r="AB907" s="48">
        <f t="shared" si="250"/>
        <v>78.75</v>
      </c>
      <c r="AC907" s="48">
        <f t="shared" si="251"/>
        <v>416.25</v>
      </c>
      <c r="AD907" s="93">
        <f t="shared" si="241"/>
        <v>416.25</v>
      </c>
    </row>
    <row r="908" spans="1:30" s="68" customFormat="1" ht="30" customHeight="1" x14ac:dyDescent="0.35">
      <c r="A908" s="61"/>
      <c r="B908" s="39" t="s">
        <v>79</v>
      </c>
      <c r="C908" s="62">
        <v>859</v>
      </c>
      <c r="D908" s="63">
        <v>13130</v>
      </c>
      <c r="E908" s="63">
        <v>8065</v>
      </c>
      <c r="F908" s="64" t="s">
        <v>50</v>
      </c>
      <c r="G908" s="61" t="s">
        <v>275</v>
      </c>
      <c r="H908" s="61" t="s">
        <v>399</v>
      </c>
      <c r="I908" s="64">
        <v>10</v>
      </c>
      <c r="J908" s="64">
        <v>1.3</v>
      </c>
      <c r="K908" s="64">
        <v>4</v>
      </c>
      <c r="L908" s="64"/>
      <c r="M908" s="64">
        <v>4</v>
      </c>
      <c r="N908" s="64"/>
      <c r="O908" s="41">
        <f>IF(P908="m3",I908*J908*M908,IF(P908="m2-LxH",I908*M908,IF(P908="m2-LxW",I908*J908*N908,IF(P908="rm",M908,IF(P908="lm",I908,IF(P908="unit",#REF!,))))))</f>
        <v>40</v>
      </c>
      <c r="P908" s="62" t="s">
        <v>27</v>
      </c>
      <c r="Q908" s="43" t="str">
        <f t="shared" si="243"/>
        <v>off hired</v>
      </c>
      <c r="R908" s="57">
        <v>44803</v>
      </c>
      <c r="S908" s="57">
        <v>44834</v>
      </c>
      <c r="T908" s="45">
        <f t="shared" si="244"/>
        <v>1</v>
      </c>
      <c r="U908" s="46">
        <f t="shared" si="252"/>
        <v>4.5714285714285712</v>
      </c>
      <c r="V908" s="66">
        <v>14</v>
      </c>
      <c r="W908" s="66">
        <v>0.84</v>
      </c>
      <c r="X908" s="48">
        <f t="shared" si="245"/>
        <v>560</v>
      </c>
      <c r="Y908" s="48">
        <f t="shared" si="246"/>
        <v>33.6</v>
      </c>
      <c r="Z908" s="48">
        <f t="shared" si="247"/>
        <v>392</v>
      </c>
      <c r="AA908" s="48">
        <f t="shared" si="248"/>
        <v>168</v>
      </c>
      <c r="AB908" s="48">
        <f t="shared" si="250"/>
        <v>153.59999999999997</v>
      </c>
      <c r="AC908" s="48">
        <f t="shared" si="251"/>
        <v>713.59999999999991</v>
      </c>
      <c r="AD908" s="93">
        <f t="shared" si="241"/>
        <v>713.59999999999991</v>
      </c>
    </row>
    <row r="909" spans="1:30" s="68" customFormat="1" ht="30" customHeight="1" x14ac:dyDescent="0.35">
      <c r="A909" s="61"/>
      <c r="B909" s="39" t="s">
        <v>74</v>
      </c>
      <c r="C909" s="62">
        <v>860</v>
      </c>
      <c r="D909" s="64">
        <v>13131</v>
      </c>
      <c r="E909" s="64">
        <v>7874</v>
      </c>
      <c r="F909" s="64" t="s">
        <v>50</v>
      </c>
      <c r="G909" s="61" t="s">
        <v>398</v>
      </c>
      <c r="H909" s="61" t="s">
        <v>399</v>
      </c>
      <c r="I909" s="64">
        <v>10</v>
      </c>
      <c r="J909" s="64">
        <v>1.3</v>
      </c>
      <c r="K909" s="64">
        <v>3.5</v>
      </c>
      <c r="L909" s="64"/>
      <c r="M909" s="64">
        <v>3.5</v>
      </c>
      <c r="N909" s="64"/>
      <c r="O909" s="41">
        <f>IF(P909="m3",I909*J909*M909,IF(P909="m2-LxH",I909*M909,IF(P909="m2-LxW",I909*J909*N909,IF(P909="rm",M909,IF(P909="lm",I909,IF(P909="unit",#REF!,))))))</f>
        <v>35</v>
      </c>
      <c r="P909" s="62" t="s">
        <v>27</v>
      </c>
      <c r="Q909" s="43" t="str">
        <f t="shared" si="243"/>
        <v>off hired</v>
      </c>
      <c r="R909" s="57">
        <v>44803</v>
      </c>
      <c r="S909" s="57">
        <v>44810</v>
      </c>
      <c r="T909" s="45">
        <f t="shared" si="244"/>
        <v>1</v>
      </c>
      <c r="U909" s="46">
        <f t="shared" si="252"/>
        <v>1.1428571428571428</v>
      </c>
      <c r="V909" s="66">
        <v>14</v>
      </c>
      <c r="W909" s="66">
        <v>0.84</v>
      </c>
      <c r="X909" s="48">
        <f t="shared" si="245"/>
        <v>490</v>
      </c>
      <c r="Y909" s="48">
        <f t="shared" si="246"/>
        <v>29.4</v>
      </c>
      <c r="Z909" s="48">
        <f t="shared" si="247"/>
        <v>343</v>
      </c>
      <c r="AA909" s="48">
        <f t="shared" si="248"/>
        <v>147</v>
      </c>
      <c r="AB909" s="48">
        <f t="shared" si="250"/>
        <v>33.6</v>
      </c>
      <c r="AC909" s="48">
        <f t="shared" si="251"/>
        <v>523.6</v>
      </c>
      <c r="AD909" s="93">
        <f t="shared" si="241"/>
        <v>523.6</v>
      </c>
    </row>
    <row r="910" spans="1:30" s="68" customFormat="1" ht="30" customHeight="1" x14ac:dyDescent="0.35">
      <c r="A910" s="61"/>
      <c r="B910" s="39" t="s">
        <v>47</v>
      </c>
      <c r="C910" s="62">
        <v>752</v>
      </c>
      <c r="D910" s="63">
        <v>13132</v>
      </c>
      <c r="E910" s="63">
        <v>7878</v>
      </c>
      <c r="F910" s="64" t="s">
        <v>49</v>
      </c>
      <c r="G910" s="61" t="s">
        <v>240</v>
      </c>
      <c r="H910" s="61" t="s">
        <v>302</v>
      </c>
      <c r="I910" s="64">
        <v>2.5</v>
      </c>
      <c r="J910" s="64">
        <v>1.3</v>
      </c>
      <c r="K910" s="64">
        <v>4</v>
      </c>
      <c r="L910" s="64"/>
      <c r="M910" s="64">
        <v>4</v>
      </c>
      <c r="N910" s="64"/>
      <c r="O910" s="41">
        <f>IF(P910="m3",I910*J910*M910,IF(P910="m2-LxH",I910*M910,IF(P910="m2-LxW",I910*J910*N910,IF(P910="rm",M910,IF(P910="lm",I910,IF(P910="unit",#REF!,))))))</f>
        <v>4</v>
      </c>
      <c r="P910" s="42" t="s">
        <v>30</v>
      </c>
      <c r="Q910" s="43" t="str">
        <f t="shared" si="243"/>
        <v>off hired</v>
      </c>
      <c r="R910" s="57">
        <v>44803</v>
      </c>
      <c r="S910" s="57">
        <v>44816</v>
      </c>
      <c r="T910" s="45">
        <f t="shared" si="244"/>
        <v>1</v>
      </c>
      <c r="U910" s="46">
        <f t="shared" si="252"/>
        <v>2</v>
      </c>
      <c r="V910" s="47">
        <v>135</v>
      </c>
      <c r="W910" s="47">
        <v>12.25</v>
      </c>
      <c r="X910" s="48">
        <f t="shared" si="245"/>
        <v>540</v>
      </c>
      <c r="Y910" s="48">
        <f t="shared" si="246"/>
        <v>49</v>
      </c>
      <c r="Z910" s="48">
        <f t="shared" si="247"/>
        <v>378</v>
      </c>
      <c r="AA910" s="48">
        <f t="shared" si="248"/>
        <v>162</v>
      </c>
      <c r="AB910" s="48">
        <f t="shared" si="250"/>
        <v>98</v>
      </c>
      <c r="AC910" s="48">
        <f t="shared" si="251"/>
        <v>638</v>
      </c>
      <c r="AD910" s="93">
        <f t="shared" ref="AD910:AD973" si="253">_xlfn.IFNA(AC910,0)</f>
        <v>638</v>
      </c>
    </row>
    <row r="911" spans="1:30" s="68" customFormat="1" ht="30" customHeight="1" x14ac:dyDescent="0.35">
      <c r="A911" s="39"/>
      <c r="B911" s="39" t="s">
        <v>97</v>
      </c>
      <c r="C911" s="40">
        <v>886</v>
      </c>
      <c r="D911" s="41">
        <v>13133</v>
      </c>
      <c r="E911" s="41">
        <v>7890</v>
      </c>
      <c r="F911" s="64" t="s">
        <v>49</v>
      </c>
      <c r="G911" s="39" t="s">
        <v>267</v>
      </c>
      <c r="H911" s="39" t="s">
        <v>300</v>
      </c>
      <c r="I911" s="41">
        <v>20</v>
      </c>
      <c r="J911" s="41">
        <v>1</v>
      </c>
      <c r="K911" s="41"/>
      <c r="L911" s="41"/>
      <c r="M911" s="41"/>
      <c r="N911" s="41">
        <v>1</v>
      </c>
      <c r="O911" s="41">
        <f>IF(P911="m3",I911*J911*M911,IF(P911="m2-LxH",I911*M911,IF(P911="m2-LxW",I911*J911*N911,IF(P911="rm",M911,IF(P911="lm",I911,IF(P911="unit",#REF!,))))))</f>
        <v>20</v>
      </c>
      <c r="P911" s="42" t="s">
        <v>32</v>
      </c>
      <c r="Q911" s="43" t="str">
        <f t="shared" si="243"/>
        <v>off hired</v>
      </c>
      <c r="R911" s="44">
        <v>44803</v>
      </c>
      <c r="S911" s="44">
        <v>44819</v>
      </c>
      <c r="T911" s="45">
        <f t="shared" si="244"/>
        <v>1</v>
      </c>
      <c r="U911" s="46">
        <f t="shared" si="252"/>
        <v>2.4285714285714284</v>
      </c>
      <c r="V911" s="47">
        <v>7.5</v>
      </c>
      <c r="W911" s="47">
        <v>1.05</v>
      </c>
      <c r="X911" s="48">
        <f t="shared" si="245"/>
        <v>150</v>
      </c>
      <c r="Y911" s="48">
        <f t="shared" si="246"/>
        <v>21</v>
      </c>
      <c r="Z911" s="48">
        <f t="shared" si="247"/>
        <v>105</v>
      </c>
      <c r="AA911" s="48">
        <f t="shared" si="248"/>
        <v>45</v>
      </c>
      <c r="AB911" s="48">
        <f t="shared" si="250"/>
        <v>51</v>
      </c>
      <c r="AC911" s="48">
        <f t="shared" si="251"/>
        <v>201</v>
      </c>
      <c r="AD911" s="93">
        <f t="shared" si="253"/>
        <v>201</v>
      </c>
    </row>
    <row r="912" spans="1:30" s="68" customFormat="1" ht="30" customHeight="1" x14ac:dyDescent="0.35">
      <c r="A912" s="39"/>
      <c r="B912" s="39" t="s">
        <v>97</v>
      </c>
      <c r="C912" s="40">
        <v>886</v>
      </c>
      <c r="D912" s="41">
        <v>13133</v>
      </c>
      <c r="E912" s="41">
        <v>7890</v>
      </c>
      <c r="F912" s="64" t="s">
        <v>49</v>
      </c>
      <c r="G912" s="39" t="s">
        <v>267</v>
      </c>
      <c r="H912" s="39" t="s">
        <v>300</v>
      </c>
      <c r="I912" s="41">
        <v>20</v>
      </c>
      <c r="J912" s="41">
        <v>1</v>
      </c>
      <c r="K912" s="41"/>
      <c r="L912" s="41"/>
      <c r="M912" s="41"/>
      <c r="N912" s="41">
        <v>1</v>
      </c>
      <c r="O912" s="41">
        <f>IF(P912="m3",I912*J912*M912,IF(P912="m2-LxH",I912*M912,IF(P912="m2-LxW",I912*J912*N912,IF(P912="rm",M912,IF(P912="lm",I912,IF(P912="unit",#REF!,))))))</f>
        <v>20</v>
      </c>
      <c r="P912" s="42" t="s">
        <v>32</v>
      </c>
      <c r="Q912" s="43" t="str">
        <f t="shared" si="243"/>
        <v>off hired</v>
      </c>
      <c r="R912" s="44">
        <v>44803</v>
      </c>
      <c r="S912" s="44">
        <v>44819</v>
      </c>
      <c r="T912" s="45">
        <f t="shared" si="244"/>
        <v>1</v>
      </c>
      <c r="U912" s="46">
        <f t="shared" si="252"/>
        <v>2.4285714285714284</v>
      </c>
      <c r="V912" s="47">
        <v>7.5</v>
      </c>
      <c r="W912" s="47">
        <v>1.05</v>
      </c>
      <c r="X912" s="48">
        <f t="shared" si="245"/>
        <v>150</v>
      </c>
      <c r="Y912" s="48">
        <f t="shared" si="246"/>
        <v>21</v>
      </c>
      <c r="Z912" s="48">
        <f t="shared" si="247"/>
        <v>105</v>
      </c>
      <c r="AA912" s="48">
        <f t="shared" si="248"/>
        <v>45</v>
      </c>
      <c r="AB912" s="48">
        <f t="shared" si="250"/>
        <v>51</v>
      </c>
      <c r="AC912" s="48">
        <f t="shared" si="251"/>
        <v>201</v>
      </c>
      <c r="AD912" s="93">
        <f t="shared" si="253"/>
        <v>201</v>
      </c>
    </row>
    <row r="913" spans="1:30" s="68" customFormat="1" ht="30" customHeight="1" x14ac:dyDescent="0.35">
      <c r="A913" s="61"/>
      <c r="B913" s="39" t="s">
        <v>107</v>
      </c>
      <c r="C913" s="62">
        <v>862</v>
      </c>
      <c r="D913" s="64">
        <v>13134</v>
      </c>
      <c r="E913" s="64">
        <v>8435</v>
      </c>
      <c r="F913" s="64" t="s">
        <v>49</v>
      </c>
      <c r="G913" s="61" t="s">
        <v>447</v>
      </c>
      <c r="H913" s="61" t="s">
        <v>399</v>
      </c>
      <c r="I913" s="64">
        <v>8</v>
      </c>
      <c r="J913" s="64">
        <v>1.3</v>
      </c>
      <c r="K913" s="64">
        <v>5</v>
      </c>
      <c r="L913" s="64"/>
      <c r="M913" s="64">
        <v>5</v>
      </c>
      <c r="N913" s="64"/>
      <c r="O913" s="41">
        <f>IF(P913="m3",I913*J913*M913,IF(P913="m2-LxH",I913*M913,IF(P913="m2-LxW",I913*J913*N913,IF(P913="rm",M913,IF(P913="lm",I913,IF(P913="unit",#REF!,))))))</f>
        <v>40</v>
      </c>
      <c r="P913" s="62" t="s">
        <v>27</v>
      </c>
      <c r="Q913" s="43" t="str">
        <f t="shared" si="243"/>
        <v>off hired</v>
      </c>
      <c r="R913" s="57">
        <v>44804</v>
      </c>
      <c r="S913" s="57">
        <v>44943</v>
      </c>
      <c r="T913" s="45">
        <f t="shared" si="244"/>
        <v>1</v>
      </c>
      <c r="U913" s="46">
        <f t="shared" si="252"/>
        <v>20</v>
      </c>
      <c r="V913" s="66">
        <v>14</v>
      </c>
      <c r="W913" s="66"/>
      <c r="X913" s="48">
        <f t="shared" si="245"/>
        <v>560</v>
      </c>
      <c r="Y913" s="48">
        <f t="shared" si="246"/>
        <v>0</v>
      </c>
      <c r="Z913" s="48">
        <f t="shared" si="247"/>
        <v>392</v>
      </c>
      <c r="AA913" s="48">
        <f t="shared" si="248"/>
        <v>168</v>
      </c>
      <c r="AB913" s="48">
        <f t="shared" si="250"/>
        <v>0</v>
      </c>
      <c r="AC913" s="48">
        <f t="shared" si="251"/>
        <v>560</v>
      </c>
      <c r="AD913" s="93">
        <f t="shared" si="253"/>
        <v>560</v>
      </c>
    </row>
    <row r="914" spans="1:30" s="68" customFormat="1" ht="30" customHeight="1" x14ac:dyDescent="0.35">
      <c r="A914" s="39"/>
      <c r="B914" s="39" t="s">
        <v>485</v>
      </c>
      <c r="C914" s="62">
        <v>863</v>
      </c>
      <c r="D914" s="64">
        <v>13135</v>
      </c>
      <c r="E914" s="64">
        <v>7885</v>
      </c>
      <c r="F914" s="64" t="s">
        <v>49</v>
      </c>
      <c r="G914" s="61" t="s">
        <v>448</v>
      </c>
      <c r="H914" s="61" t="s">
        <v>302</v>
      </c>
      <c r="I914" s="64">
        <v>2.5</v>
      </c>
      <c r="J914" s="64">
        <v>1.3</v>
      </c>
      <c r="K914" s="64">
        <v>2.5</v>
      </c>
      <c r="L914" s="64"/>
      <c r="M914" s="41">
        <f>K914-L914</f>
        <v>2.5</v>
      </c>
      <c r="N914" s="64"/>
      <c r="O914" s="41">
        <f>IF(P914="m3",I914*J914*M914,IF(P914="m2-LxH",I914*M914,IF(P914="m2-LxW",I914*J914*N914,IF(P914="rm",M914,IF(P914="lm",I914,IF(P914="unit",#REF!,))))))</f>
        <v>2.5</v>
      </c>
      <c r="P914" s="42" t="s">
        <v>30</v>
      </c>
      <c r="Q914" s="43" t="str">
        <f t="shared" si="243"/>
        <v>off hired</v>
      </c>
      <c r="R914" s="57">
        <v>44804</v>
      </c>
      <c r="S914" s="57">
        <v>44817</v>
      </c>
      <c r="T914" s="45">
        <f t="shared" si="244"/>
        <v>1</v>
      </c>
      <c r="U914" s="46">
        <f t="shared" si="252"/>
        <v>2</v>
      </c>
      <c r="V914" s="47">
        <v>135</v>
      </c>
      <c r="W914" s="66"/>
      <c r="X914" s="48">
        <f t="shared" si="245"/>
        <v>337.5</v>
      </c>
      <c r="Y914" s="48">
        <f t="shared" si="246"/>
        <v>0</v>
      </c>
      <c r="Z914" s="48">
        <f t="shared" si="247"/>
        <v>236.25</v>
      </c>
      <c r="AA914" s="48">
        <f t="shared" si="248"/>
        <v>101.25</v>
      </c>
      <c r="AB914" s="48">
        <f t="shared" si="250"/>
        <v>0</v>
      </c>
      <c r="AC914" s="48">
        <f t="shared" si="251"/>
        <v>337.5</v>
      </c>
      <c r="AD914" s="93">
        <f t="shared" si="253"/>
        <v>337.5</v>
      </c>
    </row>
    <row r="915" spans="1:30" s="68" customFormat="1" ht="30" customHeight="1" x14ac:dyDescent="0.35">
      <c r="A915" s="39"/>
      <c r="B915" s="39" t="s">
        <v>485</v>
      </c>
      <c r="C915" s="40">
        <v>863</v>
      </c>
      <c r="D915" s="41">
        <v>13135</v>
      </c>
      <c r="E915" s="41">
        <v>7885</v>
      </c>
      <c r="F915" s="64" t="s">
        <v>49</v>
      </c>
      <c r="G915" s="39" t="s">
        <v>448</v>
      </c>
      <c r="H915" s="39" t="s">
        <v>353</v>
      </c>
      <c r="I915" s="41">
        <v>1.5</v>
      </c>
      <c r="J915" s="41">
        <v>1</v>
      </c>
      <c r="K915" s="41"/>
      <c r="L915" s="41"/>
      <c r="M915" s="41"/>
      <c r="N915" s="41">
        <v>1</v>
      </c>
      <c r="O915" s="41">
        <f>IF(P915="m3",I915*J915*M915,IF(P915="m2-LxH",I915*M915,IF(P915="m2-LxW",I915*J915*N915,IF(P915="rm",M915,IF(P915="lm",I915,IF(P915="unit",#REF!,))))))</f>
        <v>1.5</v>
      </c>
      <c r="P915" s="42" t="s">
        <v>32</v>
      </c>
      <c r="Q915" s="43" t="str">
        <f t="shared" si="243"/>
        <v>off hired</v>
      </c>
      <c r="R915" s="44">
        <v>44804</v>
      </c>
      <c r="S915" s="44">
        <v>44817</v>
      </c>
      <c r="T915" s="45">
        <f t="shared" si="244"/>
        <v>1</v>
      </c>
      <c r="U915" s="46">
        <f t="shared" si="252"/>
        <v>2</v>
      </c>
      <c r="V915" s="47">
        <v>36.5</v>
      </c>
      <c r="W915" s="47"/>
      <c r="X915" s="48">
        <f t="shared" si="245"/>
        <v>54.75</v>
      </c>
      <c r="Y915" s="48">
        <f t="shared" si="246"/>
        <v>0</v>
      </c>
      <c r="Z915" s="48">
        <f t="shared" si="247"/>
        <v>38.324999999999996</v>
      </c>
      <c r="AA915" s="48">
        <f t="shared" si="248"/>
        <v>16.424999999999997</v>
      </c>
      <c r="AB915" s="48">
        <f t="shared" si="250"/>
        <v>0</v>
      </c>
      <c r="AC915" s="48">
        <f t="shared" si="251"/>
        <v>54.749999999999993</v>
      </c>
      <c r="AD915" s="93">
        <f t="shared" si="253"/>
        <v>54.749999999999993</v>
      </c>
    </row>
    <row r="916" spans="1:30" s="68" customFormat="1" ht="30" customHeight="1" x14ac:dyDescent="0.35">
      <c r="A916" s="39"/>
      <c r="B916" s="39" t="s">
        <v>485</v>
      </c>
      <c r="C916" s="40">
        <v>863</v>
      </c>
      <c r="D916" s="41">
        <v>13135</v>
      </c>
      <c r="E916" s="41">
        <v>7885</v>
      </c>
      <c r="F916" s="64" t="s">
        <v>49</v>
      </c>
      <c r="G916" s="39" t="s">
        <v>448</v>
      </c>
      <c r="H916" s="39" t="s">
        <v>353</v>
      </c>
      <c r="I916" s="41">
        <v>1.5</v>
      </c>
      <c r="J916" s="41">
        <v>1</v>
      </c>
      <c r="K916" s="41"/>
      <c r="L916" s="41"/>
      <c r="M916" s="41"/>
      <c r="N916" s="41">
        <v>1</v>
      </c>
      <c r="O916" s="41">
        <f>IF(P916="m3",I916*J916*M916,IF(P916="m2-LxH",I916*M916,IF(P916="m2-LxW",I916*J916*N916,IF(P916="rm",M916,IF(P916="lm",I916,IF(P916="unit",#REF!,))))))</f>
        <v>1.5</v>
      </c>
      <c r="P916" s="42" t="s">
        <v>32</v>
      </c>
      <c r="Q916" s="43" t="str">
        <f t="shared" si="243"/>
        <v>off hired</v>
      </c>
      <c r="R916" s="44">
        <v>44804</v>
      </c>
      <c r="S916" s="44">
        <v>44817</v>
      </c>
      <c r="T916" s="45">
        <f t="shared" si="244"/>
        <v>1</v>
      </c>
      <c r="U916" s="46">
        <f t="shared" ref="U916:U934" si="254">IF(Q916="on hire",$C$1-R916+1,IF(Q916="off hired",S916-R916+1,0))/7</f>
        <v>2</v>
      </c>
      <c r="V916" s="47">
        <v>36.5</v>
      </c>
      <c r="W916" s="47"/>
      <c r="X916" s="48">
        <f t="shared" si="245"/>
        <v>54.75</v>
      </c>
      <c r="Y916" s="48">
        <f t="shared" si="246"/>
        <v>0</v>
      </c>
      <c r="Z916" s="48">
        <f t="shared" si="247"/>
        <v>38.324999999999996</v>
      </c>
      <c r="AA916" s="48">
        <f t="shared" si="248"/>
        <v>16.424999999999997</v>
      </c>
      <c r="AB916" s="48">
        <f t="shared" si="250"/>
        <v>0</v>
      </c>
      <c r="AC916" s="48">
        <f t="shared" si="251"/>
        <v>54.749999999999993</v>
      </c>
      <c r="AD916" s="93">
        <f t="shared" si="253"/>
        <v>54.749999999999993</v>
      </c>
    </row>
    <row r="917" spans="1:30" s="68" customFormat="1" ht="30" customHeight="1" x14ac:dyDescent="0.35">
      <c r="A917" s="39"/>
      <c r="B917" s="39" t="s">
        <v>485</v>
      </c>
      <c r="C917" s="40">
        <v>863</v>
      </c>
      <c r="D917" s="41">
        <v>13135</v>
      </c>
      <c r="E917" s="41">
        <v>7885</v>
      </c>
      <c r="F917" s="64" t="s">
        <v>49</v>
      </c>
      <c r="G917" s="39" t="s">
        <v>448</v>
      </c>
      <c r="H917" s="39" t="s">
        <v>353</v>
      </c>
      <c r="I917" s="41">
        <v>1.5</v>
      </c>
      <c r="J917" s="41">
        <v>1</v>
      </c>
      <c r="K917" s="41"/>
      <c r="L917" s="41"/>
      <c r="M917" s="41"/>
      <c r="N917" s="41">
        <v>1</v>
      </c>
      <c r="O917" s="41">
        <f>IF(P917="m3",I917*J917*M917,IF(P917="m2-LxH",I917*M917,IF(P917="m2-LxW",I917*J917*N917,IF(P917="rm",M917,IF(P917="lm",I917,IF(P917="unit",#REF!,))))))</f>
        <v>1.5</v>
      </c>
      <c r="P917" s="42" t="s">
        <v>32</v>
      </c>
      <c r="Q917" s="43" t="str">
        <f t="shared" si="243"/>
        <v>off hired</v>
      </c>
      <c r="R917" s="44">
        <v>44804</v>
      </c>
      <c r="S917" s="44">
        <v>44817</v>
      </c>
      <c r="T917" s="45">
        <f t="shared" si="244"/>
        <v>1</v>
      </c>
      <c r="U917" s="46">
        <f t="shared" si="254"/>
        <v>2</v>
      </c>
      <c r="V917" s="47">
        <v>36.5</v>
      </c>
      <c r="W917" s="47"/>
      <c r="X917" s="48">
        <f t="shared" si="245"/>
        <v>54.75</v>
      </c>
      <c r="Y917" s="48">
        <f t="shared" si="246"/>
        <v>0</v>
      </c>
      <c r="Z917" s="48">
        <f t="shared" si="247"/>
        <v>38.324999999999996</v>
      </c>
      <c r="AA917" s="48">
        <f t="shared" si="248"/>
        <v>16.424999999999997</v>
      </c>
      <c r="AB917" s="48">
        <f t="shared" si="250"/>
        <v>0</v>
      </c>
      <c r="AC917" s="48">
        <f t="shared" si="251"/>
        <v>54.749999999999993</v>
      </c>
      <c r="AD917" s="93">
        <f t="shared" si="253"/>
        <v>54.749999999999993</v>
      </c>
    </row>
    <row r="918" spans="1:30" s="68" customFormat="1" ht="30" customHeight="1" x14ac:dyDescent="0.35">
      <c r="A918" s="39"/>
      <c r="B918" s="39" t="s">
        <v>485</v>
      </c>
      <c r="C918" s="40">
        <v>863</v>
      </c>
      <c r="D918" s="41">
        <v>13135</v>
      </c>
      <c r="E918" s="41">
        <v>7885</v>
      </c>
      <c r="F918" s="64" t="s">
        <v>49</v>
      </c>
      <c r="G918" s="39" t="s">
        <v>448</v>
      </c>
      <c r="H918" s="39" t="s">
        <v>353</v>
      </c>
      <c r="I918" s="41">
        <v>1.5</v>
      </c>
      <c r="J918" s="41">
        <v>1</v>
      </c>
      <c r="K918" s="41"/>
      <c r="L918" s="41"/>
      <c r="M918" s="41"/>
      <c r="N918" s="41">
        <v>1</v>
      </c>
      <c r="O918" s="41">
        <f>IF(P918="m3",I918*J918*M918,IF(P918="m2-LxH",I918*M918,IF(P918="m2-LxW",I918*J918*N918,IF(P918="rm",M918,IF(P918="lm",I918,IF(P918="unit",#REF!,))))))</f>
        <v>1.5</v>
      </c>
      <c r="P918" s="42" t="s">
        <v>32</v>
      </c>
      <c r="Q918" s="43" t="str">
        <f t="shared" si="243"/>
        <v>off hired</v>
      </c>
      <c r="R918" s="44">
        <v>44804</v>
      </c>
      <c r="S918" s="44">
        <v>44817</v>
      </c>
      <c r="T918" s="45">
        <f t="shared" si="244"/>
        <v>1</v>
      </c>
      <c r="U918" s="46">
        <f t="shared" si="254"/>
        <v>2</v>
      </c>
      <c r="V918" s="47">
        <v>36.5</v>
      </c>
      <c r="W918" s="47"/>
      <c r="X918" s="48">
        <f t="shared" si="245"/>
        <v>54.75</v>
      </c>
      <c r="Y918" s="48">
        <f t="shared" si="246"/>
        <v>0</v>
      </c>
      <c r="Z918" s="48">
        <f t="shared" si="247"/>
        <v>38.324999999999996</v>
      </c>
      <c r="AA918" s="48">
        <f t="shared" si="248"/>
        <v>16.424999999999997</v>
      </c>
      <c r="AB918" s="48">
        <f t="shared" si="250"/>
        <v>0</v>
      </c>
      <c r="AC918" s="48">
        <f t="shared" si="251"/>
        <v>54.749999999999993</v>
      </c>
      <c r="AD918" s="93">
        <f t="shared" si="253"/>
        <v>54.749999999999993</v>
      </c>
    </row>
    <row r="919" spans="1:30" s="68" customFormat="1" ht="30" customHeight="1" x14ac:dyDescent="0.35">
      <c r="A919" s="39"/>
      <c r="B919" s="39" t="s">
        <v>485</v>
      </c>
      <c r="C919" s="40">
        <v>863</v>
      </c>
      <c r="D919" s="41">
        <v>13135</v>
      </c>
      <c r="E919" s="41">
        <v>7885</v>
      </c>
      <c r="F919" s="64" t="s">
        <v>49</v>
      </c>
      <c r="G919" s="39" t="s">
        <v>448</v>
      </c>
      <c r="H919" s="39" t="s">
        <v>353</v>
      </c>
      <c r="I919" s="41">
        <v>1.5</v>
      </c>
      <c r="J919" s="41">
        <v>1</v>
      </c>
      <c r="K919" s="41"/>
      <c r="L919" s="41"/>
      <c r="M919" s="41"/>
      <c r="N919" s="41">
        <v>1</v>
      </c>
      <c r="O919" s="41">
        <f>IF(P919="m3",I919*J919*M919,IF(P919="m2-LxH",I919*M919,IF(P919="m2-LxW",I919*J919*N919,IF(P919="rm",M919,IF(P919="lm",I919,IF(P919="unit",#REF!,))))))</f>
        <v>1.5</v>
      </c>
      <c r="P919" s="42" t="s">
        <v>32</v>
      </c>
      <c r="Q919" s="43" t="str">
        <f t="shared" si="243"/>
        <v>off hired</v>
      </c>
      <c r="R919" s="44">
        <v>44804</v>
      </c>
      <c r="S919" s="44">
        <v>44817</v>
      </c>
      <c r="T919" s="45">
        <f t="shared" si="244"/>
        <v>1</v>
      </c>
      <c r="U919" s="46">
        <f t="shared" si="254"/>
        <v>2</v>
      </c>
      <c r="V919" s="47">
        <v>36.5</v>
      </c>
      <c r="W919" s="47"/>
      <c r="X919" s="48">
        <f t="shared" si="245"/>
        <v>54.75</v>
      </c>
      <c r="Y919" s="48">
        <f t="shared" si="246"/>
        <v>0</v>
      </c>
      <c r="Z919" s="48">
        <f t="shared" si="247"/>
        <v>38.324999999999996</v>
      </c>
      <c r="AA919" s="48">
        <f t="shared" si="248"/>
        <v>16.424999999999997</v>
      </c>
      <c r="AB919" s="48">
        <f t="shared" si="250"/>
        <v>0</v>
      </c>
      <c r="AC919" s="48">
        <f t="shared" si="251"/>
        <v>54.749999999999993</v>
      </c>
      <c r="AD919" s="93">
        <f t="shared" si="253"/>
        <v>54.749999999999993</v>
      </c>
    </row>
    <row r="920" spans="1:30" s="68" customFormat="1" ht="30" customHeight="1" x14ac:dyDescent="0.35">
      <c r="A920" s="39"/>
      <c r="B920" s="39" t="s">
        <v>485</v>
      </c>
      <c r="C920" s="40">
        <v>863</v>
      </c>
      <c r="D920" s="41">
        <v>13135</v>
      </c>
      <c r="E920" s="41">
        <v>7885</v>
      </c>
      <c r="F920" s="64" t="s">
        <v>49</v>
      </c>
      <c r="G920" s="39" t="s">
        <v>448</v>
      </c>
      <c r="H920" s="39" t="s">
        <v>353</v>
      </c>
      <c r="I920" s="41">
        <v>1.5</v>
      </c>
      <c r="J920" s="41">
        <v>1</v>
      </c>
      <c r="K920" s="41"/>
      <c r="L920" s="41"/>
      <c r="M920" s="41"/>
      <c r="N920" s="41">
        <v>1</v>
      </c>
      <c r="O920" s="41">
        <f>IF(P920="m3",I920*J920*M920,IF(P920="m2-LxH",I920*M920,IF(P920="m2-LxW",I920*J920*N920,IF(P920="rm",M920,IF(P920="lm",I920,IF(P920="unit",#REF!,))))))</f>
        <v>1.5</v>
      </c>
      <c r="P920" s="42" t="s">
        <v>32</v>
      </c>
      <c r="Q920" s="43" t="str">
        <f t="shared" si="243"/>
        <v>off hired</v>
      </c>
      <c r="R920" s="44">
        <v>44804</v>
      </c>
      <c r="S920" s="44">
        <v>44817</v>
      </c>
      <c r="T920" s="45">
        <f t="shared" si="244"/>
        <v>1</v>
      </c>
      <c r="U920" s="46">
        <f t="shared" si="254"/>
        <v>2</v>
      </c>
      <c r="V920" s="47">
        <v>36.5</v>
      </c>
      <c r="W920" s="47"/>
      <c r="X920" s="48">
        <f t="shared" si="245"/>
        <v>54.75</v>
      </c>
      <c r="Y920" s="48">
        <f t="shared" si="246"/>
        <v>0</v>
      </c>
      <c r="Z920" s="48">
        <f t="shared" si="247"/>
        <v>38.324999999999996</v>
      </c>
      <c r="AA920" s="48">
        <f t="shared" si="248"/>
        <v>16.424999999999997</v>
      </c>
      <c r="AB920" s="48">
        <f t="shared" si="250"/>
        <v>0</v>
      </c>
      <c r="AC920" s="48">
        <f t="shared" si="251"/>
        <v>54.749999999999993</v>
      </c>
      <c r="AD920" s="93">
        <f t="shared" si="253"/>
        <v>54.749999999999993</v>
      </c>
    </row>
    <row r="921" spans="1:30" s="68" customFormat="1" ht="30" customHeight="1" x14ac:dyDescent="0.35">
      <c r="A921" s="39"/>
      <c r="B921" s="39" t="s">
        <v>485</v>
      </c>
      <c r="C921" s="40">
        <v>863</v>
      </c>
      <c r="D921" s="41">
        <v>13135</v>
      </c>
      <c r="E921" s="41">
        <v>7885</v>
      </c>
      <c r="F921" s="64" t="s">
        <v>49</v>
      </c>
      <c r="G921" s="39" t="s">
        <v>448</v>
      </c>
      <c r="H921" s="39" t="s">
        <v>353</v>
      </c>
      <c r="I921" s="41">
        <v>1.5</v>
      </c>
      <c r="J921" s="41">
        <v>1</v>
      </c>
      <c r="K921" s="41"/>
      <c r="L921" s="41"/>
      <c r="M921" s="41"/>
      <c r="N921" s="41">
        <v>1</v>
      </c>
      <c r="O921" s="41">
        <f>IF(P921="m3",I921*J921*M921,IF(P921="m2-LxH",I921*M921,IF(P921="m2-LxW",I921*J921*N921,IF(P921="rm",M921,IF(P921="lm",I921,IF(P921="unit",#REF!,))))))</f>
        <v>1.5</v>
      </c>
      <c r="P921" s="42" t="s">
        <v>32</v>
      </c>
      <c r="Q921" s="43" t="str">
        <f t="shared" si="243"/>
        <v>off hired</v>
      </c>
      <c r="R921" s="44">
        <v>44804</v>
      </c>
      <c r="S921" s="44">
        <v>44817</v>
      </c>
      <c r="T921" s="45">
        <f t="shared" si="244"/>
        <v>1</v>
      </c>
      <c r="U921" s="46">
        <f t="shared" si="254"/>
        <v>2</v>
      </c>
      <c r="V921" s="47">
        <v>36.5</v>
      </c>
      <c r="W921" s="47"/>
      <c r="X921" s="48">
        <f t="shared" si="245"/>
        <v>54.75</v>
      </c>
      <c r="Y921" s="48">
        <f t="shared" si="246"/>
        <v>0</v>
      </c>
      <c r="Z921" s="48">
        <f t="shared" si="247"/>
        <v>38.324999999999996</v>
      </c>
      <c r="AA921" s="48">
        <f t="shared" si="248"/>
        <v>16.424999999999997</v>
      </c>
      <c r="AB921" s="48">
        <f t="shared" si="250"/>
        <v>0</v>
      </c>
      <c r="AC921" s="48">
        <f t="shared" si="251"/>
        <v>54.749999999999993</v>
      </c>
      <c r="AD921" s="93">
        <f t="shared" si="253"/>
        <v>54.749999999999993</v>
      </c>
    </row>
    <row r="922" spans="1:30" s="68" customFormat="1" ht="30" customHeight="1" x14ac:dyDescent="0.35">
      <c r="A922" s="39"/>
      <c r="B922" s="39" t="s">
        <v>485</v>
      </c>
      <c r="C922" s="40">
        <v>863</v>
      </c>
      <c r="D922" s="41">
        <v>13135</v>
      </c>
      <c r="E922" s="41">
        <v>7885</v>
      </c>
      <c r="F922" s="64" t="s">
        <v>49</v>
      </c>
      <c r="G922" s="39" t="s">
        <v>448</v>
      </c>
      <c r="H922" s="39" t="s">
        <v>353</v>
      </c>
      <c r="I922" s="41">
        <v>1.5</v>
      </c>
      <c r="J922" s="41">
        <v>1</v>
      </c>
      <c r="K922" s="41"/>
      <c r="L922" s="41"/>
      <c r="M922" s="41"/>
      <c r="N922" s="41">
        <v>1</v>
      </c>
      <c r="O922" s="41">
        <f>IF(P922="m3",I922*J922*M922,IF(P922="m2-LxH",I922*M922,IF(P922="m2-LxW",I922*J922*N922,IF(P922="rm",M922,IF(P922="lm",I922,IF(P922="unit",#REF!,))))))</f>
        <v>1.5</v>
      </c>
      <c r="P922" s="42" t="s">
        <v>32</v>
      </c>
      <c r="Q922" s="43" t="str">
        <f t="shared" si="243"/>
        <v>off hired</v>
      </c>
      <c r="R922" s="44">
        <v>44804</v>
      </c>
      <c r="S922" s="44">
        <v>44817</v>
      </c>
      <c r="T922" s="45">
        <f t="shared" si="244"/>
        <v>1</v>
      </c>
      <c r="U922" s="46">
        <f t="shared" si="254"/>
        <v>2</v>
      </c>
      <c r="V922" s="47">
        <v>36.5</v>
      </c>
      <c r="W922" s="47"/>
      <c r="X922" s="48">
        <f t="shared" si="245"/>
        <v>54.75</v>
      </c>
      <c r="Y922" s="48">
        <f t="shared" si="246"/>
        <v>0</v>
      </c>
      <c r="Z922" s="48">
        <f t="shared" si="247"/>
        <v>38.324999999999996</v>
      </c>
      <c r="AA922" s="48">
        <f t="shared" si="248"/>
        <v>16.424999999999997</v>
      </c>
      <c r="AB922" s="48">
        <f t="shared" si="250"/>
        <v>0</v>
      </c>
      <c r="AC922" s="48">
        <f t="shared" si="251"/>
        <v>54.749999999999993</v>
      </c>
      <c r="AD922" s="93">
        <f t="shared" si="253"/>
        <v>54.749999999999993</v>
      </c>
    </row>
    <row r="923" spans="1:30" s="68" customFormat="1" ht="30" customHeight="1" x14ac:dyDescent="0.35">
      <c r="A923" s="61"/>
      <c r="B923" s="39" t="s">
        <v>97</v>
      </c>
      <c r="C923" s="62">
        <v>864</v>
      </c>
      <c r="D923" s="64">
        <v>13136</v>
      </c>
      <c r="E923" s="64">
        <v>8051</v>
      </c>
      <c r="F923" s="64" t="s">
        <v>49</v>
      </c>
      <c r="G923" s="61" t="s">
        <v>267</v>
      </c>
      <c r="H923" s="61" t="s">
        <v>302</v>
      </c>
      <c r="I923" s="64">
        <v>2.5</v>
      </c>
      <c r="J923" s="64">
        <v>1</v>
      </c>
      <c r="K923" s="64">
        <v>2.5</v>
      </c>
      <c r="L923" s="64"/>
      <c r="M923" s="64">
        <v>2.5</v>
      </c>
      <c r="N923" s="64"/>
      <c r="O923" s="41">
        <f>IF(P923="m3",I923*J923*M923,IF(P923="m2-LxH",I923*M923,IF(P923="m2-LxW",I923*J923*N923,IF(P923="rm",M923,IF(P923="lm",I923,IF(P923="unit",#REF!,))))))</f>
        <v>2.5</v>
      </c>
      <c r="P923" s="42" t="s">
        <v>30</v>
      </c>
      <c r="Q923" s="43" t="str">
        <f t="shared" si="243"/>
        <v>off hired</v>
      </c>
      <c r="R923" s="57">
        <v>44804</v>
      </c>
      <c r="S923" s="57">
        <v>44835</v>
      </c>
      <c r="T923" s="45">
        <f t="shared" si="244"/>
        <v>1</v>
      </c>
      <c r="U923" s="46">
        <f t="shared" si="254"/>
        <v>4.5714285714285712</v>
      </c>
      <c r="V923" s="47">
        <v>135</v>
      </c>
      <c r="W923" s="47">
        <v>12.25</v>
      </c>
      <c r="X923" s="48">
        <f t="shared" si="245"/>
        <v>337.5</v>
      </c>
      <c r="Y923" s="48">
        <f t="shared" si="246"/>
        <v>30.625</v>
      </c>
      <c r="Z923" s="48">
        <f t="shared" si="247"/>
        <v>236.25</v>
      </c>
      <c r="AA923" s="48">
        <f t="shared" si="248"/>
        <v>101.25</v>
      </c>
      <c r="AB923" s="48">
        <f t="shared" si="250"/>
        <v>139.99999999999997</v>
      </c>
      <c r="AC923" s="48">
        <f t="shared" si="251"/>
        <v>477.5</v>
      </c>
      <c r="AD923" s="93">
        <f t="shared" si="253"/>
        <v>477.5</v>
      </c>
    </row>
    <row r="924" spans="1:30" s="68" customFormat="1" ht="30" customHeight="1" x14ac:dyDescent="0.35">
      <c r="A924" s="61"/>
      <c r="B924" s="39" t="s">
        <v>97</v>
      </c>
      <c r="C924" s="62">
        <v>865</v>
      </c>
      <c r="D924" s="64">
        <v>13137</v>
      </c>
      <c r="E924" s="64">
        <v>8104</v>
      </c>
      <c r="F924" s="64" t="s">
        <v>49</v>
      </c>
      <c r="G924" s="61" t="s">
        <v>267</v>
      </c>
      <c r="H924" s="61" t="s">
        <v>399</v>
      </c>
      <c r="I924" s="64">
        <v>5</v>
      </c>
      <c r="J924" s="64">
        <v>1.3</v>
      </c>
      <c r="K924" s="64">
        <v>2.5</v>
      </c>
      <c r="L924" s="64"/>
      <c r="M924" s="64">
        <v>2.5</v>
      </c>
      <c r="N924" s="64"/>
      <c r="O924" s="41">
        <f>IF(P924="m3",I924*J924*M924,IF(P924="m2-LxH",I924*M924,IF(P924="m2-LxW",I924*J924*N924,IF(P924="rm",M924,IF(P924="lm",I924,IF(P924="unit",#REF!,))))))</f>
        <v>12.5</v>
      </c>
      <c r="P924" s="62" t="s">
        <v>27</v>
      </c>
      <c r="Q924" s="43" t="str">
        <f t="shared" si="243"/>
        <v>off hired</v>
      </c>
      <c r="R924" s="57">
        <v>44804</v>
      </c>
      <c r="S924" s="57">
        <v>44848</v>
      </c>
      <c r="T924" s="45">
        <f t="shared" si="244"/>
        <v>1</v>
      </c>
      <c r="U924" s="46">
        <f t="shared" si="254"/>
        <v>6.4285714285714288</v>
      </c>
      <c r="V924" s="66">
        <v>14</v>
      </c>
      <c r="W924" s="66">
        <v>0.84</v>
      </c>
      <c r="X924" s="48">
        <f t="shared" si="245"/>
        <v>175</v>
      </c>
      <c r="Y924" s="48">
        <f t="shared" si="246"/>
        <v>10.5</v>
      </c>
      <c r="Z924" s="48">
        <f t="shared" si="247"/>
        <v>122.5</v>
      </c>
      <c r="AA924" s="48">
        <f t="shared" si="248"/>
        <v>52.5</v>
      </c>
      <c r="AB924" s="48">
        <f t="shared" si="250"/>
        <v>67.5</v>
      </c>
      <c r="AC924" s="48">
        <f t="shared" si="251"/>
        <v>242.5</v>
      </c>
      <c r="AD924" s="93">
        <f t="shared" si="253"/>
        <v>242.5</v>
      </c>
    </row>
    <row r="925" spans="1:30" s="68" customFormat="1" ht="30" customHeight="1" x14ac:dyDescent="0.35">
      <c r="A925" s="61"/>
      <c r="B925" s="39" t="s">
        <v>79</v>
      </c>
      <c r="C925" s="62">
        <v>866</v>
      </c>
      <c r="D925" s="63">
        <v>13138</v>
      </c>
      <c r="E925" s="63">
        <v>8061</v>
      </c>
      <c r="F925" s="64" t="s">
        <v>50</v>
      </c>
      <c r="G925" s="61" t="s">
        <v>275</v>
      </c>
      <c r="H925" s="61" t="s">
        <v>28</v>
      </c>
      <c r="I925" s="64">
        <v>12</v>
      </c>
      <c r="J925" s="64">
        <v>3.1</v>
      </c>
      <c r="K925" s="64">
        <v>3.5</v>
      </c>
      <c r="L925" s="64"/>
      <c r="M925" s="64">
        <v>3.5</v>
      </c>
      <c r="N925" s="64"/>
      <c r="O925" s="41">
        <f>IF(P925="m3",I925*J925*M925,IF(P925="m2-LxH",I925*M925,IF(P925="m2-LxW",I925*J925*N925,IF(P925="rm",M925,IF(P925="lm",I925,IF(P925="unit",#REF!,))))))</f>
        <v>130.20000000000002</v>
      </c>
      <c r="P925" s="42" t="s">
        <v>29</v>
      </c>
      <c r="Q925" s="43" t="str">
        <f t="shared" si="243"/>
        <v>off hired</v>
      </c>
      <c r="R925" s="44">
        <v>44804</v>
      </c>
      <c r="S925" s="44">
        <v>44837</v>
      </c>
      <c r="T925" s="45">
        <f t="shared" si="244"/>
        <v>1</v>
      </c>
      <c r="U925" s="46">
        <f t="shared" si="254"/>
        <v>4.8571428571428568</v>
      </c>
      <c r="V925" s="47">
        <v>7.5</v>
      </c>
      <c r="W925" s="47">
        <v>0.7</v>
      </c>
      <c r="X925" s="48">
        <f t="shared" si="245"/>
        <v>976.50000000000011</v>
      </c>
      <c r="Y925" s="48">
        <f t="shared" si="246"/>
        <v>91.14</v>
      </c>
      <c r="Z925" s="48">
        <f t="shared" si="247"/>
        <v>683.55</v>
      </c>
      <c r="AA925" s="48">
        <f t="shared" si="248"/>
        <v>292.95000000000005</v>
      </c>
      <c r="AB925" s="48">
        <f t="shared" si="250"/>
        <v>442.67999999999995</v>
      </c>
      <c r="AC925" s="48">
        <f t="shared" si="251"/>
        <v>1419.1799999999998</v>
      </c>
      <c r="AD925" s="93">
        <f t="shared" si="253"/>
        <v>1419.1799999999998</v>
      </c>
    </row>
    <row r="926" spans="1:30" s="68" customFormat="1" ht="30" customHeight="1" x14ac:dyDescent="0.35">
      <c r="A926" s="61"/>
      <c r="B926" s="39" t="s">
        <v>79</v>
      </c>
      <c r="C926" s="62">
        <v>866</v>
      </c>
      <c r="D926" s="63">
        <v>13138</v>
      </c>
      <c r="E926" s="63">
        <v>8061</v>
      </c>
      <c r="F926" s="64" t="s">
        <v>50</v>
      </c>
      <c r="G926" s="61" t="s">
        <v>275</v>
      </c>
      <c r="H926" s="61" t="s">
        <v>28</v>
      </c>
      <c r="I926" s="64">
        <v>17.5</v>
      </c>
      <c r="J926" s="64">
        <v>4</v>
      </c>
      <c r="K926" s="64">
        <v>3.5</v>
      </c>
      <c r="L926" s="64"/>
      <c r="M926" s="64">
        <v>3.5</v>
      </c>
      <c r="N926" s="64"/>
      <c r="O926" s="41">
        <f>IF(P926="m3",I926*J926*M926,IF(P926="m2-LxH",I926*M926,IF(P926="m2-LxW",I926*J926*N926,IF(P926="rm",M926,IF(P926="lm",I926,IF(P926="unit",#REF!,))))))</f>
        <v>245</v>
      </c>
      <c r="P926" s="42" t="s">
        <v>29</v>
      </c>
      <c r="Q926" s="43" t="str">
        <f t="shared" si="243"/>
        <v>off hired</v>
      </c>
      <c r="R926" s="44">
        <v>44804</v>
      </c>
      <c r="S926" s="44">
        <v>44837</v>
      </c>
      <c r="T926" s="45">
        <f t="shared" si="244"/>
        <v>1</v>
      </c>
      <c r="U926" s="46">
        <f t="shared" si="254"/>
        <v>4.8571428571428568</v>
      </c>
      <c r="V926" s="47">
        <v>7.5</v>
      </c>
      <c r="W926" s="47">
        <v>0.7</v>
      </c>
      <c r="X926" s="48">
        <f t="shared" si="245"/>
        <v>1837.5</v>
      </c>
      <c r="Y926" s="48">
        <f t="shared" si="246"/>
        <v>171.5</v>
      </c>
      <c r="Z926" s="48">
        <f t="shared" si="247"/>
        <v>1286.25</v>
      </c>
      <c r="AA926" s="48">
        <f t="shared" si="248"/>
        <v>551.25</v>
      </c>
      <c r="AB926" s="48">
        <f t="shared" si="250"/>
        <v>833</v>
      </c>
      <c r="AC926" s="48">
        <f t="shared" si="251"/>
        <v>2670.5</v>
      </c>
      <c r="AD926" s="93">
        <f t="shared" si="253"/>
        <v>2670.5</v>
      </c>
    </row>
    <row r="927" spans="1:30" s="68" customFormat="1" ht="30" customHeight="1" x14ac:dyDescent="0.35">
      <c r="A927" s="61"/>
      <c r="B927" s="39" t="s">
        <v>79</v>
      </c>
      <c r="C927" s="62">
        <v>867</v>
      </c>
      <c r="D927" s="63">
        <v>13138</v>
      </c>
      <c r="E927" s="63">
        <v>8061</v>
      </c>
      <c r="F927" s="64" t="s">
        <v>50</v>
      </c>
      <c r="G927" s="61" t="s">
        <v>275</v>
      </c>
      <c r="H927" s="61" t="s">
        <v>28</v>
      </c>
      <c r="I927" s="64">
        <v>20</v>
      </c>
      <c r="J927" s="64">
        <v>5</v>
      </c>
      <c r="K927" s="64">
        <v>3.5</v>
      </c>
      <c r="L927" s="64"/>
      <c r="M927" s="64">
        <v>3.5</v>
      </c>
      <c r="N927" s="64"/>
      <c r="O927" s="41">
        <f>IF(P927="m3",I927*J927*M927,IF(P927="m2-LxH",I927*M927,IF(P927="m2-LxW",I927*J927*N927,IF(P927="rm",M927,IF(P927="lm",I927,IF(P927="unit",#REF!,))))))</f>
        <v>350</v>
      </c>
      <c r="P927" s="42" t="s">
        <v>29</v>
      </c>
      <c r="Q927" s="43" t="str">
        <f t="shared" si="243"/>
        <v>off hired</v>
      </c>
      <c r="R927" s="44">
        <v>44804</v>
      </c>
      <c r="S927" s="44">
        <v>44837</v>
      </c>
      <c r="T927" s="45">
        <f t="shared" si="244"/>
        <v>1</v>
      </c>
      <c r="U927" s="46">
        <f t="shared" si="254"/>
        <v>4.8571428571428568</v>
      </c>
      <c r="V927" s="47">
        <v>7.5</v>
      </c>
      <c r="W927" s="47">
        <v>0.7</v>
      </c>
      <c r="X927" s="48">
        <f t="shared" si="245"/>
        <v>2625</v>
      </c>
      <c r="Y927" s="48">
        <f t="shared" si="246"/>
        <v>244.99999999999997</v>
      </c>
      <c r="Z927" s="48">
        <f t="shared" si="247"/>
        <v>1837.4999999999998</v>
      </c>
      <c r="AA927" s="48">
        <f t="shared" si="248"/>
        <v>787.5</v>
      </c>
      <c r="AB927" s="48">
        <f t="shared" si="250"/>
        <v>1189.9999999999998</v>
      </c>
      <c r="AC927" s="48">
        <f t="shared" si="251"/>
        <v>3815</v>
      </c>
      <c r="AD927" s="93">
        <f t="shared" si="253"/>
        <v>3815</v>
      </c>
    </row>
    <row r="928" spans="1:30" s="68" customFormat="1" ht="30" customHeight="1" x14ac:dyDescent="0.35">
      <c r="A928" s="61"/>
      <c r="B928" s="39" t="s">
        <v>71</v>
      </c>
      <c r="C928" s="62">
        <v>868</v>
      </c>
      <c r="D928" s="64">
        <v>13139</v>
      </c>
      <c r="E928" s="64">
        <v>8201</v>
      </c>
      <c r="F928" s="64" t="s">
        <v>50</v>
      </c>
      <c r="G928" s="61" t="s">
        <v>328</v>
      </c>
      <c r="H928" s="61" t="s">
        <v>302</v>
      </c>
      <c r="I928" s="64">
        <v>1.8</v>
      </c>
      <c r="J928" s="64">
        <v>1.3</v>
      </c>
      <c r="K928" s="64">
        <v>2</v>
      </c>
      <c r="L928" s="64"/>
      <c r="M928" s="64">
        <v>2</v>
      </c>
      <c r="N928" s="64"/>
      <c r="O928" s="41">
        <f>IF(P928="m3",I928*J928*M928,IF(P928="m2-LxH",I928*M928,IF(P928="m2-LxW",I928*J928*N928,IF(P928="rm",M928,IF(P928="lm",I928,IF(P928="unit",#REF!,))))))</f>
        <v>2</v>
      </c>
      <c r="P928" s="42" t="s">
        <v>30</v>
      </c>
      <c r="Q928" s="43" t="str">
        <f t="shared" si="243"/>
        <v>off hired</v>
      </c>
      <c r="R928" s="57">
        <v>44805</v>
      </c>
      <c r="S928" s="57">
        <v>44870</v>
      </c>
      <c r="T928" s="45">
        <f t="shared" si="244"/>
        <v>1</v>
      </c>
      <c r="U928" s="46">
        <f t="shared" si="254"/>
        <v>9.4285714285714288</v>
      </c>
      <c r="V928" s="47">
        <v>135</v>
      </c>
      <c r="W928" s="47">
        <v>12.25</v>
      </c>
      <c r="X928" s="48">
        <f t="shared" si="245"/>
        <v>270</v>
      </c>
      <c r="Y928" s="48">
        <f t="shared" si="246"/>
        <v>24.5</v>
      </c>
      <c r="Z928" s="48">
        <f t="shared" si="247"/>
        <v>189</v>
      </c>
      <c r="AA928" s="48">
        <f t="shared" si="248"/>
        <v>81</v>
      </c>
      <c r="AB928" s="48">
        <f t="shared" si="250"/>
        <v>231</v>
      </c>
      <c r="AC928" s="48">
        <f t="shared" si="251"/>
        <v>501</v>
      </c>
      <c r="AD928" s="93">
        <f t="shared" si="253"/>
        <v>501</v>
      </c>
    </row>
    <row r="929" spans="1:30" s="68" customFormat="1" ht="30" customHeight="1" x14ac:dyDescent="0.35">
      <c r="A929" s="61"/>
      <c r="B929" s="39" t="s">
        <v>59</v>
      </c>
      <c r="C929" s="62">
        <v>869</v>
      </c>
      <c r="D929" s="64">
        <v>13140</v>
      </c>
      <c r="E929" s="64">
        <v>7883</v>
      </c>
      <c r="F929" s="64" t="s">
        <v>50</v>
      </c>
      <c r="G929" s="61" t="s">
        <v>449</v>
      </c>
      <c r="H929" s="61" t="s">
        <v>302</v>
      </c>
      <c r="I929" s="64">
        <v>1.3</v>
      </c>
      <c r="J929" s="64">
        <v>0.6</v>
      </c>
      <c r="K929" s="64">
        <v>2.5</v>
      </c>
      <c r="L929" s="64"/>
      <c r="M929" s="64">
        <v>2.5</v>
      </c>
      <c r="N929" s="64"/>
      <c r="O929" s="41">
        <f>IF(P929="m3",I929*J929*M929,IF(P929="m2-LxH",I929*M929,IF(P929="m2-LxW",I929*J929*N929,IF(P929="rm",M929,IF(P929="lm",I929,IF(P929="unit",#REF!,))))))</f>
        <v>2.5</v>
      </c>
      <c r="P929" s="42" t="s">
        <v>30</v>
      </c>
      <c r="Q929" s="43" t="str">
        <f t="shared" si="243"/>
        <v>off hired</v>
      </c>
      <c r="R929" s="57">
        <v>44805</v>
      </c>
      <c r="S929" s="57">
        <v>44816</v>
      </c>
      <c r="T929" s="45">
        <f t="shared" si="244"/>
        <v>1</v>
      </c>
      <c r="U929" s="46">
        <f t="shared" si="254"/>
        <v>1.7142857142857142</v>
      </c>
      <c r="V929" s="47">
        <v>135</v>
      </c>
      <c r="W929" s="47">
        <v>12.25</v>
      </c>
      <c r="X929" s="48">
        <f t="shared" si="245"/>
        <v>337.5</v>
      </c>
      <c r="Y929" s="48">
        <f t="shared" si="246"/>
        <v>30.625</v>
      </c>
      <c r="Z929" s="48">
        <f t="shared" si="247"/>
        <v>236.25</v>
      </c>
      <c r="AA929" s="48">
        <f t="shared" si="248"/>
        <v>101.25</v>
      </c>
      <c r="AB929" s="48">
        <f t="shared" si="250"/>
        <v>52.5</v>
      </c>
      <c r="AC929" s="48">
        <f t="shared" si="251"/>
        <v>390</v>
      </c>
      <c r="AD929" s="93">
        <f t="shared" si="253"/>
        <v>390</v>
      </c>
    </row>
    <row r="930" spans="1:30" s="68" customFormat="1" ht="30" customHeight="1" x14ac:dyDescent="0.35">
      <c r="A930" s="61"/>
      <c r="B930" s="39" t="s">
        <v>79</v>
      </c>
      <c r="C930" s="62">
        <v>870</v>
      </c>
      <c r="D930" s="63">
        <v>13141</v>
      </c>
      <c r="E930" s="63">
        <v>8302</v>
      </c>
      <c r="F930" s="64" t="s">
        <v>49</v>
      </c>
      <c r="G930" s="39" t="s">
        <v>261</v>
      </c>
      <c r="H930" s="61" t="s">
        <v>302</v>
      </c>
      <c r="I930" s="64">
        <v>2.5</v>
      </c>
      <c r="J930" s="64">
        <v>1.8</v>
      </c>
      <c r="K930" s="64">
        <v>3</v>
      </c>
      <c r="L930" s="64"/>
      <c r="M930" s="64">
        <v>3</v>
      </c>
      <c r="N930" s="64"/>
      <c r="O930" s="41">
        <f>IF(P930="m3",I930*J930*M930,IF(P930="m2-LxH",I930*M930,IF(P930="m2-LxW",I930*J930*N930,IF(P930="rm",M930,IF(P930="lm",I930,IF(P930="unit",#REF!,))))))</f>
        <v>3</v>
      </c>
      <c r="P930" s="42" t="s">
        <v>30</v>
      </c>
      <c r="Q930" s="43" t="str">
        <f t="shared" si="243"/>
        <v>off hired</v>
      </c>
      <c r="R930" s="57">
        <v>44805</v>
      </c>
      <c r="S930" s="57">
        <v>44900</v>
      </c>
      <c r="T930" s="45">
        <f t="shared" si="244"/>
        <v>1</v>
      </c>
      <c r="U930" s="46">
        <f t="shared" si="254"/>
        <v>13.714285714285714</v>
      </c>
      <c r="V930" s="47">
        <v>135</v>
      </c>
      <c r="W930" s="47">
        <v>12.25</v>
      </c>
      <c r="X930" s="48">
        <f t="shared" si="245"/>
        <v>405</v>
      </c>
      <c r="Y930" s="48">
        <f t="shared" si="246"/>
        <v>36.75</v>
      </c>
      <c r="Z930" s="48">
        <f t="shared" si="247"/>
        <v>283.49999999999994</v>
      </c>
      <c r="AA930" s="48">
        <f t="shared" si="248"/>
        <v>121.49999999999999</v>
      </c>
      <c r="AB930" s="48">
        <f t="shared" si="250"/>
        <v>503.99999999999994</v>
      </c>
      <c r="AC930" s="48">
        <f t="shared" si="251"/>
        <v>908.99999999999989</v>
      </c>
      <c r="AD930" s="93">
        <f t="shared" si="253"/>
        <v>908.99999999999989</v>
      </c>
    </row>
    <row r="931" spans="1:30" s="68" customFormat="1" ht="30" customHeight="1" x14ac:dyDescent="0.35">
      <c r="A931" s="61"/>
      <c r="B931" s="39" t="s">
        <v>47</v>
      </c>
      <c r="C931" s="62">
        <v>871</v>
      </c>
      <c r="D931" s="63">
        <v>13142</v>
      </c>
      <c r="E931" s="63">
        <v>7868</v>
      </c>
      <c r="F931" s="64" t="s">
        <v>50</v>
      </c>
      <c r="G931" s="61" t="s">
        <v>270</v>
      </c>
      <c r="H931" s="61" t="s">
        <v>399</v>
      </c>
      <c r="I931" s="64">
        <v>4</v>
      </c>
      <c r="J931" s="64">
        <v>1.8</v>
      </c>
      <c r="K931" s="64">
        <v>4</v>
      </c>
      <c r="L931" s="64"/>
      <c r="M931" s="64">
        <v>4</v>
      </c>
      <c r="N931" s="64"/>
      <c r="O931" s="41">
        <f>IF(P931="m3",I931*J931*M931,IF(P931="m2-LxH",I931*M931,IF(P931="m2-LxW",I931*J931*N931,IF(P931="rm",M931,IF(P931="lm",I931,IF(P931="unit",#REF!,))))))</f>
        <v>16</v>
      </c>
      <c r="P931" s="62" t="s">
        <v>27</v>
      </c>
      <c r="Q931" s="43" t="str">
        <f t="shared" si="243"/>
        <v>off hired</v>
      </c>
      <c r="R931" s="57">
        <v>44805</v>
      </c>
      <c r="S931" s="57">
        <v>44807</v>
      </c>
      <c r="T931" s="45">
        <f t="shared" si="244"/>
        <v>1</v>
      </c>
      <c r="U931" s="46">
        <f t="shared" si="254"/>
        <v>0.42857142857142855</v>
      </c>
      <c r="V931" s="66">
        <v>18</v>
      </c>
      <c r="W931" s="66">
        <v>1.05</v>
      </c>
      <c r="X931" s="48">
        <f t="shared" si="245"/>
        <v>288</v>
      </c>
      <c r="Y931" s="48">
        <f t="shared" si="246"/>
        <v>16.8</v>
      </c>
      <c r="Z931" s="48">
        <f t="shared" si="247"/>
        <v>201.6</v>
      </c>
      <c r="AA931" s="48">
        <f t="shared" si="248"/>
        <v>86.399999999999991</v>
      </c>
      <c r="AB931" s="48">
        <f t="shared" si="250"/>
        <v>7.2</v>
      </c>
      <c r="AC931" s="48">
        <f t="shared" si="251"/>
        <v>295.2</v>
      </c>
      <c r="AD931" s="93">
        <f t="shared" si="253"/>
        <v>295.2</v>
      </c>
    </row>
    <row r="932" spans="1:30" s="68" customFormat="1" ht="30" customHeight="1" x14ac:dyDescent="0.35">
      <c r="A932" s="61"/>
      <c r="B932" s="39" t="s">
        <v>82</v>
      </c>
      <c r="C932" s="62">
        <v>872</v>
      </c>
      <c r="D932" s="64">
        <v>13143</v>
      </c>
      <c r="E932" s="64">
        <v>8187</v>
      </c>
      <c r="F932" s="64" t="s">
        <v>50</v>
      </c>
      <c r="G932" s="61" t="s">
        <v>450</v>
      </c>
      <c r="H932" s="61" t="s">
        <v>302</v>
      </c>
      <c r="I932" s="64">
        <v>2.5</v>
      </c>
      <c r="J932" s="64">
        <v>1.3</v>
      </c>
      <c r="K932" s="64">
        <v>2.5</v>
      </c>
      <c r="L932" s="64"/>
      <c r="M932" s="64">
        <v>2.5</v>
      </c>
      <c r="N932" s="64"/>
      <c r="O932" s="41">
        <f>IF(P932="m3",I932*J932*M932,IF(P932="m2-LxH",I932*M932,IF(P932="m2-LxW",I932*J932*N932,IF(P932="rm",M932,IF(P932="lm",I932,IF(P932="unit",#REF!,))))))</f>
        <v>2.5</v>
      </c>
      <c r="P932" s="42" t="s">
        <v>30</v>
      </c>
      <c r="Q932" s="43" t="str">
        <f t="shared" si="243"/>
        <v>off hired</v>
      </c>
      <c r="R932" s="57">
        <v>44805</v>
      </c>
      <c r="S932" s="57">
        <v>44868</v>
      </c>
      <c r="T932" s="45">
        <f t="shared" si="244"/>
        <v>1</v>
      </c>
      <c r="U932" s="46">
        <f t="shared" si="254"/>
        <v>9.1428571428571423</v>
      </c>
      <c r="V932" s="47">
        <v>135</v>
      </c>
      <c r="W932" s="47">
        <v>12.25</v>
      </c>
      <c r="X932" s="48">
        <f t="shared" si="245"/>
        <v>337.5</v>
      </c>
      <c r="Y932" s="48">
        <f t="shared" si="246"/>
        <v>30.625</v>
      </c>
      <c r="Z932" s="48">
        <f t="shared" si="247"/>
        <v>236.25</v>
      </c>
      <c r="AA932" s="48">
        <f t="shared" si="248"/>
        <v>101.25</v>
      </c>
      <c r="AB932" s="48">
        <f t="shared" si="250"/>
        <v>279.99999999999994</v>
      </c>
      <c r="AC932" s="48">
        <f t="shared" si="251"/>
        <v>617.5</v>
      </c>
      <c r="AD932" s="93">
        <f t="shared" si="253"/>
        <v>617.5</v>
      </c>
    </row>
    <row r="933" spans="1:30" s="68" customFormat="1" ht="30" customHeight="1" x14ac:dyDescent="0.35">
      <c r="A933" s="61"/>
      <c r="B933" s="39" t="s">
        <v>107</v>
      </c>
      <c r="C933" s="62">
        <v>873</v>
      </c>
      <c r="D933" s="64">
        <v>13144</v>
      </c>
      <c r="E933" s="64">
        <v>7895</v>
      </c>
      <c r="F933" s="64" t="s">
        <v>50</v>
      </c>
      <c r="G933" s="61" t="s">
        <v>451</v>
      </c>
      <c r="H933" s="61" t="s">
        <v>302</v>
      </c>
      <c r="I933" s="64">
        <v>1.8</v>
      </c>
      <c r="J933" s="64">
        <v>0.6</v>
      </c>
      <c r="K933" s="64">
        <v>4</v>
      </c>
      <c r="L933" s="64"/>
      <c r="M933" s="64">
        <v>4</v>
      </c>
      <c r="N933" s="64"/>
      <c r="O933" s="41">
        <f>IF(P933="m3",I933*J933*M933,IF(P933="m2-LxH",I933*M933,IF(P933="m2-LxW",I933*J933*N933,IF(P933="rm",M933,IF(P933="lm",I933,IF(P933="unit",#REF!,))))))</f>
        <v>4</v>
      </c>
      <c r="P933" s="42" t="s">
        <v>30</v>
      </c>
      <c r="Q933" s="43" t="str">
        <f t="shared" ref="Q933:Q996" si="255">IF(S933&lt;&gt;0,"off hired",IF(R933&lt;&gt;0,"on hire","-"))</f>
        <v>off hired</v>
      </c>
      <c r="R933" s="57">
        <v>44805</v>
      </c>
      <c r="S933" s="57">
        <v>44819</v>
      </c>
      <c r="T933" s="45">
        <f t="shared" ref="T933:T996" si="256">IF(S933&lt;&gt;0,1,0)</f>
        <v>1</v>
      </c>
      <c r="U933" s="46">
        <f t="shared" si="254"/>
        <v>2.1428571428571428</v>
      </c>
      <c r="V933" s="47">
        <v>135</v>
      </c>
      <c r="W933" s="47">
        <v>12.25</v>
      </c>
      <c r="X933" s="48">
        <f t="shared" ref="X933:X996" si="257">V933*O933</f>
        <v>540</v>
      </c>
      <c r="Y933" s="48">
        <f t="shared" ref="Y933:Y996" si="258">W933*O933</f>
        <v>49</v>
      </c>
      <c r="Z933" s="48">
        <f t="shared" ref="Z933:Z996" si="259">0.7*O933*V933</f>
        <v>378</v>
      </c>
      <c r="AA933" s="48">
        <f t="shared" ref="AA933:AA996" si="260">IF(Q933="off hired",0.3*O933*V933*T933,0)</f>
        <v>162</v>
      </c>
      <c r="AB933" s="48">
        <f t="shared" si="250"/>
        <v>105</v>
      </c>
      <c r="AC933" s="48">
        <f t="shared" si="251"/>
        <v>645</v>
      </c>
      <c r="AD933" s="93">
        <f t="shared" si="253"/>
        <v>645</v>
      </c>
    </row>
    <row r="934" spans="1:30" s="68" customFormat="1" ht="30" customHeight="1" x14ac:dyDescent="0.35">
      <c r="A934" s="61"/>
      <c r="B934" s="39" t="s">
        <v>107</v>
      </c>
      <c r="C934" s="62">
        <v>877</v>
      </c>
      <c r="D934" s="64">
        <v>13144</v>
      </c>
      <c r="E934" s="64">
        <v>7895</v>
      </c>
      <c r="F934" s="64" t="s">
        <v>50</v>
      </c>
      <c r="G934" s="61" t="s">
        <v>451</v>
      </c>
      <c r="H934" s="61" t="s">
        <v>302</v>
      </c>
      <c r="I934" s="64">
        <v>1.8</v>
      </c>
      <c r="J934" s="64">
        <v>0.6</v>
      </c>
      <c r="K934" s="64">
        <v>4</v>
      </c>
      <c r="L934" s="64"/>
      <c r="M934" s="64">
        <v>4</v>
      </c>
      <c r="N934" s="64"/>
      <c r="O934" s="41">
        <f>IF(P934="m3",I934*J934*M934,IF(P934="m2-LxH",I934*M934,IF(P934="m2-LxW",I934*J934*N934,IF(P934="rm",M934,IF(P934="lm",I934,IF(P934="unit",#REF!,))))))</f>
        <v>4</v>
      </c>
      <c r="P934" s="42" t="s">
        <v>30</v>
      </c>
      <c r="Q934" s="43" t="str">
        <f t="shared" si="255"/>
        <v>off hired</v>
      </c>
      <c r="R934" s="57">
        <v>44805</v>
      </c>
      <c r="S934" s="57">
        <v>44819</v>
      </c>
      <c r="T934" s="45">
        <f t="shared" si="256"/>
        <v>1</v>
      </c>
      <c r="U934" s="46">
        <f t="shared" si="254"/>
        <v>2.1428571428571428</v>
      </c>
      <c r="V934" s="47">
        <v>135</v>
      </c>
      <c r="W934" s="47">
        <v>12.25</v>
      </c>
      <c r="X934" s="48">
        <f t="shared" si="257"/>
        <v>540</v>
      </c>
      <c r="Y934" s="48">
        <f t="shared" si="258"/>
        <v>49</v>
      </c>
      <c r="Z934" s="48">
        <f t="shared" si="259"/>
        <v>378</v>
      </c>
      <c r="AA934" s="48">
        <f t="shared" si="260"/>
        <v>162</v>
      </c>
      <c r="AB934" s="48">
        <f t="shared" ref="AB934:AB997" si="261">U934*O934*W934</f>
        <v>105</v>
      </c>
      <c r="AC934" s="48">
        <f t="shared" si="251"/>
        <v>645</v>
      </c>
      <c r="AD934" s="93">
        <f t="shared" si="253"/>
        <v>645</v>
      </c>
    </row>
    <row r="935" spans="1:30" s="68" customFormat="1" ht="30" customHeight="1" x14ac:dyDescent="0.35">
      <c r="A935" s="61"/>
      <c r="B935" s="39" t="s">
        <v>107</v>
      </c>
      <c r="C935" s="62">
        <v>874</v>
      </c>
      <c r="D935" s="64">
        <v>13145</v>
      </c>
      <c r="E935" s="64">
        <v>7862</v>
      </c>
      <c r="F935" s="64" t="s">
        <v>50</v>
      </c>
      <c r="G935" s="61" t="s">
        <v>291</v>
      </c>
      <c r="H935" s="61" t="s">
        <v>302</v>
      </c>
      <c r="I935" s="64">
        <v>2.5</v>
      </c>
      <c r="J935" s="64">
        <v>1</v>
      </c>
      <c r="K935" s="64">
        <v>4</v>
      </c>
      <c r="L935" s="64"/>
      <c r="M935" s="64">
        <v>4</v>
      </c>
      <c r="N935" s="64"/>
      <c r="O935" s="41">
        <f>IF(P935="m3",I935*J935*M935,IF(P935="m2-LxH",I935*M935,IF(P935="m2-LxW",I935*J935*N935,IF(P935="rm",M935,IF(P935="lm",I935,IF(P935="unit",#REF!,))))))</f>
        <v>4</v>
      </c>
      <c r="P935" s="42" t="s">
        <v>30</v>
      </c>
      <c r="Q935" s="43" t="str">
        <f t="shared" si="255"/>
        <v>off hired</v>
      </c>
      <c r="R935" s="57">
        <v>44805</v>
      </c>
      <c r="S935" s="57">
        <v>44806</v>
      </c>
      <c r="T935" s="45">
        <f t="shared" si="256"/>
        <v>1</v>
      </c>
      <c r="U935" s="46">
        <v>0</v>
      </c>
      <c r="V935" s="47">
        <v>135</v>
      </c>
      <c r="W935" s="47">
        <v>12.25</v>
      </c>
      <c r="X935" s="48">
        <f t="shared" si="257"/>
        <v>540</v>
      </c>
      <c r="Y935" s="48">
        <f t="shared" si="258"/>
        <v>49</v>
      </c>
      <c r="Z935" s="48">
        <f t="shared" si="259"/>
        <v>378</v>
      </c>
      <c r="AA935" s="48">
        <f t="shared" si="260"/>
        <v>162</v>
      </c>
      <c r="AB935" s="48">
        <f t="shared" si="261"/>
        <v>0</v>
      </c>
      <c r="AC935" s="48">
        <f t="shared" ref="AC935:AC998" si="262">Z935+AA935+AB935</f>
        <v>540</v>
      </c>
      <c r="AD935" s="93">
        <f t="shared" si="253"/>
        <v>540</v>
      </c>
    </row>
    <row r="936" spans="1:30" s="68" customFormat="1" ht="30" customHeight="1" x14ac:dyDescent="0.35">
      <c r="A936" s="61"/>
      <c r="B936" s="39" t="s">
        <v>79</v>
      </c>
      <c r="C936" s="62">
        <v>875</v>
      </c>
      <c r="D936" s="63">
        <v>13146</v>
      </c>
      <c r="E936" s="63">
        <v>8302</v>
      </c>
      <c r="F936" s="64" t="s">
        <v>49</v>
      </c>
      <c r="G936" s="39" t="s">
        <v>261</v>
      </c>
      <c r="H936" s="61" t="s">
        <v>399</v>
      </c>
      <c r="I936" s="64">
        <v>18</v>
      </c>
      <c r="J936" s="64">
        <v>1</v>
      </c>
      <c r="K936" s="64">
        <v>7</v>
      </c>
      <c r="L936" s="64"/>
      <c r="M936" s="64">
        <v>7</v>
      </c>
      <c r="N936" s="64"/>
      <c r="O936" s="41">
        <f>IF(P936="m3",I936*J936*M936,IF(P936="m2-LxH",I936*M936,IF(P936="m2-LxW",I936*J936*N936,IF(P936="rm",M936,IF(P936="lm",I936,IF(P936="unit",#REF!,))))))</f>
        <v>126</v>
      </c>
      <c r="P936" s="62" t="s">
        <v>27</v>
      </c>
      <c r="Q936" s="43" t="str">
        <f t="shared" si="255"/>
        <v>off hired</v>
      </c>
      <c r="R936" s="57">
        <v>44805</v>
      </c>
      <c r="S936" s="57">
        <v>44900</v>
      </c>
      <c r="T936" s="45">
        <f t="shared" si="256"/>
        <v>1</v>
      </c>
      <c r="U936" s="46">
        <f t="shared" ref="U936:U962" si="263">IF(Q936="on hire",$C$1-R936+1,IF(Q936="off hired",S936-R936+1,0))/7</f>
        <v>13.714285714285714</v>
      </c>
      <c r="V936" s="66">
        <v>14</v>
      </c>
      <c r="W936" s="66">
        <v>0.84</v>
      </c>
      <c r="X936" s="48">
        <f t="shared" si="257"/>
        <v>1764</v>
      </c>
      <c r="Y936" s="48">
        <f t="shared" si="258"/>
        <v>105.83999999999999</v>
      </c>
      <c r="Z936" s="48">
        <f t="shared" si="259"/>
        <v>1234.7999999999997</v>
      </c>
      <c r="AA936" s="48">
        <f t="shared" si="260"/>
        <v>529.19999999999993</v>
      </c>
      <c r="AB936" s="48">
        <f t="shared" si="261"/>
        <v>1451.52</v>
      </c>
      <c r="AC936" s="48">
        <f t="shared" si="262"/>
        <v>3215.5199999999995</v>
      </c>
      <c r="AD936" s="93">
        <f t="shared" si="253"/>
        <v>3215.5199999999995</v>
      </c>
    </row>
    <row r="937" spans="1:30" s="68" customFormat="1" ht="30" customHeight="1" x14ac:dyDescent="0.35">
      <c r="A937" s="61"/>
      <c r="B937" s="39" t="s">
        <v>97</v>
      </c>
      <c r="C937" s="62">
        <v>876</v>
      </c>
      <c r="D937" s="64">
        <v>13147</v>
      </c>
      <c r="E937" s="64">
        <v>8107</v>
      </c>
      <c r="F937" s="64" t="s">
        <v>50</v>
      </c>
      <c r="G937" s="61" t="s">
        <v>268</v>
      </c>
      <c r="H937" s="61" t="s">
        <v>302</v>
      </c>
      <c r="I937" s="64">
        <v>2.5</v>
      </c>
      <c r="J937" s="64">
        <v>1.8</v>
      </c>
      <c r="K937" s="64">
        <v>2.5</v>
      </c>
      <c r="L937" s="64"/>
      <c r="M937" s="64">
        <v>2.5</v>
      </c>
      <c r="N937" s="64"/>
      <c r="O937" s="41">
        <f>IF(P937="m3",I937*J937*M937,IF(P937="m2-LxH",I937*M937,IF(P937="m2-LxW",I937*J937*N937,IF(P937="rm",M937,IF(P937="lm",I937,IF(P937="unit",#REF!,))))))</f>
        <v>2.5</v>
      </c>
      <c r="P937" s="42" t="s">
        <v>30</v>
      </c>
      <c r="Q937" s="43" t="str">
        <f t="shared" si="255"/>
        <v>off hired</v>
      </c>
      <c r="R937" s="57">
        <v>44805</v>
      </c>
      <c r="S937" s="57">
        <v>44848</v>
      </c>
      <c r="T937" s="45">
        <f t="shared" si="256"/>
        <v>1</v>
      </c>
      <c r="U937" s="46">
        <f t="shared" si="263"/>
        <v>6.2857142857142856</v>
      </c>
      <c r="V937" s="47">
        <v>135</v>
      </c>
      <c r="W937" s="47">
        <v>12.25</v>
      </c>
      <c r="X937" s="48">
        <f t="shared" si="257"/>
        <v>337.5</v>
      </c>
      <c r="Y937" s="48">
        <f t="shared" si="258"/>
        <v>30.625</v>
      </c>
      <c r="Z937" s="48">
        <f t="shared" si="259"/>
        <v>236.25</v>
      </c>
      <c r="AA937" s="48">
        <f t="shared" si="260"/>
        <v>101.25</v>
      </c>
      <c r="AB937" s="48">
        <f t="shared" si="261"/>
        <v>192.5</v>
      </c>
      <c r="AC937" s="48">
        <f t="shared" si="262"/>
        <v>530</v>
      </c>
      <c r="AD937" s="93">
        <f t="shared" si="253"/>
        <v>530</v>
      </c>
    </row>
    <row r="938" spans="1:30" s="68" customFormat="1" ht="30" customHeight="1" x14ac:dyDescent="0.35">
      <c r="A938" s="61"/>
      <c r="B938" s="39" t="s">
        <v>57</v>
      </c>
      <c r="C938" s="62">
        <v>878</v>
      </c>
      <c r="D938" s="64">
        <v>13148</v>
      </c>
      <c r="E938" s="64">
        <v>8095</v>
      </c>
      <c r="F938" s="64" t="s">
        <v>49</v>
      </c>
      <c r="G938" s="61" t="s">
        <v>262</v>
      </c>
      <c r="H938" s="61" t="s">
        <v>302</v>
      </c>
      <c r="I938" s="64">
        <v>1.3</v>
      </c>
      <c r="J938" s="64">
        <v>1.3</v>
      </c>
      <c r="K938" s="64">
        <v>3</v>
      </c>
      <c r="L938" s="64"/>
      <c r="M938" s="64">
        <v>3</v>
      </c>
      <c r="N938" s="64"/>
      <c r="O938" s="41">
        <f>IF(P938="m3",I938*J938*M938,IF(P938="m2-LxH",I938*M938,IF(P938="m2-LxW",I938*J938*N938,IF(P938="rm",M938,IF(P938="lm",I938,IF(P938="unit",#REF!,))))))</f>
        <v>3</v>
      </c>
      <c r="P938" s="42" t="s">
        <v>30</v>
      </c>
      <c r="Q938" s="43" t="str">
        <f t="shared" si="255"/>
        <v>off hired</v>
      </c>
      <c r="R938" s="57">
        <v>44806</v>
      </c>
      <c r="S938" s="57">
        <v>44845</v>
      </c>
      <c r="T938" s="45">
        <f t="shared" si="256"/>
        <v>1</v>
      </c>
      <c r="U938" s="46">
        <f t="shared" si="263"/>
        <v>5.7142857142857144</v>
      </c>
      <c r="V938" s="47">
        <v>135</v>
      </c>
      <c r="W938" s="47">
        <v>12.25</v>
      </c>
      <c r="X938" s="48">
        <f t="shared" si="257"/>
        <v>405</v>
      </c>
      <c r="Y938" s="48">
        <f t="shared" si="258"/>
        <v>36.75</v>
      </c>
      <c r="Z938" s="48">
        <f t="shared" si="259"/>
        <v>283.49999999999994</v>
      </c>
      <c r="AA938" s="48">
        <f t="shared" si="260"/>
        <v>121.49999999999999</v>
      </c>
      <c r="AB938" s="48">
        <f t="shared" si="261"/>
        <v>210</v>
      </c>
      <c r="AC938" s="48">
        <f t="shared" si="262"/>
        <v>615</v>
      </c>
      <c r="AD938" s="93">
        <f t="shared" si="253"/>
        <v>615</v>
      </c>
    </row>
    <row r="939" spans="1:30" s="68" customFormat="1" ht="30" customHeight="1" x14ac:dyDescent="0.35">
      <c r="A939" s="39"/>
      <c r="B939" s="39" t="s">
        <v>79</v>
      </c>
      <c r="C939" s="62">
        <v>879</v>
      </c>
      <c r="D939" s="63">
        <v>13149</v>
      </c>
      <c r="E939" s="63">
        <v>8556</v>
      </c>
      <c r="F939" s="64" t="s">
        <v>50</v>
      </c>
      <c r="G939" s="39" t="s">
        <v>326</v>
      </c>
      <c r="H939" s="61" t="s">
        <v>354</v>
      </c>
      <c r="I939" s="64">
        <v>1.8</v>
      </c>
      <c r="J939" s="64">
        <v>1.8</v>
      </c>
      <c r="K939" s="64">
        <v>4</v>
      </c>
      <c r="L939" s="64"/>
      <c r="M939" s="64">
        <v>4</v>
      </c>
      <c r="N939" s="64"/>
      <c r="O939" s="41">
        <f>IF(P939="m3",I939*J939*M939,IF(P939="m2-LxH",I939*M939,IF(P939="m2-LxW",I939*J939*N939,IF(P939="rm",M939,IF(P939="lm",I939,IF(P939="unit",#REF!,))))))</f>
        <v>4</v>
      </c>
      <c r="P939" s="62" t="s">
        <v>30</v>
      </c>
      <c r="Q939" s="43" t="str">
        <f t="shared" si="255"/>
        <v>off hired</v>
      </c>
      <c r="R939" s="57">
        <v>44807</v>
      </c>
      <c r="S939" s="57">
        <v>44967</v>
      </c>
      <c r="T939" s="45">
        <f t="shared" si="256"/>
        <v>1</v>
      </c>
      <c r="U939" s="46">
        <f t="shared" si="263"/>
        <v>23</v>
      </c>
      <c r="V939" s="66">
        <v>100</v>
      </c>
      <c r="W939" s="66">
        <v>10.15</v>
      </c>
      <c r="X939" s="48">
        <f t="shared" si="257"/>
        <v>400</v>
      </c>
      <c r="Y939" s="48">
        <f t="shared" si="258"/>
        <v>40.6</v>
      </c>
      <c r="Z939" s="48">
        <f t="shared" si="259"/>
        <v>280</v>
      </c>
      <c r="AA939" s="48">
        <f t="shared" si="260"/>
        <v>120</v>
      </c>
      <c r="AB939" s="48">
        <f t="shared" si="261"/>
        <v>933.80000000000007</v>
      </c>
      <c r="AC939" s="48">
        <f t="shared" si="262"/>
        <v>1333.8000000000002</v>
      </c>
      <c r="AD939" s="93">
        <f t="shared" si="253"/>
        <v>1333.8000000000002</v>
      </c>
    </row>
    <row r="940" spans="1:30" s="68" customFormat="1" ht="30" customHeight="1" x14ac:dyDescent="0.35">
      <c r="A940" s="39"/>
      <c r="B940" s="39" t="s">
        <v>79</v>
      </c>
      <c r="C940" s="62">
        <v>879</v>
      </c>
      <c r="D940" s="63">
        <v>13149</v>
      </c>
      <c r="E940" s="63">
        <v>8556</v>
      </c>
      <c r="F940" s="64" t="s">
        <v>50</v>
      </c>
      <c r="G940" s="39" t="s">
        <v>326</v>
      </c>
      <c r="H940" s="61" t="s">
        <v>354</v>
      </c>
      <c r="I940" s="64">
        <v>1.8</v>
      </c>
      <c r="J940" s="64">
        <v>1.8</v>
      </c>
      <c r="K940" s="64">
        <v>4</v>
      </c>
      <c r="L940" s="64"/>
      <c r="M940" s="64">
        <v>4</v>
      </c>
      <c r="N940" s="64"/>
      <c r="O940" s="41">
        <f>IF(P940="m3",I940*J940*M940,IF(P940="m2-LxH",I940*M940,IF(P940="m2-LxW",I940*J940*N940,IF(P940="rm",M940,IF(P940="lm",I940,IF(P940="unit",#REF!,))))))</f>
        <v>4</v>
      </c>
      <c r="P940" s="62" t="s">
        <v>30</v>
      </c>
      <c r="Q940" s="43" t="str">
        <f t="shared" si="255"/>
        <v>off hired</v>
      </c>
      <c r="R940" s="57">
        <v>44807</v>
      </c>
      <c r="S940" s="57">
        <v>44967</v>
      </c>
      <c r="T940" s="45">
        <f t="shared" si="256"/>
        <v>1</v>
      </c>
      <c r="U940" s="46">
        <f t="shared" si="263"/>
        <v>23</v>
      </c>
      <c r="V940" s="66">
        <v>100</v>
      </c>
      <c r="W940" s="66">
        <v>10.15</v>
      </c>
      <c r="X940" s="48">
        <f t="shared" si="257"/>
        <v>400</v>
      </c>
      <c r="Y940" s="48">
        <f t="shared" si="258"/>
        <v>40.6</v>
      </c>
      <c r="Z940" s="48">
        <f t="shared" si="259"/>
        <v>280</v>
      </c>
      <c r="AA940" s="48">
        <f t="shared" si="260"/>
        <v>120</v>
      </c>
      <c r="AB940" s="48">
        <f t="shared" si="261"/>
        <v>933.80000000000007</v>
      </c>
      <c r="AC940" s="48">
        <f t="shared" si="262"/>
        <v>1333.8000000000002</v>
      </c>
      <c r="AD940" s="93">
        <f t="shared" si="253"/>
        <v>1333.8000000000002</v>
      </c>
    </row>
    <row r="941" spans="1:30" s="68" customFormat="1" ht="30" customHeight="1" x14ac:dyDescent="0.35">
      <c r="A941" s="39"/>
      <c r="B941" s="39" t="s">
        <v>79</v>
      </c>
      <c r="C941" s="62">
        <v>879</v>
      </c>
      <c r="D941" s="63">
        <v>13149</v>
      </c>
      <c r="E941" s="63">
        <v>8556</v>
      </c>
      <c r="F941" s="64" t="s">
        <v>50</v>
      </c>
      <c r="G941" s="39" t="s">
        <v>326</v>
      </c>
      <c r="H941" s="61" t="s">
        <v>354</v>
      </c>
      <c r="I941" s="64">
        <v>1.8</v>
      </c>
      <c r="J941" s="64">
        <v>1.8</v>
      </c>
      <c r="K941" s="64">
        <v>4</v>
      </c>
      <c r="L941" s="64"/>
      <c r="M941" s="64">
        <v>4</v>
      </c>
      <c r="N941" s="64"/>
      <c r="O941" s="41">
        <f>IF(P941="m3",I941*J941*M941,IF(P941="m2-LxH",I941*M941,IF(P941="m2-LxW",I941*J941*N941,IF(P941="rm",M941,IF(P941="lm",I941,IF(P941="unit",#REF!,))))))</f>
        <v>4</v>
      </c>
      <c r="P941" s="62" t="s">
        <v>30</v>
      </c>
      <c r="Q941" s="43" t="str">
        <f t="shared" si="255"/>
        <v>off hired</v>
      </c>
      <c r="R941" s="57">
        <v>44807</v>
      </c>
      <c r="S941" s="57">
        <v>44967</v>
      </c>
      <c r="T941" s="45">
        <f t="shared" si="256"/>
        <v>1</v>
      </c>
      <c r="U941" s="46">
        <f t="shared" si="263"/>
        <v>23</v>
      </c>
      <c r="V941" s="66">
        <v>100</v>
      </c>
      <c r="W941" s="66">
        <v>10.15</v>
      </c>
      <c r="X941" s="48">
        <f t="shared" si="257"/>
        <v>400</v>
      </c>
      <c r="Y941" s="48">
        <f t="shared" si="258"/>
        <v>40.6</v>
      </c>
      <c r="Z941" s="48">
        <f t="shared" si="259"/>
        <v>280</v>
      </c>
      <c r="AA941" s="48">
        <f t="shared" si="260"/>
        <v>120</v>
      </c>
      <c r="AB941" s="48">
        <f t="shared" si="261"/>
        <v>933.80000000000007</v>
      </c>
      <c r="AC941" s="48">
        <f t="shared" si="262"/>
        <v>1333.8000000000002</v>
      </c>
      <c r="AD941" s="93">
        <f t="shared" si="253"/>
        <v>1333.8000000000002</v>
      </c>
    </row>
    <row r="942" spans="1:30" s="68" customFormat="1" ht="30" customHeight="1" x14ac:dyDescent="0.35">
      <c r="A942" s="39"/>
      <c r="B942" s="39" t="s">
        <v>79</v>
      </c>
      <c r="C942" s="62">
        <v>879</v>
      </c>
      <c r="D942" s="63">
        <v>13149</v>
      </c>
      <c r="E942" s="63">
        <v>8556</v>
      </c>
      <c r="F942" s="64" t="s">
        <v>50</v>
      </c>
      <c r="G942" s="39" t="s">
        <v>326</v>
      </c>
      <c r="H942" s="61" t="s">
        <v>354</v>
      </c>
      <c r="I942" s="64">
        <v>1.8</v>
      </c>
      <c r="J942" s="64">
        <v>1.8</v>
      </c>
      <c r="K942" s="64">
        <v>4</v>
      </c>
      <c r="L942" s="64"/>
      <c r="M942" s="64">
        <v>4</v>
      </c>
      <c r="N942" s="64"/>
      <c r="O942" s="41">
        <f>IF(P942="m3",I942*J942*M942,IF(P942="m2-LxH",I942*M942,IF(P942="m2-LxW",I942*J942*N942,IF(P942="rm",M942,IF(P942="lm",I942,IF(P942="unit",#REF!,))))))</f>
        <v>4</v>
      </c>
      <c r="P942" s="62" t="s">
        <v>30</v>
      </c>
      <c r="Q942" s="43" t="str">
        <f t="shared" si="255"/>
        <v>off hired</v>
      </c>
      <c r="R942" s="57">
        <v>44807</v>
      </c>
      <c r="S942" s="57">
        <v>44967</v>
      </c>
      <c r="T942" s="45">
        <f t="shared" si="256"/>
        <v>1</v>
      </c>
      <c r="U942" s="46">
        <f t="shared" si="263"/>
        <v>23</v>
      </c>
      <c r="V942" s="66">
        <v>100</v>
      </c>
      <c r="W942" s="66">
        <v>10.15</v>
      </c>
      <c r="X942" s="48">
        <f t="shared" si="257"/>
        <v>400</v>
      </c>
      <c r="Y942" s="48">
        <f t="shared" si="258"/>
        <v>40.6</v>
      </c>
      <c r="Z942" s="48">
        <f t="shared" si="259"/>
        <v>280</v>
      </c>
      <c r="AA942" s="48">
        <f t="shared" si="260"/>
        <v>120</v>
      </c>
      <c r="AB942" s="48">
        <f t="shared" si="261"/>
        <v>933.80000000000007</v>
      </c>
      <c r="AC942" s="48">
        <f t="shared" si="262"/>
        <v>1333.8000000000002</v>
      </c>
      <c r="AD942" s="93">
        <f t="shared" si="253"/>
        <v>1333.8000000000002</v>
      </c>
    </row>
    <row r="943" spans="1:30" s="68" customFormat="1" ht="30" customHeight="1" x14ac:dyDescent="0.35">
      <c r="A943" s="61"/>
      <c r="B943" s="39" t="s">
        <v>69</v>
      </c>
      <c r="C943" s="62">
        <v>880</v>
      </c>
      <c r="D943" s="64">
        <v>13150</v>
      </c>
      <c r="E943" s="64">
        <v>7897</v>
      </c>
      <c r="F943" s="64" t="s">
        <v>50</v>
      </c>
      <c r="G943" s="61" t="s">
        <v>452</v>
      </c>
      <c r="H943" s="61" t="s">
        <v>302</v>
      </c>
      <c r="I943" s="64">
        <v>1.8</v>
      </c>
      <c r="J943" s="64">
        <v>0.6</v>
      </c>
      <c r="K943" s="64">
        <v>3</v>
      </c>
      <c r="L943" s="64"/>
      <c r="M943" s="64">
        <v>3</v>
      </c>
      <c r="N943" s="64"/>
      <c r="O943" s="41">
        <f>IF(P943="m3",I943*J943*M943,IF(P943="m2-LxH",I943*M943,IF(P943="m2-LxW",I943*J943*N943,IF(P943="rm",M943,IF(P943="lm",I943,IF(P943="unit",#REF!,))))))</f>
        <v>3</v>
      </c>
      <c r="P943" s="42" t="s">
        <v>30</v>
      </c>
      <c r="Q943" s="43" t="str">
        <f t="shared" si="255"/>
        <v>off hired</v>
      </c>
      <c r="R943" s="57">
        <v>44807</v>
      </c>
      <c r="S943" s="57">
        <v>44820</v>
      </c>
      <c r="T943" s="45">
        <f t="shared" si="256"/>
        <v>1</v>
      </c>
      <c r="U943" s="46">
        <f t="shared" si="263"/>
        <v>2</v>
      </c>
      <c r="V943" s="47">
        <v>135</v>
      </c>
      <c r="W943" s="47">
        <v>12.25</v>
      </c>
      <c r="X943" s="48">
        <f t="shared" si="257"/>
        <v>405</v>
      </c>
      <c r="Y943" s="48">
        <f t="shared" si="258"/>
        <v>36.75</v>
      </c>
      <c r="Z943" s="48">
        <f t="shared" si="259"/>
        <v>283.49999999999994</v>
      </c>
      <c r="AA943" s="48">
        <f t="shared" si="260"/>
        <v>121.49999999999999</v>
      </c>
      <c r="AB943" s="48">
        <f t="shared" si="261"/>
        <v>73.5</v>
      </c>
      <c r="AC943" s="48">
        <f t="shared" si="262"/>
        <v>478.49999999999994</v>
      </c>
      <c r="AD943" s="93">
        <f t="shared" si="253"/>
        <v>478.49999999999994</v>
      </c>
    </row>
    <row r="944" spans="1:30" s="68" customFormat="1" ht="30" customHeight="1" x14ac:dyDescent="0.35">
      <c r="A944" s="61"/>
      <c r="B944" s="39" t="s">
        <v>57</v>
      </c>
      <c r="C944" s="62">
        <v>880</v>
      </c>
      <c r="D944" s="64">
        <v>13150</v>
      </c>
      <c r="E944" s="64">
        <v>7897</v>
      </c>
      <c r="F944" s="64" t="s">
        <v>50</v>
      </c>
      <c r="G944" s="61" t="s">
        <v>452</v>
      </c>
      <c r="H944" s="61" t="s">
        <v>302</v>
      </c>
      <c r="I944" s="64">
        <v>1.8</v>
      </c>
      <c r="J944" s="64">
        <v>0.6</v>
      </c>
      <c r="K944" s="64">
        <v>3</v>
      </c>
      <c r="L944" s="64"/>
      <c r="M944" s="64">
        <v>3</v>
      </c>
      <c r="N944" s="64"/>
      <c r="O944" s="41">
        <f>IF(P944="m3",I944*J944*M944,IF(P944="m2-LxH",I944*M944,IF(P944="m2-LxW",I944*J944*N944,IF(P944="rm",M944,IF(P944="lm",I944,IF(P944="unit",#REF!,))))))</f>
        <v>3</v>
      </c>
      <c r="P944" s="42" t="s">
        <v>30</v>
      </c>
      <c r="Q944" s="43" t="str">
        <f t="shared" si="255"/>
        <v>off hired</v>
      </c>
      <c r="R944" s="57">
        <v>44807</v>
      </c>
      <c r="S944" s="57">
        <v>44820</v>
      </c>
      <c r="T944" s="45">
        <f t="shared" si="256"/>
        <v>1</v>
      </c>
      <c r="U944" s="46">
        <f t="shared" si="263"/>
        <v>2</v>
      </c>
      <c r="V944" s="47">
        <v>135</v>
      </c>
      <c r="W944" s="47">
        <v>12.25</v>
      </c>
      <c r="X944" s="48">
        <f t="shared" si="257"/>
        <v>405</v>
      </c>
      <c r="Y944" s="48">
        <f t="shared" si="258"/>
        <v>36.75</v>
      </c>
      <c r="Z944" s="48">
        <f t="shared" si="259"/>
        <v>283.49999999999994</v>
      </c>
      <c r="AA944" s="48">
        <f t="shared" si="260"/>
        <v>121.49999999999999</v>
      </c>
      <c r="AB944" s="48">
        <f t="shared" si="261"/>
        <v>73.5</v>
      </c>
      <c r="AC944" s="48">
        <f t="shared" si="262"/>
        <v>478.49999999999994</v>
      </c>
      <c r="AD944" s="93">
        <f t="shared" si="253"/>
        <v>478.49999999999994</v>
      </c>
    </row>
    <row r="945" spans="1:30" s="68" customFormat="1" ht="30" customHeight="1" x14ac:dyDescent="0.35">
      <c r="A945" s="61"/>
      <c r="B945" s="39" t="s">
        <v>114</v>
      </c>
      <c r="C945" s="62">
        <v>881</v>
      </c>
      <c r="D945" s="64">
        <v>13150</v>
      </c>
      <c r="E945" s="64">
        <v>7897</v>
      </c>
      <c r="F945" s="64" t="s">
        <v>50</v>
      </c>
      <c r="G945" s="61" t="s">
        <v>452</v>
      </c>
      <c r="H945" s="61" t="s">
        <v>302</v>
      </c>
      <c r="I945" s="64">
        <v>1.8</v>
      </c>
      <c r="J945" s="64">
        <v>0.6</v>
      </c>
      <c r="K945" s="64">
        <v>3</v>
      </c>
      <c r="L945" s="64"/>
      <c r="M945" s="64">
        <v>3</v>
      </c>
      <c r="N945" s="64"/>
      <c r="O945" s="41">
        <f>IF(P945="m3",I945*J945*M945,IF(P945="m2-LxH",I945*M945,IF(P945="m2-LxW",I945*J945*N945,IF(P945="rm",M945,IF(P945="lm",I945,IF(P945="unit",#REF!,))))))</f>
        <v>3</v>
      </c>
      <c r="P945" s="42" t="s">
        <v>30</v>
      </c>
      <c r="Q945" s="43" t="str">
        <f t="shared" si="255"/>
        <v>off hired</v>
      </c>
      <c r="R945" s="57">
        <v>44807</v>
      </c>
      <c r="S945" s="57">
        <v>44820</v>
      </c>
      <c r="T945" s="45">
        <f t="shared" si="256"/>
        <v>1</v>
      </c>
      <c r="U945" s="46">
        <f t="shared" si="263"/>
        <v>2</v>
      </c>
      <c r="V945" s="47">
        <v>135</v>
      </c>
      <c r="W945" s="47">
        <v>12.25</v>
      </c>
      <c r="X945" s="48">
        <f t="shared" si="257"/>
        <v>405</v>
      </c>
      <c r="Y945" s="48">
        <f t="shared" si="258"/>
        <v>36.75</v>
      </c>
      <c r="Z945" s="48">
        <f t="shared" si="259"/>
        <v>283.49999999999994</v>
      </c>
      <c r="AA945" s="48">
        <f t="shared" si="260"/>
        <v>121.49999999999999</v>
      </c>
      <c r="AB945" s="48">
        <f t="shared" si="261"/>
        <v>73.5</v>
      </c>
      <c r="AC945" s="48">
        <f t="shared" si="262"/>
        <v>478.49999999999994</v>
      </c>
      <c r="AD945" s="93">
        <f t="shared" si="253"/>
        <v>478.49999999999994</v>
      </c>
    </row>
    <row r="946" spans="1:30" s="68" customFormat="1" ht="30" customHeight="1" x14ac:dyDescent="0.35">
      <c r="A946" s="61"/>
      <c r="B946" s="39" t="s">
        <v>74</v>
      </c>
      <c r="C946" s="62">
        <v>881</v>
      </c>
      <c r="D946" s="64">
        <v>13150</v>
      </c>
      <c r="E946" s="64">
        <v>7897</v>
      </c>
      <c r="F946" s="64" t="s">
        <v>50</v>
      </c>
      <c r="G946" s="61" t="s">
        <v>452</v>
      </c>
      <c r="H946" s="61" t="s">
        <v>302</v>
      </c>
      <c r="I946" s="64">
        <v>1.8</v>
      </c>
      <c r="J946" s="64">
        <v>0.6</v>
      </c>
      <c r="K946" s="64">
        <v>3</v>
      </c>
      <c r="L946" s="64"/>
      <c r="M946" s="64">
        <v>3</v>
      </c>
      <c r="N946" s="64"/>
      <c r="O946" s="41">
        <f>IF(P946="m3",I946*J946*M946,IF(P946="m2-LxH",I946*M946,IF(P946="m2-LxW",I946*J946*N946,IF(P946="rm",M946,IF(P946="lm",I946,IF(P946="unit",#REF!,))))))</f>
        <v>3</v>
      </c>
      <c r="P946" s="42" t="s">
        <v>30</v>
      </c>
      <c r="Q946" s="43" t="str">
        <f t="shared" si="255"/>
        <v>off hired</v>
      </c>
      <c r="R946" s="57">
        <v>44807</v>
      </c>
      <c r="S946" s="57">
        <v>44820</v>
      </c>
      <c r="T946" s="45">
        <f t="shared" si="256"/>
        <v>1</v>
      </c>
      <c r="U946" s="46">
        <f t="shared" si="263"/>
        <v>2</v>
      </c>
      <c r="V946" s="47">
        <v>135</v>
      </c>
      <c r="W946" s="47">
        <v>12.25</v>
      </c>
      <c r="X946" s="48">
        <f t="shared" si="257"/>
        <v>405</v>
      </c>
      <c r="Y946" s="48">
        <f t="shared" si="258"/>
        <v>36.75</v>
      </c>
      <c r="Z946" s="48">
        <f t="shared" si="259"/>
        <v>283.49999999999994</v>
      </c>
      <c r="AA946" s="48">
        <f t="shared" si="260"/>
        <v>121.49999999999999</v>
      </c>
      <c r="AB946" s="48">
        <f t="shared" si="261"/>
        <v>73.5</v>
      </c>
      <c r="AC946" s="48">
        <f t="shared" si="262"/>
        <v>478.49999999999994</v>
      </c>
      <c r="AD946" s="93">
        <f t="shared" si="253"/>
        <v>478.49999999999994</v>
      </c>
    </row>
    <row r="947" spans="1:30" s="68" customFormat="1" ht="30" customHeight="1" x14ac:dyDescent="0.35">
      <c r="A947" s="61"/>
      <c r="B947" s="39" t="s">
        <v>79</v>
      </c>
      <c r="C947" s="62">
        <v>881</v>
      </c>
      <c r="D947" s="63">
        <v>13251</v>
      </c>
      <c r="E947" s="63">
        <v>8063</v>
      </c>
      <c r="F947" s="64" t="s">
        <v>50</v>
      </c>
      <c r="G947" s="39" t="s">
        <v>326</v>
      </c>
      <c r="H947" s="61" t="s">
        <v>399</v>
      </c>
      <c r="I947" s="64">
        <v>18</v>
      </c>
      <c r="J947" s="64">
        <v>1</v>
      </c>
      <c r="K947" s="64">
        <v>2.5</v>
      </c>
      <c r="L947" s="64"/>
      <c r="M947" s="64">
        <v>2.5</v>
      </c>
      <c r="N947" s="64"/>
      <c r="O947" s="41">
        <f>IF(P947="m3",I947*J947*M947,IF(P947="m2-LxH",I947*M947,IF(P947="m2-LxW",I947*J947*N947,IF(P947="rm",M947,IF(P947="lm",I947,IF(P947="unit",#REF!,))))))</f>
        <v>45</v>
      </c>
      <c r="P947" s="62" t="s">
        <v>27</v>
      </c>
      <c r="Q947" s="43" t="str">
        <f t="shared" si="255"/>
        <v>off hired</v>
      </c>
      <c r="R947" s="57">
        <v>44807</v>
      </c>
      <c r="S947" s="57">
        <v>44836</v>
      </c>
      <c r="T947" s="45">
        <f t="shared" si="256"/>
        <v>1</v>
      </c>
      <c r="U947" s="46">
        <f t="shared" si="263"/>
        <v>4.2857142857142856</v>
      </c>
      <c r="V947" s="66">
        <v>14</v>
      </c>
      <c r="W947" s="66">
        <v>0.84</v>
      </c>
      <c r="X947" s="48">
        <f t="shared" si="257"/>
        <v>630</v>
      </c>
      <c r="Y947" s="48">
        <f t="shared" si="258"/>
        <v>37.799999999999997</v>
      </c>
      <c r="Z947" s="48">
        <f t="shared" si="259"/>
        <v>440.99999999999994</v>
      </c>
      <c r="AA947" s="48">
        <f t="shared" si="260"/>
        <v>189</v>
      </c>
      <c r="AB947" s="48">
        <f t="shared" si="261"/>
        <v>162</v>
      </c>
      <c r="AC947" s="48">
        <f t="shared" si="262"/>
        <v>792</v>
      </c>
      <c r="AD947" s="93">
        <f t="shared" si="253"/>
        <v>792</v>
      </c>
    </row>
    <row r="948" spans="1:30" s="68" customFormat="1" ht="30" customHeight="1" x14ac:dyDescent="0.35">
      <c r="A948" s="61"/>
      <c r="B948" s="39" t="s">
        <v>47</v>
      </c>
      <c r="C948" s="62">
        <v>882</v>
      </c>
      <c r="D948" s="63">
        <v>13252</v>
      </c>
      <c r="E948" s="63">
        <v>7875</v>
      </c>
      <c r="F948" s="64" t="s">
        <v>50</v>
      </c>
      <c r="G948" s="61" t="s">
        <v>270</v>
      </c>
      <c r="H948" s="61" t="s">
        <v>302</v>
      </c>
      <c r="I948" s="64">
        <v>2.5</v>
      </c>
      <c r="J948" s="64">
        <v>2.5</v>
      </c>
      <c r="K948" s="64">
        <v>4</v>
      </c>
      <c r="L948" s="64"/>
      <c r="M948" s="64">
        <v>4</v>
      </c>
      <c r="N948" s="64"/>
      <c r="O948" s="41">
        <f>IF(P948="m3",I948*J948*M948,IF(P948="m2-LxH",I948*M948,IF(P948="m2-LxW",I948*J948*N948,IF(P948="rm",M948,IF(P948="lm",I948,IF(P948="unit",#REF!,))))))</f>
        <v>4</v>
      </c>
      <c r="P948" s="42" t="s">
        <v>30</v>
      </c>
      <c r="Q948" s="43" t="str">
        <f t="shared" si="255"/>
        <v>off hired</v>
      </c>
      <c r="R948" s="57">
        <v>44807</v>
      </c>
      <c r="S948" s="57">
        <v>44810</v>
      </c>
      <c r="T948" s="45">
        <f t="shared" si="256"/>
        <v>1</v>
      </c>
      <c r="U948" s="46">
        <f t="shared" si="263"/>
        <v>0.5714285714285714</v>
      </c>
      <c r="V948" s="47">
        <v>135</v>
      </c>
      <c r="W948" s="47">
        <v>12.25</v>
      </c>
      <c r="X948" s="48">
        <f t="shared" si="257"/>
        <v>540</v>
      </c>
      <c r="Y948" s="48">
        <f t="shared" si="258"/>
        <v>49</v>
      </c>
      <c r="Z948" s="48">
        <f t="shared" si="259"/>
        <v>378</v>
      </c>
      <c r="AA948" s="48">
        <f t="shared" si="260"/>
        <v>162</v>
      </c>
      <c r="AB948" s="48">
        <f t="shared" si="261"/>
        <v>28</v>
      </c>
      <c r="AC948" s="48">
        <f t="shared" si="262"/>
        <v>568</v>
      </c>
      <c r="AD948" s="93">
        <f t="shared" si="253"/>
        <v>568</v>
      </c>
    </row>
    <row r="949" spans="1:30" s="68" customFormat="1" ht="30" customHeight="1" x14ac:dyDescent="0.35">
      <c r="A949" s="61"/>
      <c r="B949" s="39" t="s">
        <v>117</v>
      </c>
      <c r="C949" s="62">
        <v>883</v>
      </c>
      <c r="D949" s="64">
        <v>13253</v>
      </c>
      <c r="E949" s="64">
        <v>8054</v>
      </c>
      <c r="F949" s="64" t="s">
        <v>50</v>
      </c>
      <c r="G949" s="61" t="s">
        <v>278</v>
      </c>
      <c r="H949" s="61" t="s">
        <v>28</v>
      </c>
      <c r="I949" s="64">
        <v>9</v>
      </c>
      <c r="J949" s="64">
        <v>6.5</v>
      </c>
      <c r="K949" s="64">
        <v>6</v>
      </c>
      <c r="L949" s="64"/>
      <c r="M949" s="64">
        <v>6</v>
      </c>
      <c r="N949" s="64"/>
      <c r="O949" s="41">
        <f>IF(P949="m3",I949*J949*M949,IF(P949="m2-LxH",I949*M949,IF(P949="m2-LxW",I949*J949*N949,IF(P949="rm",M949,IF(P949="lm",I949,IF(P949="unit",#REF!,))))))</f>
        <v>351</v>
      </c>
      <c r="P949" s="42" t="s">
        <v>29</v>
      </c>
      <c r="Q949" s="43" t="str">
        <f t="shared" si="255"/>
        <v>off hired</v>
      </c>
      <c r="R949" s="44">
        <v>44807</v>
      </c>
      <c r="S949" s="44">
        <v>44835</v>
      </c>
      <c r="T949" s="45">
        <f t="shared" si="256"/>
        <v>1</v>
      </c>
      <c r="U949" s="46">
        <f t="shared" si="263"/>
        <v>4.1428571428571432</v>
      </c>
      <c r="V949" s="47">
        <v>7.5</v>
      </c>
      <c r="W949" s="47">
        <v>0.7</v>
      </c>
      <c r="X949" s="48">
        <f t="shared" si="257"/>
        <v>2632.5</v>
      </c>
      <c r="Y949" s="48">
        <f t="shared" si="258"/>
        <v>245.7</v>
      </c>
      <c r="Z949" s="48">
        <f t="shared" si="259"/>
        <v>1842.75</v>
      </c>
      <c r="AA949" s="48">
        <f t="shared" si="260"/>
        <v>789.75</v>
      </c>
      <c r="AB949" s="48">
        <f t="shared" si="261"/>
        <v>1017.9000000000001</v>
      </c>
      <c r="AC949" s="48">
        <f t="shared" si="262"/>
        <v>3650.4</v>
      </c>
      <c r="AD949" s="93">
        <f t="shared" si="253"/>
        <v>3650.4</v>
      </c>
    </row>
    <row r="950" spans="1:30" s="68" customFormat="1" ht="30" customHeight="1" x14ac:dyDescent="0.35">
      <c r="A950" s="61"/>
      <c r="B950" s="39" t="s">
        <v>47</v>
      </c>
      <c r="C950" s="62">
        <v>768</v>
      </c>
      <c r="D950" s="63">
        <v>13254</v>
      </c>
      <c r="E950" s="63">
        <v>7873</v>
      </c>
      <c r="F950" s="64" t="s">
        <v>50</v>
      </c>
      <c r="G950" s="61" t="s">
        <v>270</v>
      </c>
      <c r="H950" s="61" t="s">
        <v>302</v>
      </c>
      <c r="I950" s="64">
        <v>2.5</v>
      </c>
      <c r="J950" s="64">
        <v>1.8</v>
      </c>
      <c r="K950" s="64">
        <v>3</v>
      </c>
      <c r="L950" s="64"/>
      <c r="M950" s="64">
        <v>3</v>
      </c>
      <c r="N950" s="64"/>
      <c r="O950" s="41">
        <f>IF(P950="m3",I950*J950*M950,IF(P950="m2-LxH",I950*M950,IF(P950="m2-LxW",I950*J950*N950,IF(P950="rm",M950,IF(P950="lm",I950,IF(P950="unit",#REF!,))))))</f>
        <v>3</v>
      </c>
      <c r="P950" s="42" t="s">
        <v>30</v>
      </c>
      <c r="Q950" s="43" t="str">
        <f t="shared" si="255"/>
        <v>off hired</v>
      </c>
      <c r="R950" s="57">
        <v>44807</v>
      </c>
      <c r="S950" s="57">
        <v>44810</v>
      </c>
      <c r="T950" s="45">
        <f t="shared" si="256"/>
        <v>1</v>
      </c>
      <c r="U950" s="46">
        <f t="shared" si="263"/>
        <v>0.5714285714285714</v>
      </c>
      <c r="V950" s="47">
        <v>135</v>
      </c>
      <c r="W950" s="47">
        <v>12.25</v>
      </c>
      <c r="X950" s="48">
        <f t="shared" si="257"/>
        <v>405</v>
      </c>
      <c r="Y950" s="48">
        <f t="shared" si="258"/>
        <v>36.75</v>
      </c>
      <c r="Z950" s="48">
        <f t="shared" si="259"/>
        <v>283.49999999999994</v>
      </c>
      <c r="AA950" s="48">
        <f t="shared" si="260"/>
        <v>121.49999999999999</v>
      </c>
      <c r="AB950" s="48">
        <f t="shared" si="261"/>
        <v>21</v>
      </c>
      <c r="AC950" s="48">
        <f t="shared" si="262"/>
        <v>425.99999999999994</v>
      </c>
      <c r="AD950" s="93">
        <f t="shared" si="253"/>
        <v>425.99999999999994</v>
      </c>
    </row>
    <row r="951" spans="1:30" s="68" customFormat="1" ht="30" customHeight="1" x14ac:dyDescent="0.35">
      <c r="A951" s="61"/>
      <c r="B951" s="39" t="s">
        <v>47</v>
      </c>
      <c r="C951" s="62">
        <v>884</v>
      </c>
      <c r="D951" s="63">
        <v>13255</v>
      </c>
      <c r="E951" s="63">
        <v>7875</v>
      </c>
      <c r="F951" s="64" t="s">
        <v>49</v>
      </c>
      <c r="G951" s="61" t="s">
        <v>240</v>
      </c>
      <c r="H951" s="61" t="s">
        <v>302</v>
      </c>
      <c r="I951" s="64">
        <v>2.5</v>
      </c>
      <c r="J951" s="64">
        <v>1.3</v>
      </c>
      <c r="K951" s="64">
        <v>3</v>
      </c>
      <c r="L951" s="64"/>
      <c r="M951" s="64">
        <v>3</v>
      </c>
      <c r="N951" s="64"/>
      <c r="O951" s="41">
        <f>IF(P951="m3",I951*J951*M951,IF(P951="m2-LxH",I951*M951,IF(P951="m2-LxW",I951*J951*N951,IF(P951="rm",M951,IF(P951="lm",I951,IF(P951="unit",#REF!,))))))</f>
        <v>3</v>
      </c>
      <c r="P951" s="42" t="s">
        <v>30</v>
      </c>
      <c r="Q951" s="43" t="str">
        <f t="shared" si="255"/>
        <v>off hired</v>
      </c>
      <c r="R951" s="57">
        <v>44807</v>
      </c>
      <c r="S951" s="57">
        <v>44810</v>
      </c>
      <c r="T951" s="45">
        <f t="shared" si="256"/>
        <v>1</v>
      </c>
      <c r="U951" s="46">
        <f t="shared" si="263"/>
        <v>0.5714285714285714</v>
      </c>
      <c r="V951" s="47">
        <v>135</v>
      </c>
      <c r="W951" s="47">
        <v>12.25</v>
      </c>
      <c r="X951" s="48">
        <f t="shared" si="257"/>
        <v>405</v>
      </c>
      <c r="Y951" s="48">
        <f t="shared" si="258"/>
        <v>36.75</v>
      </c>
      <c r="Z951" s="48">
        <f t="shared" si="259"/>
        <v>283.49999999999994</v>
      </c>
      <c r="AA951" s="48">
        <f t="shared" si="260"/>
        <v>121.49999999999999</v>
      </c>
      <c r="AB951" s="48">
        <f t="shared" si="261"/>
        <v>21</v>
      </c>
      <c r="AC951" s="48">
        <f t="shared" si="262"/>
        <v>425.99999999999994</v>
      </c>
      <c r="AD951" s="93">
        <f t="shared" si="253"/>
        <v>425.99999999999994</v>
      </c>
    </row>
    <row r="952" spans="1:30" s="68" customFormat="1" ht="30" customHeight="1" x14ac:dyDescent="0.35">
      <c r="A952" s="61"/>
      <c r="B952" s="39" t="s">
        <v>47</v>
      </c>
      <c r="C952" s="62">
        <v>885</v>
      </c>
      <c r="D952" s="63">
        <v>13256</v>
      </c>
      <c r="E952" s="63">
        <v>7881</v>
      </c>
      <c r="F952" s="64" t="s">
        <v>50</v>
      </c>
      <c r="G952" s="61" t="s">
        <v>453</v>
      </c>
      <c r="H952" s="61" t="s">
        <v>28</v>
      </c>
      <c r="I952" s="64">
        <v>7</v>
      </c>
      <c r="J952" s="64">
        <v>2.5</v>
      </c>
      <c r="K952" s="64">
        <v>4</v>
      </c>
      <c r="L952" s="64"/>
      <c r="M952" s="64">
        <v>4</v>
      </c>
      <c r="N952" s="64"/>
      <c r="O952" s="41">
        <f>IF(P952="m3",I952*J952*M952,IF(P952="m2-LxH",I952*M952,IF(P952="m2-LxW",I952*J952*N952,IF(P952="rm",M952,IF(P952="lm",I952,IF(P952="unit",#REF!,))))))</f>
        <v>70</v>
      </c>
      <c r="P952" s="42" t="s">
        <v>29</v>
      </c>
      <c r="Q952" s="43" t="str">
        <f t="shared" si="255"/>
        <v>off hired</v>
      </c>
      <c r="R952" s="44">
        <v>44807</v>
      </c>
      <c r="S952" s="44">
        <v>44814</v>
      </c>
      <c r="T952" s="45">
        <f t="shared" si="256"/>
        <v>1</v>
      </c>
      <c r="U952" s="46">
        <f t="shared" si="263"/>
        <v>1.1428571428571428</v>
      </c>
      <c r="V952" s="47">
        <v>7.5</v>
      </c>
      <c r="W952" s="47">
        <v>0.7</v>
      </c>
      <c r="X952" s="48">
        <f t="shared" si="257"/>
        <v>525</v>
      </c>
      <c r="Y952" s="48">
        <f t="shared" si="258"/>
        <v>49</v>
      </c>
      <c r="Z952" s="48">
        <f t="shared" si="259"/>
        <v>367.5</v>
      </c>
      <c r="AA952" s="48">
        <f t="shared" si="260"/>
        <v>157.5</v>
      </c>
      <c r="AB952" s="48">
        <f t="shared" si="261"/>
        <v>56</v>
      </c>
      <c r="AC952" s="48">
        <f t="shared" si="262"/>
        <v>581</v>
      </c>
      <c r="AD952" s="93">
        <f t="shared" si="253"/>
        <v>581</v>
      </c>
    </row>
    <row r="953" spans="1:30" s="68" customFormat="1" ht="30" customHeight="1" x14ac:dyDescent="0.35">
      <c r="A953" s="61"/>
      <c r="B953" s="39" t="s">
        <v>79</v>
      </c>
      <c r="C953" s="62">
        <v>887</v>
      </c>
      <c r="D953" s="63">
        <v>13257</v>
      </c>
      <c r="E953" s="63">
        <v>8093</v>
      </c>
      <c r="F953" s="64" t="s">
        <v>50</v>
      </c>
      <c r="G953" s="61" t="s">
        <v>275</v>
      </c>
      <c r="H953" s="61" t="s">
        <v>399</v>
      </c>
      <c r="I953" s="64">
        <v>4</v>
      </c>
      <c r="J953" s="64">
        <v>1.8</v>
      </c>
      <c r="K953" s="64">
        <v>4</v>
      </c>
      <c r="L953" s="64"/>
      <c r="M953" s="64">
        <v>4</v>
      </c>
      <c r="N953" s="64"/>
      <c r="O953" s="41">
        <f>IF(P953="m3",I953*J953*M953,IF(P953="m2-LxH",I953*M953,IF(P953="m2-LxW",I953*J953*N953,IF(P953="rm",M953,IF(P953="lm",I953,IF(P953="unit",#REF!,))))))</f>
        <v>16</v>
      </c>
      <c r="P953" s="62" t="s">
        <v>27</v>
      </c>
      <c r="Q953" s="43" t="str">
        <f t="shared" si="255"/>
        <v>off hired</v>
      </c>
      <c r="R953" s="57">
        <v>44807</v>
      </c>
      <c r="S953" s="57">
        <v>44845</v>
      </c>
      <c r="T953" s="45">
        <f t="shared" si="256"/>
        <v>1</v>
      </c>
      <c r="U953" s="46">
        <f t="shared" si="263"/>
        <v>5.5714285714285712</v>
      </c>
      <c r="V953" s="66">
        <v>18</v>
      </c>
      <c r="W953" s="66">
        <v>1.05</v>
      </c>
      <c r="X953" s="48">
        <f t="shared" si="257"/>
        <v>288</v>
      </c>
      <c r="Y953" s="48">
        <f t="shared" si="258"/>
        <v>16.8</v>
      </c>
      <c r="Z953" s="48">
        <f t="shared" si="259"/>
        <v>201.6</v>
      </c>
      <c r="AA953" s="48">
        <f t="shared" si="260"/>
        <v>86.399999999999991</v>
      </c>
      <c r="AB953" s="48">
        <f t="shared" si="261"/>
        <v>93.6</v>
      </c>
      <c r="AC953" s="48">
        <f t="shared" si="262"/>
        <v>381.6</v>
      </c>
      <c r="AD953" s="93">
        <f t="shared" si="253"/>
        <v>381.6</v>
      </c>
    </row>
    <row r="954" spans="1:30" s="68" customFormat="1" ht="30" customHeight="1" x14ac:dyDescent="0.35">
      <c r="A954" s="61"/>
      <c r="B954" s="39" t="s">
        <v>79</v>
      </c>
      <c r="C954" s="62">
        <v>553</v>
      </c>
      <c r="D954" s="63">
        <v>13258</v>
      </c>
      <c r="E954" s="63">
        <v>8168</v>
      </c>
      <c r="F954" s="64" t="s">
        <v>50</v>
      </c>
      <c r="G954" s="39" t="s">
        <v>326</v>
      </c>
      <c r="H954" s="61" t="s">
        <v>399</v>
      </c>
      <c r="I954" s="64">
        <v>5</v>
      </c>
      <c r="J954" s="64">
        <v>1.3</v>
      </c>
      <c r="K954" s="64">
        <v>5</v>
      </c>
      <c r="L954" s="64"/>
      <c r="M954" s="64">
        <v>5</v>
      </c>
      <c r="N954" s="64"/>
      <c r="O954" s="41">
        <f>IF(P954="m3",I954*J954*M954,IF(P954="m2-LxH",I954*M954,IF(P954="m2-LxW",I954*J954*N954,IF(P954="rm",M954,IF(P954="lm",I954,IF(P954="unit",#REF!,))))))</f>
        <v>25</v>
      </c>
      <c r="P954" s="62" t="s">
        <v>27</v>
      </c>
      <c r="Q954" s="43" t="str">
        <f t="shared" si="255"/>
        <v>off hired</v>
      </c>
      <c r="R954" s="57">
        <v>44807</v>
      </c>
      <c r="S954" s="57">
        <v>44862</v>
      </c>
      <c r="T954" s="45">
        <f t="shared" si="256"/>
        <v>1</v>
      </c>
      <c r="U954" s="46">
        <f t="shared" si="263"/>
        <v>8</v>
      </c>
      <c r="V954" s="66">
        <v>14</v>
      </c>
      <c r="W954" s="66">
        <v>0.84</v>
      </c>
      <c r="X954" s="48">
        <f t="shared" si="257"/>
        <v>350</v>
      </c>
      <c r="Y954" s="48">
        <f t="shared" si="258"/>
        <v>21</v>
      </c>
      <c r="Z954" s="48">
        <f t="shared" si="259"/>
        <v>245</v>
      </c>
      <c r="AA954" s="48">
        <f t="shared" si="260"/>
        <v>105</v>
      </c>
      <c r="AB954" s="48">
        <f t="shared" si="261"/>
        <v>168</v>
      </c>
      <c r="AC954" s="48">
        <f t="shared" si="262"/>
        <v>518</v>
      </c>
      <c r="AD954" s="93">
        <f t="shared" si="253"/>
        <v>518</v>
      </c>
    </row>
    <row r="955" spans="1:30" s="68" customFormat="1" ht="30" customHeight="1" x14ac:dyDescent="0.35">
      <c r="A955" s="61"/>
      <c r="B955" s="39" t="s">
        <v>74</v>
      </c>
      <c r="C955" s="62">
        <v>888</v>
      </c>
      <c r="D955" s="64">
        <v>13259</v>
      </c>
      <c r="E955" s="64">
        <v>8146</v>
      </c>
      <c r="F955" s="64" t="s">
        <v>49</v>
      </c>
      <c r="G955" s="61" t="s">
        <v>403</v>
      </c>
      <c r="H955" s="61" t="s">
        <v>302</v>
      </c>
      <c r="I955" s="64">
        <v>1.8</v>
      </c>
      <c r="J955" s="64">
        <v>1.3</v>
      </c>
      <c r="K955" s="64">
        <v>2.5</v>
      </c>
      <c r="L955" s="64"/>
      <c r="M955" s="64">
        <v>2.5</v>
      </c>
      <c r="N955" s="64"/>
      <c r="O955" s="41">
        <f>IF(P955="m3",I955*J955*M955,IF(P955="m2-LxH",I955*M955,IF(P955="m2-LxW",I955*J955*N955,IF(P955="rm",M955,IF(P955="lm",I955,IF(P955="unit",#REF!,))))))</f>
        <v>2.5</v>
      </c>
      <c r="P955" s="42" t="s">
        <v>30</v>
      </c>
      <c r="Q955" s="43" t="str">
        <f t="shared" si="255"/>
        <v>off hired</v>
      </c>
      <c r="R955" s="57">
        <v>44807</v>
      </c>
      <c r="S955" s="57">
        <v>44859</v>
      </c>
      <c r="T955" s="45">
        <f t="shared" si="256"/>
        <v>1</v>
      </c>
      <c r="U955" s="46">
        <f t="shared" si="263"/>
        <v>7.5714285714285712</v>
      </c>
      <c r="V955" s="47">
        <v>135</v>
      </c>
      <c r="W955" s="47">
        <v>12.25</v>
      </c>
      <c r="X955" s="48">
        <f t="shared" si="257"/>
        <v>337.5</v>
      </c>
      <c r="Y955" s="48">
        <f t="shared" si="258"/>
        <v>30.625</v>
      </c>
      <c r="Z955" s="48">
        <f t="shared" si="259"/>
        <v>236.25</v>
      </c>
      <c r="AA955" s="48">
        <f t="shared" si="260"/>
        <v>101.25</v>
      </c>
      <c r="AB955" s="48">
        <f t="shared" si="261"/>
        <v>231.87499999999997</v>
      </c>
      <c r="AC955" s="48">
        <f t="shared" si="262"/>
        <v>569.375</v>
      </c>
      <c r="AD955" s="93">
        <f t="shared" si="253"/>
        <v>569.375</v>
      </c>
    </row>
    <row r="956" spans="1:30" s="68" customFormat="1" ht="30" customHeight="1" x14ac:dyDescent="0.35">
      <c r="A956" s="39"/>
      <c r="B956" s="39" t="s">
        <v>79</v>
      </c>
      <c r="C956" s="40">
        <v>889</v>
      </c>
      <c r="D956" s="49">
        <v>13260</v>
      </c>
      <c r="E956" s="49">
        <v>7887</v>
      </c>
      <c r="F956" s="41" t="s">
        <v>50</v>
      </c>
      <c r="G956" s="39" t="s">
        <v>275</v>
      </c>
      <c r="H956" s="61" t="s">
        <v>28</v>
      </c>
      <c r="I956" s="64">
        <v>14.5</v>
      </c>
      <c r="J956" s="64">
        <v>4</v>
      </c>
      <c r="K956" s="64">
        <v>4</v>
      </c>
      <c r="L956" s="64"/>
      <c r="M956" s="64">
        <v>4</v>
      </c>
      <c r="N956" s="64"/>
      <c r="O956" s="41">
        <f>IF(P956="m3",I956*J956*M956,IF(P956="m2-LxH",I956*M956,IF(P956="m2-LxW",I956*J956*N956,IF(P956="rm",M956,IF(P956="lm",I956,IF(P956="unit",#REF!,))))))</f>
        <v>232</v>
      </c>
      <c r="P956" s="42" t="s">
        <v>29</v>
      </c>
      <c r="Q956" s="43" t="str">
        <f t="shared" si="255"/>
        <v>off hired</v>
      </c>
      <c r="R956" s="44">
        <v>44807</v>
      </c>
      <c r="S956" s="44">
        <v>44818</v>
      </c>
      <c r="T956" s="45">
        <f t="shared" si="256"/>
        <v>1</v>
      </c>
      <c r="U956" s="46">
        <f t="shared" si="263"/>
        <v>1.7142857142857142</v>
      </c>
      <c r="V956" s="47">
        <v>7.5</v>
      </c>
      <c r="W956" s="47">
        <v>0.7</v>
      </c>
      <c r="X956" s="48">
        <f t="shared" si="257"/>
        <v>1740</v>
      </c>
      <c r="Y956" s="48">
        <f t="shared" si="258"/>
        <v>162.39999999999998</v>
      </c>
      <c r="Z956" s="48">
        <f t="shared" si="259"/>
        <v>1217.9999999999998</v>
      </c>
      <c r="AA956" s="48">
        <f t="shared" si="260"/>
        <v>522</v>
      </c>
      <c r="AB956" s="48">
        <f t="shared" si="261"/>
        <v>278.39999999999992</v>
      </c>
      <c r="AC956" s="48">
        <f t="shared" si="262"/>
        <v>2018.3999999999996</v>
      </c>
      <c r="AD956" s="93">
        <f t="shared" si="253"/>
        <v>2018.3999999999996</v>
      </c>
    </row>
    <row r="957" spans="1:30" s="68" customFormat="1" ht="30" customHeight="1" x14ac:dyDescent="0.35">
      <c r="A957" s="39"/>
      <c r="B957" s="39" t="s">
        <v>97</v>
      </c>
      <c r="C957" s="62">
        <v>890</v>
      </c>
      <c r="D957" s="64">
        <v>13261</v>
      </c>
      <c r="E957" s="64"/>
      <c r="F957" s="41" t="s">
        <v>50</v>
      </c>
      <c r="G957" s="61" t="s">
        <v>268</v>
      </c>
      <c r="H957" s="61" t="s">
        <v>354</v>
      </c>
      <c r="I957" s="64">
        <v>2.5</v>
      </c>
      <c r="J957" s="64">
        <v>1.8</v>
      </c>
      <c r="K957" s="64">
        <v>7</v>
      </c>
      <c r="L957" s="64"/>
      <c r="M957" s="64">
        <v>7</v>
      </c>
      <c r="N957" s="64"/>
      <c r="O957" s="41">
        <f>IF(P957="m3",I957*J957*M957,IF(P957="m2-LxH",I957*M957,IF(P957="m2-LxW",I957*J957*N957,IF(P957="rm",M957,IF(P957="lm",I957,IF(P957="unit",#REF!,))))))</f>
        <v>7</v>
      </c>
      <c r="P957" s="62" t="s">
        <v>30</v>
      </c>
      <c r="Q957" s="43" t="str">
        <f t="shared" si="255"/>
        <v>on hire</v>
      </c>
      <c r="R957" s="57">
        <v>44809</v>
      </c>
      <c r="S957" s="57"/>
      <c r="T957" s="45">
        <f t="shared" si="256"/>
        <v>0</v>
      </c>
      <c r="U957" s="46">
        <f t="shared" ca="1" si="263"/>
        <v>33.142857142857146</v>
      </c>
      <c r="V957" s="66">
        <v>100</v>
      </c>
      <c r="W957" s="66">
        <v>10.15</v>
      </c>
      <c r="X957" s="48">
        <f t="shared" si="257"/>
        <v>700</v>
      </c>
      <c r="Y957" s="48">
        <f t="shared" si="258"/>
        <v>71.05</v>
      </c>
      <c r="Z957" s="48">
        <f t="shared" si="259"/>
        <v>489.99999999999994</v>
      </c>
      <c r="AA957" s="48">
        <f t="shared" si="260"/>
        <v>0</v>
      </c>
      <c r="AB957" s="48">
        <f t="shared" ca="1" si="261"/>
        <v>2354.8000000000002</v>
      </c>
      <c r="AC957" s="48">
        <f t="shared" ca="1" si="262"/>
        <v>2844.8</v>
      </c>
      <c r="AD957" s="93">
        <f t="shared" ca="1" si="253"/>
        <v>2844.8</v>
      </c>
    </row>
    <row r="958" spans="1:30" s="68" customFormat="1" ht="30" customHeight="1" x14ac:dyDescent="0.35">
      <c r="A958" s="39"/>
      <c r="B958" s="39" t="s">
        <v>97</v>
      </c>
      <c r="C958" s="62">
        <v>890</v>
      </c>
      <c r="D958" s="64">
        <v>13261</v>
      </c>
      <c r="E958" s="64"/>
      <c r="F958" s="41" t="s">
        <v>50</v>
      </c>
      <c r="G958" s="61" t="s">
        <v>268</v>
      </c>
      <c r="H958" s="61" t="s">
        <v>354</v>
      </c>
      <c r="I958" s="64">
        <v>2.5</v>
      </c>
      <c r="J958" s="64">
        <v>1.8</v>
      </c>
      <c r="K958" s="64">
        <v>7</v>
      </c>
      <c r="L958" s="64"/>
      <c r="M958" s="64">
        <v>7</v>
      </c>
      <c r="N958" s="64"/>
      <c r="O958" s="41">
        <f>IF(P958="m3",I958*J958*M958,IF(P958="m2-LxH",I958*M958,IF(P958="m2-LxW",I958*J958*N958,IF(P958="rm",M958,IF(P958="lm",I958,IF(P958="unit",#REF!,))))))</f>
        <v>7</v>
      </c>
      <c r="P958" s="62" t="s">
        <v>30</v>
      </c>
      <c r="Q958" s="43" t="str">
        <f t="shared" si="255"/>
        <v>on hire</v>
      </c>
      <c r="R958" s="57">
        <v>44809</v>
      </c>
      <c r="S958" s="57"/>
      <c r="T958" s="45">
        <f t="shared" si="256"/>
        <v>0</v>
      </c>
      <c r="U958" s="46">
        <f t="shared" ca="1" si="263"/>
        <v>33.142857142857146</v>
      </c>
      <c r="V958" s="66">
        <v>100</v>
      </c>
      <c r="W958" s="66">
        <v>10.15</v>
      </c>
      <c r="X958" s="48">
        <f t="shared" si="257"/>
        <v>700</v>
      </c>
      <c r="Y958" s="48">
        <f t="shared" si="258"/>
        <v>71.05</v>
      </c>
      <c r="Z958" s="48">
        <f t="shared" si="259"/>
        <v>489.99999999999994</v>
      </c>
      <c r="AA958" s="48">
        <f t="shared" si="260"/>
        <v>0</v>
      </c>
      <c r="AB958" s="48">
        <f t="shared" ca="1" si="261"/>
        <v>2354.8000000000002</v>
      </c>
      <c r="AC958" s="48">
        <f t="shared" ca="1" si="262"/>
        <v>2844.8</v>
      </c>
      <c r="AD958" s="93">
        <f t="shared" ca="1" si="253"/>
        <v>2844.8</v>
      </c>
    </row>
    <row r="959" spans="1:30" s="68" customFormat="1" ht="30" customHeight="1" x14ac:dyDescent="0.35">
      <c r="A959" s="39"/>
      <c r="B959" s="39" t="s">
        <v>97</v>
      </c>
      <c r="C959" s="62">
        <v>890</v>
      </c>
      <c r="D959" s="64">
        <v>13261</v>
      </c>
      <c r="E959" s="64"/>
      <c r="F959" s="41" t="s">
        <v>50</v>
      </c>
      <c r="G959" s="61" t="s">
        <v>268</v>
      </c>
      <c r="H959" s="61" t="s">
        <v>354</v>
      </c>
      <c r="I959" s="64">
        <v>2.5</v>
      </c>
      <c r="J959" s="64">
        <v>1.8</v>
      </c>
      <c r="K959" s="64">
        <v>7</v>
      </c>
      <c r="L959" s="64"/>
      <c r="M959" s="64">
        <v>7</v>
      </c>
      <c r="N959" s="64"/>
      <c r="O959" s="41">
        <f>IF(P959="m3",I959*J959*M959,IF(P959="m2-LxH",I959*M959,IF(P959="m2-LxW",I959*J959*N959,IF(P959="rm",M959,IF(P959="lm",I959,IF(P959="unit",#REF!,))))))</f>
        <v>7</v>
      </c>
      <c r="P959" s="62" t="s">
        <v>30</v>
      </c>
      <c r="Q959" s="43" t="str">
        <f t="shared" si="255"/>
        <v>on hire</v>
      </c>
      <c r="R959" s="57">
        <v>44809</v>
      </c>
      <c r="S959" s="57"/>
      <c r="T959" s="45">
        <f t="shared" si="256"/>
        <v>0</v>
      </c>
      <c r="U959" s="46">
        <f t="shared" ca="1" si="263"/>
        <v>33.142857142857146</v>
      </c>
      <c r="V959" s="66">
        <v>100</v>
      </c>
      <c r="W959" s="66">
        <v>10.15</v>
      </c>
      <c r="X959" s="48">
        <f t="shared" si="257"/>
        <v>700</v>
      </c>
      <c r="Y959" s="48">
        <f t="shared" si="258"/>
        <v>71.05</v>
      </c>
      <c r="Z959" s="48">
        <f t="shared" si="259"/>
        <v>489.99999999999994</v>
      </c>
      <c r="AA959" s="48">
        <f t="shared" si="260"/>
        <v>0</v>
      </c>
      <c r="AB959" s="48">
        <f t="shared" ca="1" si="261"/>
        <v>2354.8000000000002</v>
      </c>
      <c r="AC959" s="48">
        <f t="shared" ca="1" si="262"/>
        <v>2844.8</v>
      </c>
      <c r="AD959" s="93">
        <f t="shared" ca="1" si="253"/>
        <v>2844.8</v>
      </c>
    </row>
    <row r="960" spans="1:30" s="68" customFormat="1" ht="30" customHeight="1" x14ac:dyDescent="0.35">
      <c r="A960" s="39"/>
      <c r="B960" s="39" t="s">
        <v>97</v>
      </c>
      <c r="C960" s="62">
        <v>890</v>
      </c>
      <c r="D960" s="64">
        <v>13261</v>
      </c>
      <c r="E960" s="64"/>
      <c r="F960" s="41" t="s">
        <v>50</v>
      </c>
      <c r="G960" s="61" t="s">
        <v>268</v>
      </c>
      <c r="H960" s="61" t="s">
        <v>354</v>
      </c>
      <c r="I960" s="64">
        <v>2.5</v>
      </c>
      <c r="J960" s="64">
        <v>1.8</v>
      </c>
      <c r="K960" s="64">
        <v>7</v>
      </c>
      <c r="L960" s="64"/>
      <c r="M960" s="64">
        <v>7</v>
      </c>
      <c r="N960" s="64"/>
      <c r="O960" s="41">
        <f>IF(P960="m3",I960*J960*M960,IF(P960="m2-LxH",I960*M960,IF(P960="m2-LxW",I960*J960*N960,IF(P960="rm",M960,IF(P960="lm",I960,IF(P960="unit",#REF!,))))))</f>
        <v>7</v>
      </c>
      <c r="P960" s="62" t="s">
        <v>30</v>
      </c>
      <c r="Q960" s="43" t="str">
        <f t="shared" si="255"/>
        <v>on hire</v>
      </c>
      <c r="R960" s="57">
        <v>44809</v>
      </c>
      <c r="S960" s="57"/>
      <c r="T960" s="45">
        <f t="shared" si="256"/>
        <v>0</v>
      </c>
      <c r="U960" s="46">
        <f t="shared" ca="1" si="263"/>
        <v>33.142857142857146</v>
      </c>
      <c r="V960" s="66">
        <v>100</v>
      </c>
      <c r="W960" s="66">
        <v>10.15</v>
      </c>
      <c r="X960" s="48">
        <f t="shared" si="257"/>
        <v>700</v>
      </c>
      <c r="Y960" s="48">
        <f t="shared" si="258"/>
        <v>71.05</v>
      </c>
      <c r="Z960" s="48">
        <f t="shared" si="259"/>
        <v>489.99999999999994</v>
      </c>
      <c r="AA960" s="48">
        <f t="shared" si="260"/>
        <v>0</v>
      </c>
      <c r="AB960" s="48">
        <f t="shared" ca="1" si="261"/>
        <v>2354.8000000000002</v>
      </c>
      <c r="AC960" s="48">
        <f t="shared" ca="1" si="262"/>
        <v>2844.8</v>
      </c>
      <c r="AD960" s="93">
        <f t="shared" ca="1" si="253"/>
        <v>2844.8</v>
      </c>
    </row>
    <row r="961" spans="1:30" s="68" customFormat="1" ht="30" customHeight="1" x14ac:dyDescent="0.35">
      <c r="A961" s="39"/>
      <c r="B961" s="39" t="s">
        <v>117</v>
      </c>
      <c r="C961" s="40">
        <v>891</v>
      </c>
      <c r="D961" s="41">
        <v>13262</v>
      </c>
      <c r="E961" s="41">
        <v>8085</v>
      </c>
      <c r="F961" s="41" t="s">
        <v>50</v>
      </c>
      <c r="G961" s="39" t="s">
        <v>278</v>
      </c>
      <c r="H961" s="61" t="s">
        <v>399</v>
      </c>
      <c r="I961" s="64">
        <v>4</v>
      </c>
      <c r="J961" s="64">
        <v>1.3</v>
      </c>
      <c r="K961" s="64">
        <v>4</v>
      </c>
      <c r="L961" s="64"/>
      <c r="M961" s="64">
        <v>4</v>
      </c>
      <c r="N961" s="64"/>
      <c r="O961" s="41">
        <f>IF(P961="m3",I961*J961*M961,IF(P961="m2-LxH",I961*M961,IF(P961="m2-LxW",I961*J961*N961,IF(P961="rm",M961,IF(P961="lm",I961,IF(P961="unit",#REF!,))))))</f>
        <v>16</v>
      </c>
      <c r="P961" s="62" t="s">
        <v>27</v>
      </c>
      <c r="Q961" s="43" t="str">
        <f t="shared" si="255"/>
        <v>off hired</v>
      </c>
      <c r="R961" s="57">
        <v>44810</v>
      </c>
      <c r="S961" s="57">
        <v>44841</v>
      </c>
      <c r="T961" s="45">
        <f t="shared" si="256"/>
        <v>1</v>
      </c>
      <c r="U961" s="46">
        <f t="shared" si="263"/>
        <v>4.5714285714285712</v>
      </c>
      <c r="V961" s="66">
        <v>14</v>
      </c>
      <c r="W961" s="66">
        <v>0.84</v>
      </c>
      <c r="X961" s="48">
        <f t="shared" si="257"/>
        <v>224</v>
      </c>
      <c r="Y961" s="48">
        <f t="shared" si="258"/>
        <v>13.44</v>
      </c>
      <c r="Z961" s="48">
        <f t="shared" si="259"/>
        <v>156.79999999999998</v>
      </c>
      <c r="AA961" s="48">
        <f t="shared" si="260"/>
        <v>67.2</v>
      </c>
      <c r="AB961" s="48">
        <f t="shared" si="261"/>
        <v>61.44</v>
      </c>
      <c r="AC961" s="48">
        <f t="shared" si="262"/>
        <v>285.44</v>
      </c>
      <c r="AD961" s="93">
        <f t="shared" si="253"/>
        <v>285.44</v>
      </c>
    </row>
    <row r="962" spans="1:30" s="68" customFormat="1" ht="30" customHeight="1" x14ac:dyDescent="0.35">
      <c r="A962" s="39"/>
      <c r="B962" s="39" t="s">
        <v>117</v>
      </c>
      <c r="C962" s="40">
        <v>891</v>
      </c>
      <c r="D962" s="41">
        <v>13262</v>
      </c>
      <c r="E962" s="41">
        <v>8085</v>
      </c>
      <c r="F962" s="41" t="s">
        <v>50</v>
      </c>
      <c r="G962" s="39" t="s">
        <v>278</v>
      </c>
      <c r="H962" s="39" t="s">
        <v>353</v>
      </c>
      <c r="I962" s="41">
        <v>4</v>
      </c>
      <c r="J962" s="41">
        <v>1.2</v>
      </c>
      <c r="K962" s="41"/>
      <c r="L962" s="41"/>
      <c r="M962" s="41"/>
      <c r="N962" s="41">
        <v>1</v>
      </c>
      <c r="O962" s="41">
        <f>IF(P962="m3",I962*J962*M962,IF(P962="m2-LxH",I962*M962,IF(P962="m2-LxW",I962*J962*N962,IF(P962="rm",M962,IF(P962="lm",I962,IF(P962="unit",#REF!,))))))</f>
        <v>4.8</v>
      </c>
      <c r="P962" s="42" t="s">
        <v>32</v>
      </c>
      <c r="Q962" s="43" t="str">
        <f t="shared" si="255"/>
        <v>off hired</v>
      </c>
      <c r="R962" s="44">
        <v>44810</v>
      </c>
      <c r="S962" s="44">
        <v>44841</v>
      </c>
      <c r="T962" s="45">
        <f t="shared" si="256"/>
        <v>1</v>
      </c>
      <c r="U962" s="46">
        <f t="shared" si="263"/>
        <v>4.5714285714285712</v>
      </c>
      <c r="V962" s="47">
        <v>36.5</v>
      </c>
      <c r="W962" s="47">
        <v>3.15</v>
      </c>
      <c r="X962" s="48">
        <f t="shared" si="257"/>
        <v>175.2</v>
      </c>
      <c r="Y962" s="48">
        <f t="shared" si="258"/>
        <v>15.12</v>
      </c>
      <c r="Z962" s="48">
        <f t="shared" si="259"/>
        <v>122.64</v>
      </c>
      <c r="AA962" s="48">
        <f t="shared" si="260"/>
        <v>52.559999999999995</v>
      </c>
      <c r="AB962" s="48">
        <f t="shared" si="261"/>
        <v>69.11999999999999</v>
      </c>
      <c r="AC962" s="48">
        <f t="shared" si="262"/>
        <v>244.32</v>
      </c>
      <c r="AD962" s="93">
        <f t="shared" si="253"/>
        <v>244.32</v>
      </c>
    </row>
    <row r="963" spans="1:30" s="68" customFormat="1" ht="30" customHeight="1" x14ac:dyDescent="0.35">
      <c r="A963" s="61"/>
      <c r="B963" s="39" t="s">
        <v>114</v>
      </c>
      <c r="C963" s="62">
        <v>892</v>
      </c>
      <c r="D963" s="64">
        <v>13263</v>
      </c>
      <c r="E963" s="64">
        <v>7874</v>
      </c>
      <c r="F963" s="41" t="s">
        <v>50</v>
      </c>
      <c r="G963" s="61" t="s">
        <v>332</v>
      </c>
      <c r="H963" s="61" t="s">
        <v>302</v>
      </c>
      <c r="I963" s="64">
        <v>1.8</v>
      </c>
      <c r="J963" s="64">
        <v>1</v>
      </c>
      <c r="K963" s="64">
        <v>3</v>
      </c>
      <c r="L963" s="64"/>
      <c r="M963" s="64">
        <v>3</v>
      </c>
      <c r="N963" s="64"/>
      <c r="O963" s="41">
        <f>IF(P963="m3",I963*J963*M963,IF(P963="m2-LxH",I963*M963,IF(P963="m2-LxW",I963*J963*N963,IF(P963="rm",M963,IF(P963="lm",I963,IF(P963="unit",#REF!,))))))</f>
        <v>3</v>
      </c>
      <c r="P963" s="42" t="s">
        <v>30</v>
      </c>
      <c r="Q963" s="43" t="str">
        <f t="shared" si="255"/>
        <v>off hired</v>
      </c>
      <c r="R963" s="57">
        <v>44809</v>
      </c>
      <c r="S963" s="57">
        <v>44810</v>
      </c>
      <c r="T963" s="45">
        <f t="shared" si="256"/>
        <v>1</v>
      </c>
      <c r="U963" s="46">
        <v>0</v>
      </c>
      <c r="V963" s="47">
        <v>135</v>
      </c>
      <c r="W963" s="47">
        <v>12.25</v>
      </c>
      <c r="X963" s="48">
        <f t="shared" si="257"/>
        <v>405</v>
      </c>
      <c r="Y963" s="48">
        <f t="shared" si="258"/>
        <v>36.75</v>
      </c>
      <c r="Z963" s="48">
        <f t="shared" si="259"/>
        <v>283.49999999999994</v>
      </c>
      <c r="AA963" s="48">
        <f t="shared" si="260"/>
        <v>121.49999999999999</v>
      </c>
      <c r="AB963" s="48">
        <f t="shared" si="261"/>
        <v>0</v>
      </c>
      <c r="AC963" s="48">
        <f t="shared" si="262"/>
        <v>404.99999999999994</v>
      </c>
      <c r="AD963" s="93">
        <f t="shared" si="253"/>
        <v>404.99999999999994</v>
      </c>
    </row>
    <row r="964" spans="1:30" s="68" customFormat="1" ht="30" customHeight="1" x14ac:dyDescent="0.35">
      <c r="A964" s="61"/>
      <c r="B964" s="39" t="s">
        <v>47</v>
      </c>
      <c r="C964" s="62">
        <v>893</v>
      </c>
      <c r="D964" s="63">
        <v>13264</v>
      </c>
      <c r="E964" s="63">
        <v>6712</v>
      </c>
      <c r="F964" s="41" t="s">
        <v>50</v>
      </c>
      <c r="G964" s="61" t="s">
        <v>270</v>
      </c>
      <c r="H964" s="61" t="s">
        <v>399</v>
      </c>
      <c r="I964" s="64">
        <v>14</v>
      </c>
      <c r="J964" s="64">
        <v>1.3</v>
      </c>
      <c r="K964" s="64">
        <v>4</v>
      </c>
      <c r="L964" s="64"/>
      <c r="M964" s="64">
        <v>4</v>
      </c>
      <c r="N964" s="64"/>
      <c r="O964" s="41">
        <f>IF(P964="m3",I964*J964*M964,IF(P964="m2-LxH",I964*M964,IF(P964="m2-LxW",I964*J964*N964,IF(P964="rm",M964,IF(P964="lm",I964,IF(P964="unit",#REF!,))))))</f>
        <v>56</v>
      </c>
      <c r="P964" s="62" t="s">
        <v>27</v>
      </c>
      <c r="Q964" s="43" t="str">
        <f t="shared" si="255"/>
        <v>off hired</v>
      </c>
      <c r="R964" s="57">
        <v>44809</v>
      </c>
      <c r="S964" s="57">
        <v>44828</v>
      </c>
      <c r="T964" s="45">
        <f t="shared" si="256"/>
        <v>1</v>
      </c>
      <c r="U964" s="46">
        <f t="shared" ref="U964:U995" si="264">IF(Q964="on hire",$C$1-R964+1,IF(Q964="off hired",S964-R964+1,0))/7</f>
        <v>2.8571428571428572</v>
      </c>
      <c r="V964" s="66">
        <v>14</v>
      </c>
      <c r="W964" s="66">
        <v>0.84</v>
      </c>
      <c r="X964" s="48">
        <f t="shared" si="257"/>
        <v>784</v>
      </c>
      <c r="Y964" s="48">
        <f t="shared" si="258"/>
        <v>47.04</v>
      </c>
      <c r="Z964" s="48">
        <f t="shared" si="259"/>
        <v>548.79999999999995</v>
      </c>
      <c r="AA964" s="48">
        <f t="shared" si="260"/>
        <v>235.20000000000002</v>
      </c>
      <c r="AB964" s="48">
        <f t="shared" si="261"/>
        <v>134.4</v>
      </c>
      <c r="AC964" s="48">
        <f t="shared" si="262"/>
        <v>918.4</v>
      </c>
      <c r="AD964" s="93">
        <f t="shared" si="253"/>
        <v>918.4</v>
      </c>
    </row>
    <row r="965" spans="1:30" s="68" customFormat="1" ht="30" customHeight="1" x14ac:dyDescent="0.35">
      <c r="A965" s="61"/>
      <c r="B965" s="39" t="s">
        <v>93</v>
      </c>
      <c r="C965" s="62">
        <v>894</v>
      </c>
      <c r="D965" s="64">
        <v>13265</v>
      </c>
      <c r="E965" s="64">
        <v>7879</v>
      </c>
      <c r="F965" s="41" t="s">
        <v>50</v>
      </c>
      <c r="G965" s="61" t="s">
        <v>287</v>
      </c>
      <c r="H965" s="61" t="s">
        <v>399</v>
      </c>
      <c r="I965" s="64">
        <v>9</v>
      </c>
      <c r="J965" s="64">
        <v>1.3</v>
      </c>
      <c r="K965" s="64">
        <v>3</v>
      </c>
      <c r="L965" s="64"/>
      <c r="M965" s="64">
        <v>3</v>
      </c>
      <c r="N965" s="64"/>
      <c r="O965" s="41">
        <f>IF(P965="m3",I965*J965*M965,IF(P965="m2-LxH",I965*M965,IF(P965="m2-LxW",I965*J965*N965,IF(P965="rm",M965,IF(P965="lm",I965,IF(P965="unit",#REF!,))))))</f>
        <v>27</v>
      </c>
      <c r="P965" s="62" t="s">
        <v>27</v>
      </c>
      <c r="Q965" s="43" t="str">
        <f t="shared" si="255"/>
        <v>off hired</v>
      </c>
      <c r="R965" s="57">
        <v>44810</v>
      </c>
      <c r="S965" s="57">
        <v>44814</v>
      </c>
      <c r="T965" s="45">
        <f t="shared" si="256"/>
        <v>1</v>
      </c>
      <c r="U965" s="46">
        <f t="shared" si="264"/>
        <v>0.7142857142857143</v>
      </c>
      <c r="V965" s="66">
        <v>14</v>
      </c>
      <c r="W965" s="66">
        <v>0.84</v>
      </c>
      <c r="X965" s="48">
        <f t="shared" si="257"/>
        <v>378</v>
      </c>
      <c r="Y965" s="48">
        <f t="shared" si="258"/>
        <v>22.68</v>
      </c>
      <c r="Z965" s="48">
        <f t="shared" si="259"/>
        <v>264.59999999999997</v>
      </c>
      <c r="AA965" s="48">
        <f t="shared" si="260"/>
        <v>113.39999999999999</v>
      </c>
      <c r="AB965" s="48">
        <f t="shared" si="261"/>
        <v>16.2</v>
      </c>
      <c r="AC965" s="48">
        <f t="shared" si="262"/>
        <v>394.19999999999993</v>
      </c>
      <c r="AD965" s="93">
        <f t="shared" si="253"/>
        <v>394.19999999999993</v>
      </c>
    </row>
    <row r="966" spans="1:30" s="68" customFormat="1" ht="30" customHeight="1" x14ac:dyDescent="0.35">
      <c r="A966" s="61"/>
      <c r="B966" s="39" t="s">
        <v>79</v>
      </c>
      <c r="C966" s="62">
        <v>895</v>
      </c>
      <c r="D966" s="63">
        <v>13266</v>
      </c>
      <c r="E966" s="63">
        <v>8071</v>
      </c>
      <c r="F966" s="64" t="s">
        <v>49</v>
      </c>
      <c r="G966" s="39" t="s">
        <v>261</v>
      </c>
      <c r="H966" s="61" t="s">
        <v>302</v>
      </c>
      <c r="I966" s="64">
        <v>1.8</v>
      </c>
      <c r="J966" s="64">
        <v>0.6</v>
      </c>
      <c r="K966" s="64">
        <v>6</v>
      </c>
      <c r="L966" s="64"/>
      <c r="M966" s="64">
        <v>6</v>
      </c>
      <c r="N966" s="64"/>
      <c r="O966" s="41">
        <f>IF(P966="m3",I966*J966*M966,IF(P966="m2-LxH",I966*M966,IF(P966="m2-LxW",I966*J966*N966,IF(P966="rm",M966,IF(P966="lm",I966,IF(P966="unit",#REF!,))))))</f>
        <v>6</v>
      </c>
      <c r="P966" s="42" t="s">
        <v>30</v>
      </c>
      <c r="Q966" s="43" t="str">
        <f t="shared" si="255"/>
        <v>off hired</v>
      </c>
      <c r="R966" s="57">
        <v>44810</v>
      </c>
      <c r="S966" s="57">
        <v>44840</v>
      </c>
      <c r="T966" s="45">
        <f t="shared" si="256"/>
        <v>1</v>
      </c>
      <c r="U966" s="46">
        <f t="shared" si="264"/>
        <v>4.4285714285714288</v>
      </c>
      <c r="V966" s="47">
        <v>135</v>
      </c>
      <c r="W966" s="47">
        <v>12.25</v>
      </c>
      <c r="X966" s="48">
        <f t="shared" si="257"/>
        <v>810</v>
      </c>
      <c r="Y966" s="48">
        <f t="shared" si="258"/>
        <v>73.5</v>
      </c>
      <c r="Z966" s="48">
        <f t="shared" si="259"/>
        <v>566.99999999999989</v>
      </c>
      <c r="AA966" s="48">
        <f t="shared" si="260"/>
        <v>242.99999999999997</v>
      </c>
      <c r="AB966" s="48">
        <f t="shared" si="261"/>
        <v>325.5</v>
      </c>
      <c r="AC966" s="48">
        <f t="shared" si="262"/>
        <v>1135.5</v>
      </c>
      <c r="AD966" s="93">
        <f t="shared" si="253"/>
        <v>1135.5</v>
      </c>
    </row>
    <row r="967" spans="1:30" s="68" customFormat="1" ht="30" customHeight="1" x14ac:dyDescent="0.35">
      <c r="A967" s="61"/>
      <c r="B967" s="39" t="s">
        <v>82</v>
      </c>
      <c r="C967" s="62">
        <v>896</v>
      </c>
      <c r="D967" s="64">
        <v>13267</v>
      </c>
      <c r="E967" s="64">
        <v>7899</v>
      </c>
      <c r="F967" s="64" t="s">
        <v>50</v>
      </c>
      <c r="G967" s="61" t="s">
        <v>264</v>
      </c>
      <c r="H967" s="61" t="s">
        <v>302</v>
      </c>
      <c r="I967" s="64">
        <v>4</v>
      </c>
      <c r="J967" s="64">
        <v>1.3</v>
      </c>
      <c r="K967" s="64">
        <v>3</v>
      </c>
      <c r="L967" s="64"/>
      <c r="M967" s="64">
        <v>3</v>
      </c>
      <c r="N967" s="64"/>
      <c r="O967" s="41">
        <f>IF(P967="m3",I967*J967*M967,IF(P967="m2-LxH",I967*M967,IF(P967="m2-LxW",I967*J967*N967,IF(P967="rm",M967,IF(P967="lm",I967,IF(P967="unit",#REF!,))))))</f>
        <v>3</v>
      </c>
      <c r="P967" s="42" t="s">
        <v>30</v>
      </c>
      <c r="Q967" s="43" t="str">
        <f t="shared" si="255"/>
        <v>off hired</v>
      </c>
      <c r="R967" s="57">
        <v>44810</v>
      </c>
      <c r="S967" s="57">
        <v>44823</v>
      </c>
      <c r="T967" s="45">
        <f t="shared" si="256"/>
        <v>1</v>
      </c>
      <c r="U967" s="46">
        <f t="shared" si="264"/>
        <v>2</v>
      </c>
      <c r="V967" s="47">
        <v>135</v>
      </c>
      <c r="W967" s="47">
        <v>12.25</v>
      </c>
      <c r="X967" s="48">
        <f t="shared" si="257"/>
        <v>405</v>
      </c>
      <c r="Y967" s="48">
        <f t="shared" si="258"/>
        <v>36.75</v>
      </c>
      <c r="Z967" s="48">
        <f t="shared" si="259"/>
        <v>283.49999999999994</v>
      </c>
      <c r="AA967" s="48">
        <f t="shared" si="260"/>
        <v>121.49999999999999</v>
      </c>
      <c r="AB967" s="48">
        <f t="shared" si="261"/>
        <v>73.5</v>
      </c>
      <c r="AC967" s="48">
        <f t="shared" si="262"/>
        <v>478.49999999999994</v>
      </c>
      <c r="AD967" s="93">
        <f t="shared" si="253"/>
        <v>478.49999999999994</v>
      </c>
    </row>
    <row r="968" spans="1:30" s="68" customFormat="1" ht="30" customHeight="1" x14ac:dyDescent="0.35">
      <c r="A968" s="61"/>
      <c r="B968" s="39" t="s">
        <v>82</v>
      </c>
      <c r="C968" s="62">
        <v>896</v>
      </c>
      <c r="D968" s="64">
        <v>13267</v>
      </c>
      <c r="E968" s="64">
        <v>7899</v>
      </c>
      <c r="F968" s="64" t="s">
        <v>50</v>
      </c>
      <c r="G968" s="61" t="s">
        <v>264</v>
      </c>
      <c r="H968" s="61" t="s">
        <v>302</v>
      </c>
      <c r="I968" s="64">
        <v>4</v>
      </c>
      <c r="J968" s="64">
        <v>1.3</v>
      </c>
      <c r="K968" s="64">
        <v>3</v>
      </c>
      <c r="L968" s="64"/>
      <c r="M968" s="64">
        <v>3</v>
      </c>
      <c r="N968" s="64"/>
      <c r="O968" s="41">
        <f>IF(P968="m3",I968*J968*M968,IF(P968="m2-LxH",I968*M968,IF(P968="m2-LxW",I968*J968*N968,IF(P968="rm",M968,IF(P968="lm",I968,IF(P968="unit",#REF!,))))))</f>
        <v>3</v>
      </c>
      <c r="P968" s="42" t="s">
        <v>30</v>
      </c>
      <c r="Q968" s="43" t="str">
        <f t="shared" si="255"/>
        <v>off hired</v>
      </c>
      <c r="R968" s="57">
        <v>44810</v>
      </c>
      <c r="S968" s="57">
        <v>44823</v>
      </c>
      <c r="T968" s="45">
        <f t="shared" si="256"/>
        <v>1</v>
      </c>
      <c r="U968" s="46">
        <f t="shared" si="264"/>
        <v>2</v>
      </c>
      <c r="V968" s="47">
        <v>135</v>
      </c>
      <c r="W968" s="47">
        <v>12.25</v>
      </c>
      <c r="X968" s="48">
        <f t="shared" si="257"/>
        <v>405</v>
      </c>
      <c r="Y968" s="48">
        <f t="shared" si="258"/>
        <v>36.75</v>
      </c>
      <c r="Z968" s="48">
        <f t="shared" si="259"/>
        <v>283.49999999999994</v>
      </c>
      <c r="AA968" s="48">
        <f t="shared" si="260"/>
        <v>121.49999999999999</v>
      </c>
      <c r="AB968" s="48">
        <f t="shared" si="261"/>
        <v>73.5</v>
      </c>
      <c r="AC968" s="48">
        <f t="shared" si="262"/>
        <v>478.49999999999994</v>
      </c>
      <c r="AD968" s="93">
        <f t="shared" si="253"/>
        <v>478.49999999999994</v>
      </c>
    </row>
    <row r="969" spans="1:30" s="68" customFormat="1" ht="30" customHeight="1" x14ac:dyDescent="0.35">
      <c r="A969" s="61"/>
      <c r="B969" s="39" t="s">
        <v>82</v>
      </c>
      <c r="C969" s="62">
        <v>896</v>
      </c>
      <c r="D969" s="64">
        <v>13267</v>
      </c>
      <c r="E969" s="64">
        <v>7899</v>
      </c>
      <c r="F969" s="64" t="s">
        <v>50</v>
      </c>
      <c r="G969" s="61" t="s">
        <v>264</v>
      </c>
      <c r="H969" s="61" t="s">
        <v>302</v>
      </c>
      <c r="I969" s="64">
        <v>2.5</v>
      </c>
      <c r="J969" s="64">
        <v>1.3</v>
      </c>
      <c r="K969" s="64">
        <v>3</v>
      </c>
      <c r="L969" s="64"/>
      <c r="M969" s="64">
        <v>3</v>
      </c>
      <c r="N969" s="64"/>
      <c r="O969" s="41">
        <f>IF(P969="m3",I969*J969*M969,IF(P969="m2-LxH",I969*M969,IF(P969="m2-LxW",I969*J969*N969,IF(P969="rm",M969,IF(P969="lm",I969,IF(P969="unit",#REF!,))))))</f>
        <v>3</v>
      </c>
      <c r="P969" s="42" t="s">
        <v>30</v>
      </c>
      <c r="Q969" s="43" t="str">
        <f t="shared" si="255"/>
        <v>off hired</v>
      </c>
      <c r="R969" s="57">
        <v>44810</v>
      </c>
      <c r="S969" s="57">
        <v>44823</v>
      </c>
      <c r="T969" s="45">
        <f t="shared" si="256"/>
        <v>1</v>
      </c>
      <c r="U969" s="46">
        <f t="shared" si="264"/>
        <v>2</v>
      </c>
      <c r="V969" s="47">
        <v>135</v>
      </c>
      <c r="W969" s="47">
        <v>12.25</v>
      </c>
      <c r="X969" s="48">
        <f t="shared" si="257"/>
        <v>405</v>
      </c>
      <c r="Y969" s="48">
        <f t="shared" si="258"/>
        <v>36.75</v>
      </c>
      <c r="Z969" s="48">
        <f t="shared" si="259"/>
        <v>283.49999999999994</v>
      </c>
      <c r="AA969" s="48">
        <f t="shared" si="260"/>
        <v>121.49999999999999</v>
      </c>
      <c r="AB969" s="48">
        <f t="shared" si="261"/>
        <v>73.5</v>
      </c>
      <c r="AC969" s="48">
        <f t="shared" si="262"/>
        <v>478.49999999999994</v>
      </c>
      <c r="AD969" s="93">
        <f t="shared" si="253"/>
        <v>478.49999999999994</v>
      </c>
    </row>
    <row r="970" spans="1:30" s="68" customFormat="1" ht="30" customHeight="1" x14ac:dyDescent="0.35">
      <c r="A970" s="61"/>
      <c r="B970" s="39" t="s">
        <v>102</v>
      </c>
      <c r="C970" s="62">
        <v>897</v>
      </c>
      <c r="D970" s="64">
        <v>13268</v>
      </c>
      <c r="E970" s="64">
        <v>7895</v>
      </c>
      <c r="F970" s="64" t="s">
        <v>50</v>
      </c>
      <c r="G970" s="61" t="s">
        <v>271</v>
      </c>
      <c r="H970" s="61" t="s">
        <v>399</v>
      </c>
      <c r="I970" s="64">
        <v>3.5</v>
      </c>
      <c r="J970" s="64">
        <v>1.3</v>
      </c>
      <c r="K970" s="64">
        <v>3</v>
      </c>
      <c r="L970" s="64"/>
      <c r="M970" s="64">
        <v>3</v>
      </c>
      <c r="N970" s="64"/>
      <c r="O970" s="41">
        <f>IF(P970="m3",I970*J970*M970,IF(P970="m2-LxH",I970*M970,IF(P970="m2-LxW",I970*J970*N970,IF(P970="rm",M970,IF(P970="lm",I970,IF(P970="unit",#REF!,))))))</f>
        <v>10.5</v>
      </c>
      <c r="P970" s="62" t="s">
        <v>27</v>
      </c>
      <c r="Q970" s="43" t="str">
        <f t="shared" si="255"/>
        <v>off hired</v>
      </c>
      <c r="R970" s="57">
        <v>44810</v>
      </c>
      <c r="S970" s="57">
        <v>44819</v>
      </c>
      <c r="T970" s="45">
        <f t="shared" si="256"/>
        <v>1</v>
      </c>
      <c r="U970" s="46">
        <f t="shared" si="264"/>
        <v>1.4285714285714286</v>
      </c>
      <c r="V970" s="66">
        <v>14</v>
      </c>
      <c r="W970" s="66">
        <v>0.84</v>
      </c>
      <c r="X970" s="48">
        <f t="shared" si="257"/>
        <v>147</v>
      </c>
      <c r="Y970" s="48">
        <f t="shared" si="258"/>
        <v>8.82</v>
      </c>
      <c r="Z970" s="48">
        <f t="shared" si="259"/>
        <v>102.89999999999999</v>
      </c>
      <c r="AA970" s="48">
        <f t="shared" si="260"/>
        <v>44.1</v>
      </c>
      <c r="AB970" s="48">
        <f t="shared" si="261"/>
        <v>12.6</v>
      </c>
      <c r="AC970" s="48">
        <f t="shared" si="262"/>
        <v>159.6</v>
      </c>
      <c r="AD970" s="93">
        <f t="shared" si="253"/>
        <v>159.6</v>
      </c>
    </row>
    <row r="971" spans="1:30" s="68" customFormat="1" ht="30" customHeight="1" x14ac:dyDescent="0.35">
      <c r="A971" s="39"/>
      <c r="B971" s="39" t="s">
        <v>102</v>
      </c>
      <c r="C971" s="40">
        <v>726</v>
      </c>
      <c r="D971" s="64">
        <v>13269</v>
      </c>
      <c r="E971" s="64">
        <v>6706</v>
      </c>
      <c r="F971" s="64" t="s">
        <v>50</v>
      </c>
      <c r="G971" s="39" t="s">
        <v>271</v>
      </c>
      <c r="H971" s="61" t="s">
        <v>28</v>
      </c>
      <c r="I971" s="64">
        <v>8</v>
      </c>
      <c r="J971" s="64">
        <v>5</v>
      </c>
      <c r="K971" s="64">
        <v>3</v>
      </c>
      <c r="L971" s="64"/>
      <c r="M971" s="64">
        <v>3</v>
      </c>
      <c r="N971" s="64"/>
      <c r="O971" s="41">
        <f>IF(P971="m3",I971*J971*M971,IF(P971="m2-LxH",I971*M971,IF(P971="m2-LxW",I971*J971*N971,IF(P971="rm",M971,IF(P971="lm",I971,IF(P971="unit",#REF!,))))))</f>
        <v>120</v>
      </c>
      <c r="P971" s="42" t="s">
        <v>29</v>
      </c>
      <c r="Q971" s="43" t="str">
        <f t="shared" si="255"/>
        <v>off hired</v>
      </c>
      <c r="R971" s="44">
        <v>44810</v>
      </c>
      <c r="S971" s="44">
        <v>44825</v>
      </c>
      <c r="T971" s="45">
        <f t="shared" si="256"/>
        <v>1</v>
      </c>
      <c r="U971" s="46">
        <f t="shared" si="264"/>
        <v>2.2857142857142856</v>
      </c>
      <c r="V971" s="47">
        <v>7.5</v>
      </c>
      <c r="W971" s="47">
        <v>0.7</v>
      </c>
      <c r="X971" s="48">
        <f t="shared" si="257"/>
        <v>900</v>
      </c>
      <c r="Y971" s="48">
        <f t="shared" si="258"/>
        <v>84</v>
      </c>
      <c r="Z971" s="48">
        <f t="shared" si="259"/>
        <v>630</v>
      </c>
      <c r="AA971" s="48">
        <f t="shared" si="260"/>
        <v>270</v>
      </c>
      <c r="AB971" s="48">
        <f t="shared" si="261"/>
        <v>191.99999999999997</v>
      </c>
      <c r="AC971" s="48">
        <f t="shared" si="262"/>
        <v>1092</v>
      </c>
      <c r="AD971" s="93">
        <f t="shared" si="253"/>
        <v>1092</v>
      </c>
    </row>
    <row r="972" spans="1:30" s="68" customFormat="1" ht="30" customHeight="1" x14ac:dyDescent="0.35">
      <c r="A972" s="61"/>
      <c r="B972" s="39" t="s">
        <v>74</v>
      </c>
      <c r="C972" s="62">
        <v>898</v>
      </c>
      <c r="D972" s="64">
        <v>13270</v>
      </c>
      <c r="E972" s="64">
        <v>8146</v>
      </c>
      <c r="F972" s="64" t="s">
        <v>49</v>
      </c>
      <c r="G972" s="61" t="s">
        <v>403</v>
      </c>
      <c r="H972" s="61" t="s">
        <v>302</v>
      </c>
      <c r="I972" s="64">
        <v>2.5</v>
      </c>
      <c r="J972" s="64">
        <v>1.8</v>
      </c>
      <c r="K972" s="64">
        <v>3</v>
      </c>
      <c r="L972" s="64"/>
      <c r="M972" s="64">
        <v>3</v>
      </c>
      <c r="N972" s="64"/>
      <c r="O972" s="41">
        <f>IF(P972="m3",I972*J972*M972,IF(P972="m2-LxH",I972*M972,IF(P972="m2-LxW",I972*J972*N972,IF(P972="rm",M972,IF(P972="lm",I972,IF(P972="unit",#REF!,))))))</f>
        <v>3</v>
      </c>
      <c r="P972" s="42" t="s">
        <v>30</v>
      </c>
      <c r="Q972" s="43" t="str">
        <f t="shared" si="255"/>
        <v>off hired</v>
      </c>
      <c r="R972" s="57">
        <v>44810</v>
      </c>
      <c r="S972" s="57">
        <v>44859</v>
      </c>
      <c r="T972" s="45">
        <f t="shared" si="256"/>
        <v>1</v>
      </c>
      <c r="U972" s="46">
        <f t="shared" si="264"/>
        <v>7.1428571428571432</v>
      </c>
      <c r="V972" s="47">
        <v>135</v>
      </c>
      <c r="W972" s="47">
        <v>12.25</v>
      </c>
      <c r="X972" s="48">
        <f t="shared" si="257"/>
        <v>405</v>
      </c>
      <c r="Y972" s="48">
        <f t="shared" si="258"/>
        <v>36.75</v>
      </c>
      <c r="Z972" s="48">
        <f t="shared" si="259"/>
        <v>283.49999999999994</v>
      </c>
      <c r="AA972" s="48">
        <f t="shared" si="260"/>
        <v>121.49999999999999</v>
      </c>
      <c r="AB972" s="48">
        <f t="shared" si="261"/>
        <v>262.5</v>
      </c>
      <c r="AC972" s="48">
        <f t="shared" si="262"/>
        <v>667.5</v>
      </c>
      <c r="AD972" s="93">
        <f t="shared" si="253"/>
        <v>667.5</v>
      </c>
    </row>
    <row r="973" spans="1:30" s="68" customFormat="1" ht="30" customHeight="1" x14ac:dyDescent="0.35">
      <c r="A973" s="39"/>
      <c r="B973" s="39" t="s">
        <v>57</v>
      </c>
      <c r="C973" s="40">
        <v>898</v>
      </c>
      <c r="D973" s="41">
        <v>13271</v>
      </c>
      <c r="E973" s="41">
        <v>8086</v>
      </c>
      <c r="F973" s="41" t="s">
        <v>50</v>
      </c>
      <c r="G973" s="39" t="s">
        <v>305</v>
      </c>
      <c r="H973" s="61" t="s">
        <v>28</v>
      </c>
      <c r="I973" s="64">
        <v>8</v>
      </c>
      <c r="J973" s="64">
        <v>6.5</v>
      </c>
      <c r="K973" s="64">
        <v>6</v>
      </c>
      <c r="L973" s="64"/>
      <c r="M973" s="64">
        <v>6</v>
      </c>
      <c r="N973" s="64"/>
      <c r="O973" s="41">
        <f>IF(P973="m3",I973*J973*M973,IF(P973="m2-LxH",I973*M973,IF(P973="m2-LxW",I973*J973*N973,IF(P973="rm",M973,IF(P973="lm",I973,IF(P973="unit",#REF!,))))))</f>
        <v>312</v>
      </c>
      <c r="P973" s="42" t="s">
        <v>29</v>
      </c>
      <c r="Q973" s="43" t="str">
        <f t="shared" si="255"/>
        <v>off hired</v>
      </c>
      <c r="R973" s="44">
        <v>44810</v>
      </c>
      <c r="S973" s="44">
        <v>44841</v>
      </c>
      <c r="T973" s="45">
        <f t="shared" si="256"/>
        <v>1</v>
      </c>
      <c r="U973" s="46">
        <f t="shared" si="264"/>
        <v>4.5714285714285712</v>
      </c>
      <c r="V973" s="47">
        <v>7.5</v>
      </c>
      <c r="W973" s="47">
        <v>0.7</v>
      </c>
      <c r="X973" s="48">
        <f t="shared" si="257"/>
        <v>2340</v>
      </c>
      <c r="Y973" s="48">
        <f t="shared" si="258"/>
        <v>218.39999999999998</v>
      </c>
      <c r="Z973" s="48">
        <f t="shared" si="259"/>
        <v>1637.9999999999998</v>
      </c>
      <c r="AA973" s="48">
        <f t="shared" si="260"/>
        <v>702</v>
      </c>
      <c r="AB973" s="48">
        <f t="shared" si="261"/>
        <v>998.39999999999986</v>
      </c>
      <c r="AC973" s="48">
        <f t="shared" si="262"/>
        <v>3338.3999999999996</v>
      </c>
      <c r="AD973" s="93">
        <f t="shared" si="253"/>
        <v>3338.3999999999996</v>
      </c>
    </row>
    <row r="974" spans="1:30" s="68" customFormat="1" ht="30" customHeight="1" x14ac:dyDescent="0.35">
      <c r="A974" s="61"/>
      <c r="B974" s="39" t="s">
        <v>97</v>
      </c>
      <c r="C974" s="62">
        <v>899</v>
      </c>
      <c r="D974" s="64">
        <v>13272</v>
      </c>
      <c r="E974" s="64">
        <v>8417</v>
      </c>
      <c r="F974" s="64" t="s">
        <v>49</v>
      </c>
      <c r="G974" s="61" t="s">
        <v>267</v>
      </c>
      <c r="H974" s="61" t="s">
        <v>399</v>
      </c>
      <c r="I974" s="64">
        <v>7</v>
      </c>
      <c r="J974" s="64">
        <v>1.3</v>
      </c>
      <c r="K974" s="64">
        <v>4</v>
      </c>
      <c r="L974" s="64"/>
      <c r="M974" s="64">
        <v>4</v>
      </c>
      <c r="N974" s="64"/>
      <c r="O974" s="41">
        <f>IF(P974="m3",I974*J974*M974,IF(P974="m2-LxH",I974*M974,IF(P974="m2-LxW",I974*J974*N974,IF(P974="rm",M974,IF(P974="lm",I974,IF(P974="unit",#REF!,))))))</f>
        <v>28</v>
      </c>
      <c r="P974" s="62" t="s">
        <v>27</v>
      </c>
      <c r="Q974" s="43" t="str">
        <f t="shared" si="255"/>
        <v>off hired</v>
      </c>
      <c r="R974" s="57">
        <v>44810</v>
      </c>
      <c r="S974" s="57">
        <v>44937</v>
      </c>
      <c r="T974" s="45">
        <f t="shared" si="256"/>
        <v>1</v>
      </c>
      <c r="U974" s="46">
        <f t="shared" si="264"/>
        <v>18.285714285714285</v>
      </c>
      <c r="V974" s="66">
        <v>14</v>
      </c>
      <c r="W974" s="66">
        <v>0.84</v>
      </c>
      <c r="X974" s="48">
        <f t="shared" si="257"/>
        <v>392</v>
      </c>
      <c r="Y974" s="48">
        <f t="shared" si="258"/>
        <v>23.52</v>
      </c>
      <c r="Z974" s="48">
        <f t="shared" si="259"/>
        <v>274.39999999999998</v>
      </c>
      <c r="AA974" s="48">
        <f t="shared" si="260"/>
        <v>117.60000000000001</v>
      </c>
      <c r="AB974" s="48">
        <f t="shared" si="261"/>
        <v>430.08</v>
      </c>
      <c r="AC974" s="48">
        <f t="shared" si="262"/>
        <v>822.07999999999993</v>
      </c>
      <c r="AD974" s="93">
        <f t="shared" ref="AD974:AD1037" si="265">_xlfn.IFNA(AC974,0)</f>
        <v>822.07999999999993</v>
      </c>
    </row>
    <row r="975" spans="1:30" s="68" customFormat="1" ht="30" customHeight="1" x14ac:dyDescent="0.35">
      <c r="A975" s="61"/>
      <c r="B975" s="39" t="s">
        <v>97</v>
      </c>
      <c r="C975" s="62">
        <v>900</v>
      </c>
      <c r="D975" s="64">
        <v>13273</v>
      </c>
      <c r="E975" s="64">
        <v>6744</v>
      </c>
      <c r="F975" s="64" t="s">
        <v>49</v>
      </c>
      <c r="G975" s="61" t="s">
        <v>361</v>
      </c>
      <c r="H975" s="61" t="s">
        <v>302</v>
      </c>
      <c r="I975" s="64">
        <v>2.5</v>
      </c>
      <c r="J975" s="64">
        <v>1.3</v>
      </c>
      <c r="K975" s="64">
        <v>4</v>
      </c>
      <c r="L975" s="64"/>
      <c r="M975" s="64">
        <v>4</v>
      </c>
      <c r="N975" s="64"/>
      <c r="O975" s="41">
        <f>IF(P975="m3",I975*J975*M975,IF(P975="m2-LxH",I975*M975,IF(P975="m2-LxW",I975*J975*N975,IF(P975="rm",M975,IF(P975="lm",I975,IF(P975="unit",#REF!,))))))</f>
        <v>4</v>
      </c>
      <c r="P975" s="42" t="s">
        <v>30</v>
      </c>
      <c r="Q975" s="43" t="str">
        <f t="shared" si="255"/>
        <v>off hired</v>
      </c>
      <c r="R975" s="57">
        <v>44810</v>
      </c>
      <c r="S975" s="85">
        <v>44834</v>
      </c>
      <c r="T975" s="45">
        <f t="shared" si="256"/>
        <v>1</v>
      </c>
      <c r="U975" s="46">
        <f t="shared" si="264"/>
        <v>3.5714285714285716</v>
      </c>
      <c r="V975" s="47">
        <v>135</v>
      </c>
      <c r="W975" s="66"/>
      <c r="X975" s="48">
        <f t="shared" si="257"/>
        <v>540</v>
      </c>
      <c r="Y975" s="48">
        <f t="shared" si="258"/>
        <v>0</v>
      </c>
      <c r="Z975" s="48">
        <f t="shared" si="259"/>
        <v>378</v>
      </c>
      <c r="AA975" s="48">
        <f t="shared" si="260"/>
        <v>162</v>
      </c>
      <c r="AB975" s="48">
        <f t="shared" si="261"/>
        <v>0</v>
      </c>
      <c r="AC975" s="48">
        <f t="shared" si="262"/>
        <v>540</v>
      </c>
      <c r="AD975" s="93">
        <f t="shared" si="265"/>
        <v>540</v>
      </c>
    </row>
    <row r="976" spans="1:30" s="68" customFormat="1" ht="30" customHeight="1" x14ac:dyDescent="0.35">
      <c r="A976" s="61"/>
      <c r="B976" s="39" t="s">
        <v>97</v>
      </c>
      <c r="C976" s="62">
        <v>901</v>
      </c>
      <c r="D976" s="64">
        <v>13273</v>
      </c>
      <c r="E976" s="64">
        <v>6744</v>
      </c>
      <c r="F976" s="64" t="s">
        <v>49</v>
      </c>
      <c r="G976" s="61" t="s">
        <v>361</v>
      </c>
      <c r="H976" s="61" t="s">
        <v>302</v>
      </c>
      <c r="I976" s="64">
        <v>2.5</v>
      </c>
      <c r="J976" s="64">
        <v>1.3</v>
      </c>
      <c r="K976" s="64">
        <v>4</v>
      </c>
      <c r="L976" s="64"/>
      <c r="M976" s="64">
        <v>4</v>
      </c>
      <c r="N976" s="64"/>
      <c r="O976" s="41">
        <f>IF(P976="m3",I976*J976*M976,IF(P976="m2-LxH",I976*M976,IF(P976="m2-LxW",I976*J976*N976,IF(P976="rm",M976,IF(P976="lm",I976,IF(P976="unit",#REF!,))))))</f>
        <v>4</v>
      </c>
      <c r="P976" s="42" t="s">
        <v>30</v>
      </c>
      <c r="Q976" s="43" t="str">
        <f t="shared" si="255"/>
        <v>off hired</v>
      </c>
      <c r="R976" s="57">
        <v>44810</v>
      </c>
      <c r="S976" s="85">
        <v>44834</v>
      </c>
      <c r="T976" s="45">
        <f t="shared" si="256"/>
        <v>1</v>
      </c>
      <c r="U976" s="46">
        <f t="shared" si="264"/>
        <v>3.5714285714285716</v>
      </c>
      <c r="V976" s="47">
        <v>135</v>
      </c>
      <c r="W976" s="66"/>
      <c r="X976" s="48">
        <f t="shared" si="257"/>
        <v>540</v>
      </c>
      <c r="Y976" s="48">
        <f t="shared" si="258"/>
        <v>0</v>
      </c>
      <c r="Z976" s="48">
        <f t="shared" si="259"/>
        <v>378</v>
      </c>
      <c r="AA976" s="48">
        <f t="shared" si="260"/>
        <v>162</v>
      </c>
      <c r="AB976" s="48">
        <f t="shared" si="261"/>
        <v>0</v>
      </c>
      <c r="AC976" s="48">
        <f t="shared" si="262"/>
        <v>540</v>
      </c>
      <c r="AD976" s="93">
        <f t="shared" si="265"/>
        <v>540</v>
      </c>
    </row>
    <row r="977" spans="1:30" s="68" customFormat="1" ht="30" customHeight="1" x14ac:dyDescent="0.35">
      <c r="A977" s="61"/>
      <c r="B977" s="39" t="s">
        <v>97</v>
      </c>
      <c r="C977" s="62">
        <v>903</v>
      </c>
      <c r="D977" s="64">
        <v>13274</v>
      </c>
      <c r="E977" s="64">
        <v>8150</v>
      </c>
      <c r="F977" s="64" t="s">
        <v>49</v>
      </c>
      <c r="G977" s="61" t="s">
        <v>361</v>
      </c>
      <c r="H977" s="61" t="s">
        <v>302</v>
      </c>
      <c r="I977" s="64">
        <v>2.5</v>
      </c>
      <c r="J977" s="64">
        <v>1.3</v>
      </c>
      <c r="K977" s="64">
        <v>4</v>
      </c>
      <c r="L977" s="64"/>
      <c r="M977" s="64">
        <v>4</v>
      </c>
      <c r="N977" s="64"/>
      <c r="O977" s="41">
        <f>IF(P977="m3",I977*J977*M977,IF(P977="m2-LxH",I977*M977,IF(P977="m2-LxW",I977*J977*N977,IF(P977="rm",M977,IF(P977="lm",I977,IF(P977="unit",#REF!,))))))</f>
        <v>4</v>
      </c>
      <c r="P977" s="42" t="s">
        <v>30</v>
      </c>
      <c r="Q977" s="43" t="str">
        <f t="shared" si="255"/>
        <v>off hired</v>
      </c>
      <c r="R977" s="57">
        <v>44811</v>
      </c>
      <c r="S977" s="57">
        <v>44859</v>
      </c>
      <c r="T977" s="45">
        <f t="shared" si="256"/>
        <v>1</v>
      </c>
      <c r="U977" s="46">
        <f t="shared" si="264"/>
        <v>7</v>
      </c>
      <c r="V977" s="47">
        <v>135</v>
      </c>
      <c r="W977" s="66"/>
      <c r="X977" s="48">
        <f t="shared" si="257"/>
        <v>540</v>
      </c>
      <c r="Y977" s="48">
        <f t="shared" si="258"/>
        <v>0</v>
      </c>
      <c r="Z977" s="48">
        <f t="shared" si="259"/>
        <v>378</v>
      </c>
      <c r="AA977" s="48">
        <f t="shared" si="260"/>
        <v>162</v>
      </c>
      <c r="AB977" s="48">
        <f t="shared" si="261"/>
        <v>0</v>
      </c>
      <c r="AC977" s="48">
        <f t="shared" si="262"/>
        <v>540</v>
      </c>
      <c r="AD977" s="93">
        <f t="shared" si="265"/>
        <v>540</v>
      </c>
    </row>
    <row r="978" spans="1:30" s="68" customFormat="1" ht="30" customHeight="1" x14ac:dyDescent="0.35">
      <c r="A978" s="39"/>
      <c r="B978" s="39" t="s">
        <v>97</v>
      </c>
      <c r="C978" s="40">
        <v>347</v>
      </c>
      <c r="D978" s="41">
        <v>13275</v>
      </c>
      <c r="E978" s="41">
        <v>8203</v>
      </c>
      <c r="F978" s="41" t="s">
        <v>50</v>
      </c>
      <c r="G978" s="39" t="s">
        <v>454</v>
      </c>
      <c r="H978" s="61" t="s">
        <v>28</v>
      </c>
      <c r="I978" s="64">
        <v>4</v>
      </c>
      <c r="J978" s="64">
        <v>4</v>
      </c>
      <c r="K978" s="64">
        <v>16</v>
      </c>
      <c r="L978" s="64"/>
      <c r="M978" s="64">
        <v>16</v>
      </c>
      <c r="N978" s="64"/>
      <c r="O978" s="41">
        <f>IF(P978="m3",I978*J978*M978,IF(P978="m2-LxH",I978*M978,IF(P978="m2-LxW",I978*J978*N978,IF(P978="rm",M978,IF(P978="lm",I978,IF(P978="unit",#REF!,))))))</f>
        <v>256</v>
      </c>
      <c r="P978" s="42" t="s">
        <v>29</v>
      </c>
      <c r="Q978" s="43" t="str">
        <f t="shared" si="255"/>
        <v>off hired</v>
      </c>
      <c r="R978" s="44">
        <v>44811</v>
      </c>
      <c r="S978" s="44">
        <v>44870</v>
      </c>
      <c r="T978" s="45">
        <f t="shared" si="256"/>
        <v>1</v>
      </c>
      <c r="U978" s="46">
        <f t="shared" si="264"/>
        <v>8.5714285714285712</v>
      </c>
      <c r="V978" s="47">
        <v>7.5</v>
      </c>
      <c r="W978" s="47">
        <v>0.7</v>
      </c>
      <c r="X978" s="48">
        <f t="shared" si="257"/>
        <v>1920</v>
      </c>
      <c r="Y978" s="48">
        <f t="shared" si="258"/>
        <v>179.2</v>
      </c>
      <c r="Z978" s="48">
        <f t="shared" si="259"/>
        <v>1344</v>
      </c>
      <c r="AA978" s="48">
        <f t="shared" si="260"/>
        <v>576</v>
      </c>
      <c r="AB978" s="48">
        <f t="shared" si="261"/>
        <v>1535.9999999999998</v>
      </c>
      <c r="AC978" s="48">
        <f t="shared" si="262"/>
        <v>3456</v>
      </c>
      <c r="AD978" s="93">
        <f t="shared" si="265"/>
        <v>3456</v>
      </c>
    </row>
    <row r="979" spans="1:30" s="68" customFormat="1" ht="30" customHeight="1" x14ac:dyDescent="0.35">
      <c r="A979" s="39"/>
      <c r="B979" s="39" t="s">
        <v>102</v>
      </c>
      <c r="C979" s="40">
        <v>903</v>
      </c>
      <c r="D979" s="41">
        <v>13276</v>
      </c>
      <c r="E979" s="41">
        <v>7800</v>
      </c>
      <c r="F979" s="41" t="s">
        <v>50</v>
      </c>
      <c r="G979" s="39" t="s">
        <v>271</v>
      </c>
      <c r="H979" s="61" t="s">
        <v>28</v>
      </c>
      <c r="I979" s="64">
        <v>3</v>
      </c>
      <c r="J979" s="64">
        <v>2.5</v>
      </c>
      <c r="K979" s="64">
        <v>4</v>
      </c>
      <c r="L979" s="64"/>
      <c r="M979" s="64">
        <v>4</v>
      </c>
      <c r="N979" s="64"/>
      <c r="O979" s="41">
        <f>IF(P979="m3",I979*J979*M979,IF(P979="m2-LxH",I979*M979,IF(P979="m2-LxW",I979*J979*N979,IF(P979="rm",M979,IF(P979="lm",I979,IF(P979="unit",#REF!,))))))</f>
        <v>30</v>
      </c>
      <c r="P979" s="42" t="s">
        <v>29</v>
      </c>
      <c r="Q979" s="43" t="str">
        <f t="shared" si="255"/>
        <v>off hired</v>
      </c>
      <c r="R979" s="44">
        <v>44811</v>
      </c>
      <c r="S979" s="44">
        <v>44813</v>
      </c>
      <c r="T979" s="45">
        <f t="shared" si="256"/>
        <v>1</v>
      </c>
      <c r="U979" s="46">
        <f t="shared" si="264"/>
        <v>0.42857142857142855</v>
      </c>
      <c r="V979" s="47">
        <v>7.5</v>
      </c>
      <c r="W979" s="47">
        <v>0.7</v>
      </c>
      <c r="X979" s="48">
        <f t="shared" si="257"/>
        <v>225</v>
      </c>
      <c r="Y979" s="48">
        <f t="shared" si="258"/>
        <v>21</v>
      </c>
      <c r="Z979" s="48">
        <f t="shared" si="259"/>
        <v>157.5</v>
      </c>
      <c r="AA979" s="48">
        <f t="shared" si="260"/>
        <v>67.5</v>
      </c>
      <c r="AB979" s="48">
        <f t="shared" si="261"/>
        <v>8.9999999999999982</v>
      </c>
      <c r="AC979" s="48">
        <f t="shared" si="262"/>
        <v>234</v>
      </c>
      <c r="AD979" s="93">
        <f t="shared" si="265"/>
        <v>234</v>
      </c>
    </row>
    <row r="980" spans="1:30" s="68" customFormat="1" ht="30" customHeight="1" x14ac:dyDescent="0.35">
      <c r="A980" s="39"/>
      <c r="B980" s="39" t="s">
        <v>111</v>
      </c>
      <c r="C980" s="40">
        <v>1</v>
      </c>
      <c r="D980" s="41">
        <v>13277</v>
      </c>
      <c r="E980" s="41">
        <v>8636</v>
      </c>
      <c r="F980" s="41" t="s">
        <v>50</v>
      </c>
      <c r="G980" s="39" t="s">
        <v>415</v>
      </c>
      <c r="H980" s="39" t="s">
        <v>300</v>
      </c>
      <c r="I980" s="41">
        <v>20</v>
      </c>
      <c r="J980" s="41">
        <v>1.3</v>
      </c>
      <c r="K980" s="41"/>
      <c r="L980" s="41"/>
      <c r="M980" s="41"/>
      <c r="N980" s="41">
        <v>1</v>
      </c>
      <c r="O980" s="41">
        <f>IF(P980="m3",I980*J980*M980,IF(P980="m2-LxH",I980*M980,IF(P980="m2-LxW",I980*J980*N980,IF(P980="rm",M980,IF(P980="lm",I980,IF(P980="unit",#REF!,))))))</f>
        <v>26</v>
      </c>
      <c r="P980" s="42" t="s">
        <v>32</v>
      </c>
      <c r="Q980" s="43" t="str">
        <f t="shared" si="255"/>
        <v>off hired</v>
      </c>
      <c r="R980" s="44">
        <v>44811</v>
      </c>
      <c r="S980" s="44">
        <v>44963</v>
      </c>
      <c r="T980" s="45">
        <f t="shared" si="256"/>
        <v>1</v>
      </c>
      <c r="U980" s="46">
        <f t="shared" si="264"/>
        <v>21.857142857142858</v>
      </c>
      <c r="V980" s="47">
        <v>7.5</v>
      </c>
      <c r="W980" s="47">
        <v>1.05</v>
      </c>
      <c r="X980" s="48">
        <f t="shared" si="257"/>
        <v>195</v>
      </c>
      <c r="Y980" s="48">
        <f t="shared" si="258"/>
        <v>27.3</v>
      </c>
      <c r="Z980" s="48">
        <f t="shared" si="259"/>
        <v>136.5</v>
      </c>
      <c r="AA980" s="48">
        <f t="shared" si="260"/>
        <v>58.5</v>
      </c>
      <c r="AB980" s="48">
        <f t="shared" si="261"/>
        <v>596.70000000000005</v>
      </c>
      <c r="AC980" s="48">
        <f t="shared" si="262"/>
        <v>791.7</v>
      </c>
      <c r="AD980" s="93">
        <f t="shared" si="265"/>
        <v>791.7</v>
      </c>
    </row>
    <row r="981" spans="1:30" s="68" customFormat="1" ht="30" customHeight="1" x14ac:dyDescent="0.35">
      <c r="A981" s="39"/>
      <c r="B981" s="39" t="s">
        <v>111</v>
      </c>
      <c r="C981" s="40">
        <v>1</v>
      </c>
      <c r="D981" s="41">
        <v>13277</v>
      </c>
      <c r="E981" s="41">
        <v>8636</v>
      </c>
      <c r="F981" s="41" t="s">
        <v>50</v>
      </c>
      <c r="G981" s="39" t="s">
        <v>415</v>
      </c>
      <c r="H981" s="39" t="s">
        <v>300</v>
      </c>
      <c r="I981" s="41">
        <v>20</v>
      </c>
      <c r="J981" s="41">
        <v>1.3</v>
      </c>
      <c r="K981" s="41"/>
      <c r="L981" s="41"/>
      <c r="M981" s="41"/>
      <c r="N981" s="41">
        <v>1</v>
      </c>
      <c r="O981" s="41">
        <f>IF(P981="m3",I981*J981*M981,IF(P981="m2-LxH",I981*M981,IF(P981="m2-LxW",I981*J981*N981,IF(P981="rm",M981,IF(P981="lm",I981,IF(P981="unit",#REF!,))))))</f>
        <v>26</v>
      </c>
      <c r="P981" s="42" t="s">
        <v>32</v>
      </c>
      <c r="Q981" s="43" t="str">
        <f t="shared" si="255"/>
        <v>off hired</v>
      </c>
      <c r="R981" s="44">
        <v>44811</v>
      </c>
      <c r="S981" s="44">
        <v>44963</v>
      </c>
      <c r="T981" s="45">
        <f t="shared" si="256"/>
        <v>1</v>
      </c>
      <c r="U981" s="46">
        <f t="shared" si="264"/>
        <v>21.857142857142858</v>
      </c>
      <c r="V981" s="47">
        <v>7.5</v>
      </c>
      <c r="W981" s="47">
        <v>1.05</v>
      </c>
      <c r="X981" s="48">
        <f t="shared" si="257"/>
        <v>195</v>
      </c>
      <c r="Y981" s="48">
        <f t="shared" si="258"/>
        <v>27.3</v>
      </c>
      <c r="Z981" s="48">
        <f t="shared" si="259"/>
        <v>136.5</v>
      </c>
      <c r="AA981" s="48">
        <f t="shared" si="260"/>
        <v>58.5</v>
      </c>
      <c r="AB981" s="48">
        <f t="shared" si="261"/>
        <v>596.70000000000005</v>
      </c>
      <c r="AC981" s="48">
        <f t="shared" si="262"/>
        <v>791.7</v>
      </c>
      <c r="AD981" s="93">
        <f t="shared" si="265"/>
        <v>791.7</v>
      </c>
    </row>
    <row r="982" spans="1:30" s="68" customFormat="1" ht="30" customHeight="1" x14ac:dyDescent="0.35">
      <c r="A982" s="39"/>
      <c r="B982" s="39" t="s">
        <v>111</v>
      </c>
      <c r="C982" s="40">
        <v>1</v>
      </c>
      <c r="D982" s="41">
        <v>13277</v>
      </c>
      <c r="E982" s="41">
        <v>8636</v>
      </c>
      <c r="F982" s="41" t="s">
        <v>50</v>
      </c>
      <c r="G982" s="39" t="s">
        <v>415</v>
      </c>
      <c r="H982" s="39" t="s">
        <v>300</v>
      </c>
      <c r="I982" s="41">
        <v>20</v>
      </c>
      <c r="J982" s="41">
        <v>1.3</v>
      </c>
      <c r="K982" s="41"/>
      <c r="L982" s="41"/>
      <c r="M982" s="41"/>
      <c r="N982" s="41">
        <v>1</v>
      </c>
      <c r="O982" s="41">
        <f>IF(P982="m3",I982*J982*M982,IF(P982="m2-LxH",I982*M982,IF(P982="m2-LxW",I982*J982*N982,IF(P982="rm",M982,IF(P982="lm",I982,IF(P982="unit",#REF!,))))))</f>
        <v>26</v>
      </c>
      <c r="P982" s="42" t="s">
        <v>32</v>
      </c>
      <c r="Q982" s="43" t="str">
        <f t="shared" si="255"/>
        <v>off hired</v>
      </c>
      <c r="R982" s="44">
        <v>44811</v>
      </c>
      <c r="S982" s="44">
        <v>44963</v>
      </c>
      <c r="T982" s="45">
        <f t="shared" si="256"/>
        <v>1</v>
      </c>
      <c r="U982" s="46">
        <f t="shared" si="264"/>
        <v>21.857142857142858</v>
      </c>
      <c r="V982" s="47">
        <v>7.5</v>
      </c>
      <c r="W982" s="47">
        <v>1.05</v>
      </c>
      <c r="X982" s="48">
        <f t="shared" si="257"/>
        <v>195</v>
      </c>
      <c r="Y982" s="48">
        <f t="shared" si="258"/>
        <v>27.3</v>
      </c>
      <c r="Z982" s="48">
        <f t="shared" si="259"/>
        <v>136.5</v>
      </c>
      <c r="AA982" s="48">
        <f t="shared" si="260"/>
        <v>58.5</v>
      </c>
      <c r="AB982" s="48">
        <f t="shared" si="261"/>
        <v>596.70000000000005</v>
      </c>
      <c r="AC982" s="48">
        <f t="shared" si="262"/>
        <v>791.7</v>
      </c>
      <c r="AD982" s="93">
        <f t="shared" si="265"/>
        <v>791.7</v>
      </c>
    </row>
    <row r="983" spans="1:30" s="68" customFormat="1" ht="30" customHeight="1" x14ac:dyDescent="0.35">
      <c r="A983" s="39"/>
      <c r="B983" s="39" t="s">
        <v>111</v>
      </c>
      <c r="C983" s="40">
        <v>1</v>
      </c>
      <c r="D983" s="41">
        <v>13277</v>
      </c>
      <c r="E983" s="41">
        <v>8636</v>
      </c>
      <c r="F983" s="41" t="s">
        <v>50</v>
      </c>
      <c r="G983" s="39" t="s">
        <v>415</v>
      </c>
      <c r="H983" s="39" t="s">
        <v>300</v>
      </c>
      <c r="I983" s="41">
        <v>20</v>
      </c>
      <c r="J983" s="41">
        <v>1.3</v>
      </c>
      <c r="K983" s="41"/>
      <c r="L983" s="41"/>
      <c r="M983" s="41"/>
      <c r="N983" s="41">
        <v>1</v>
      </c>
      <c r="O983" s="41">
        <f>IF(P983="m3",I983*J983*M983,IF(P983="m2-LxH",I983*M983,IF(P983="m2-LxW",I983*J983*N983,IF(P983="rm",M983,IF(P983="lm",I983,IF(P983="unit",#REF!,))))))</f>
        <v>26</v>
      </c>
      <c r="P983" s="42" t="s">
        <v>32</v>
      </c>
      <c r="Q983" s="43" t="str">
        <f t="shared" si="255"/>
        <v>off hired</v>
      </c>
      <c r="R983" s="44">
        <v>44811</v>
      </c>
      <c r="S983" s="44">
        <v>44963</v>
      </c>
      <c r="T983" s="45">
        <f t="shared" si="256"/>
        <v>1</v>
      </c>
      <c r="U983" s="46">
        <f t="shared" si="264"/>
        <v>21.857142857142858</v>
      </c>
      <c r="V983" s="47">
        <v>7.5</v>
      </c>
      <c r="W983" s="47">
        <v>1.05</v>
      </c>
      <c r="X983" s="48">
        <f t="shared" si="257"/>
        <v>195</v>
      </c>
      <c r="Y983" s="48">
        <f t="shared" si="258"/>
        <v>27.3</v>
      </c>
      <c r="Z983" s="48">
        <f t="shared" si="259"/>
        <v>136.5</v>
      </c>
      <c r="AA983" s="48">
        <f t="shared" si="260"/>
        <v>58.5</v>
      </c>
      <c r="AB983" s="48">
        <f t="shared" si="261"/>
        <v>596.70000000000005</v>
      </c>
      <c r="AC983" s="48">
        <f t="shared" si="262"/>
        <v>791.7</v>
      </c>
      <c r="AD983" s="93">
        <f t="shared" si="265"/>
        <v>791.7</v>
      </c>
    </row>
    <row r="984" spans="1:30" s="68" customFormat="1" ht="30" customHeight="1" x14ac:dyDescent="0.35">
      <c r="A984" s="39"/>
      <c r="B984" s="39" t="s">
        <v>111</v>
      </c>
      <c r="C984" s="40">
        <v>1</v>
      </c>
      <c r="D984" s="41">
        <v>13277</v>
      </c>
      <c r="E984" s="41">
        <v>8636</v>
      </c>
      <c r="F984" s="41" t="s">
        <v>50</v>
      </c>
      <c r="G984" s="39" t="s">
        <v>415</v>
      </c>
      <c r="H984" s="39" t="s">
        <v>300</v>
      </c>
      <c r="I984" s="41">
        <v>20</v>
      </c>
      <c r="J984" s="41">
        <v>1.3</v>
      </c>
      <c r="K984" s="41"/>
      <c r="L984" s="41"/>
      <c r="M984" s="41"/>
      <c r="N984" s="41">
        <v>1</v>
      </c>
      <c r="O984" s="41">
        <f>IF(P984="m3",I984*J984*M984,IF(P984="m2-LxH",I984*M984,IF(P984="m2-LxW",I984*J984*N984,IF(P984="rm",M984,IF(P984="lm",I984,IF(P984="unit",#REF!,))))))</f>
        <v>26</v>
      </c>
      <c r="P984" s="42" t="s">
        <v>32</v>
      </c>
      <c r="Q984" s="43" t="str">
        <f t="shared" si="255"/>
        <v>off hired</v>
      </c>
      <c r="R984" s="44">
        <v>44811</v>
      </c>
      <c r="S984" s="44">
        <v>44963</v>
      </c>
      <c r="T984" s="45">
        <f t="shared" si="256"/>
        <v>1</v>
      </c>
      <c r="U984" s="46">
        <f t="shared" si="264"/>
        <v>21.857142857142858</v>
      </c>
      <c r="V984" s="47">
        <v>7.5</v>
      </c>
      <c r="W984" s="47">
        <v>1.05</v>
      </c>
      <c r="X984" s="48">
        <f t="shared" si="257"/>
        <v>195</v>
      </c>
      <c r="Y984" s="48">
        <f t="shared" si="258"/>
        <v>27.3</v>
      </c>
      <c r="Z984" s="48">
        <f t="shared" si="259"/>
        <v>136.5</v>
      </c>
      <c r="AA984" s="48">
        <f t="shared" si="260"/>
        <v>58.5</v>
      </c>
      <c r="AB984" s="48">
        <f t="shared" si="261"/>
        <v>596.70000000000005</v>
      </c>
      <c r="AC984" s="48">
        <f t="shared" si="262"/>
        <v>791.7</v>
      </c>
      <c r="AD984" s="93">
        <f t="shared" si="265"/>
        <v>791.7</v>
      </c>
    </row>
    <row r="985" spans="1:30" s="68" customFormat="1" ht="30" customHeight="1" x14ac:dyDescent="0.35">
      <c r="A985" s="39"/>
      <c r="B985" s="39" t="s">
        <v>111</v>
      </c>
      <c r="C985" s="40">
        <v>1</v>
      </c>
      <c r="D985" s="41">
        <v>13277</v>
      </c>
      <c r="E985" s="41">
        <v>8636</v>
      </c>
      <c r="F985" s="41" t="s">
        <v>50</v>
      </c>
      <c r="G985" s="39" t="s">
        <v>415</v>
      </c>
      <c r="H985" s="39" t="s">
        <v>300</v>
      </c>
      <c r="I985" s="41">
        <v>20</v>
      </c>
      <c r="J985" s="41">
        <v>1.3</v>
      </c>
      <c r="K985" s="41"/>
      <c r="L985" s="41"/>
      <c r="M985" s="41"/>
      <c r="N985" s="41">
        <v>1</v>
      </c>
      <c r="O985" s="41">
        <f>IF(P985="m3",I985*J985*M985,IF(P985="m2-LxH",I985*M985,IF(P985="m2-LxW",I985*J985*N985,IF(P985="rm",M985,IF(P985="lm",I985,IF(P985="unit",#REF!,))))))</f>
        <v>26</v>
      </c>
      <c r="P985" s="42" t="s">
        <v>32</v>
      </c>
      <c r="Q985" s="43" t="str">
        <f t="shared" si="255"/>
        <v>off hired</v>
      </c>
      <c r="R985" s="44">
        <v>44811</v>
      </c>
      <c r="S985" s="44">
        <v>44963</v>
      </c>
      <c r="T985" s="45">
        <f t="shared" si="256"/>
        <v>1</v>
      </c>
      <c r="U985" s="46">
        <f t="shared" si="264"/>
        <v>21.857142857142858</v>
      </c>
      <c r="V985" s="47">
        <v>7.5</v>
      </c>
      <c r="W985" s="47">
        <v>1.05</v>
      </c>
      <c r="X985" s="48">
        <f t="shared" si="257"/>
        <v>195</v>
      </c>
      <c r="Y985" s="48">
        <f t="shared" si="258"/>
        <v>27.3</v>
      </c>
      <c r="Z985" s="48">
        <f t="shared" si="259"/>
        <v>136.5</v>
      </c>
      <c r="AA985" s="48">
        <f t="shared" si="260"/>
        <v>58.5</v>
      </c>
      <c r="AB985" s="48">
        <f t="shared" si="261"/>
        <v>596.70000000000005</v>
      </c>
      <c r="AC985" s="48">
        <f t="shared" si="262"/>
        <v>791.7</v>
      </c>
      <c r="AD985" s="93">
        <f t="shared" si="265"/>
        <v>791.7</v>
      </c>
    </row>
    <row r="986" spans="1:30" s="68" customFormat="1" ht="30" customHeight="1" x14ac:dyDescent="0.35">
      <c r="A986" s="39"/>
      <c r="B986" s="39" t="s">
        <v>111</v>
      </c>
      <c r="C986" s="40">
        <v>1</v>
      </c>
      <c r="D986" s="41">
        <v>13277</v>
      </c>
      <c r="E986" s="41">
        <v>8636</v>
      </c>
      <c r="F986" s="41" t="s">
        <v>50</v>
      </c>
      <c r="G986" s="39" t="s">
        <v>415</v>
      </c>
      <c r="H986" s="39" t="s">
        <v>353</v>
      </c>
      <c r="I986" s="41">
        <v>20</v>
      </c>
      <c r="J986" s="41">
        <v>0.6</v>
      </c>
      <c r="K986" s="41"/>
      <c r="L986" s="41"/>
      <c r="M986" s="41"/>
      <c r="N986" s="41">
        <v>1</v>
      </c>
      <c r="O986" s="41">
        <f>IF(P986="m3",I986*J986*M986,IF(P986="m2-LxH",I986*M986,IF(P986="m2-LxW",I986*J986*N986,IF(P986="rm",M986,IF(P986="lm",I986,IF(P986="unit",#REF!,))))))</f>
        <v>12</v>
      </c>
      <c r="P986" s="42" t="s">
        <v>32</v>
      </c>
      <c r="Q986" s="43" t="str">
        <f t="shared" si="255"/>
        <v>off hired</v>
      </c>
      <c r="R986" s="44">
        <v>44811</v>
      </c>
      <c r="S986" s="44">
        <v>44963</v>
      </c>
      <c r="T986" s="45">
        <f t="shared" si="256"/>
        <v>1</v>
      </c>
      <c r="U986" s="46">
        <f t="shared" si="264"/>
        <v>21.857142857142858</v>
      </c>
      <c r="V986" s="47">
        <v>36.5</v>
      </c>
      <c r="W986" s="47">
        <v>3.15</v>
      </c>
      <c r="X986" s="48">
        <f t="shared" si="257"/>
        <v>438</v>
      </c>
      <c r="Y986" s="48">
        <f t="shared" si="258"/>
        <v>37.799999999999997</v>
      </c>
      <c r="Z986" s="48">
        <f t="shared" si="259"/>
        <v>306.59999999999997</v>
      </c>
      <c r="AA986" s="48">
        <f t="shared" si="260"/>
        <v>131.39999999999998</v>
      </c>
      <c r="AB986" s="48">
        <f t="shared" si="261"/>
        <v>826.19999999999993</v>
      </c>
      <c r="AC986" s="48">
        <f t="shared" si="262"/>
        <v>1264.1999999999998</v>
      </c>
      <c r="AD986" s="93">
        <f t="shared" si="265"/>
        <v>1264.1999999999998</v>
      </c>
    </row>
    <row r="987" spans="1:30" s="68" customFormat="1" ht="30" customHeight="1" x14ac:dyDescent="0.35">
      <c r="A987" s="39"/>
      <c r="B987" s="39" t="s">
        <v>111</v>
      </c>
      <c r="C987" s="40">
        <v>1</v>
      </c>
      <c r="D987" s="41">
        <v>13277</v>
      </c>
      <c r="E987" s="41">
        <v>8636</v>
      </c>
      <c r="F987" s="41" t="s">
        <v>50</v>
      </c>
      <c r="G987" s="39" t="s">
        <v>415</v>
      </c>
      <c r="H987" s="39" t="s">
        <v>353</v>
      </c>
      <c r="I987" s="41">
        <v>20</v>
      </c>
      <c r="J987" s="41">
        <v>0.6</v>
      </c>
      <c r="K987" s="41"/>
      <c r="L987" s="41"/>
      <c r="M987" s="41"/>
      <c r="N987" s="41">
        <v>1</v>
      </c>
      <c r="O987" s="41">
        <f>IF(P987="m3",I987*J987*M987,IF(P987="m2-LxH",I987*M987,IF(P987="m2-LxW",I987*J987*N987,IF(P987="rm",M987,IF(P987="lm",I987,IF(P987="unit",#REF!,))))))</f>
        <v>12</v>
      </c>
      <c r="P987" s="42" t="s">
        <v>32</v>
      </c>
      <c r="Q987" s="43" t="str">
        <f t="shared" si="255"/>
        <v>off hired</v>
      </c>
      <c r="R987" s="44">
        <v>44811</v>
      </c>
      <c r="S987" s="44">
        <v>44963</v>
      </c>
      <c r="T987" s="45">
        <f t="shared" si="256"/>
        <v>1</v>
      </c>
      <c r="U987" s="46">
        <f t="shared" si="264"/>
        <v>21.857142857142858</v>
      </c>
      <c r="V987" s="47">
        <v>36.5</v>
      </c>
      <c r="W987" s="47">
        <v>3.15</v>
      </c>
      <c r="X987" s="48">
        <f t="shared" si="257"/>
        <v>438</v>
      </c>
      <c r="Y987" s="48">
        <f t="shared" si="258"/>
        <v>37.799999999999997</v>
      </c>
      <c r="Z987" s="48">
        <f t="shared" si="259"/>
        <v>306.59999999999997</v>
      </c>
      <c r="AA987" s="48">
        <f t="shared" si="260"/>
        <v>131.39999999999998</v>
      </c>
      <c r="AB987" s="48">
        <f t="shared" si="261"/>
        <v>826.19999999999993</v>
      </c>
      <c r="AC987" s="48">
        <f t="shared" si="262"/>
        <v>1264.1999999999998</v>
      </c>
      <c r="AD987" s="93">
        <f t="shared" si="265"/>
        <v>1264.1999999999998</v>
      </c>
    </row>
    <row r="988" spans="1:30" s="68" customFormat="1" ht="30" customHeight="1" x14ac:dyDescent="0.35">
      <c r="A988" s="39"/>
      <c r="B988" s="39" t="s">
        <v>111</v>
      </c>
      <c r="C988" s="40">
        <v>1</v>
      </c>
      <c r="D988" s="41">
        <v>13277</v>
      </c>
      <c r="E988" s="41">
        <v>8636</v>
      </c>
      <c r="F988" s="41" t="s">
        <v>50</v>
      </c>
      <c r="G988" s="39" t="s">
        <v>415</v>
      </c>
      <c r="H988" s="39" t="s">
        <v>353</v>
      </c>
      <c r="I988" s="41">
        <v>20</v>
      </c>
      <c r="J988" s="41">
        <v>0.6</v>
      </c>
      <c r="K988" s="41"/>
      <c r="L988" s="41"/>
      <c r="M988" s="41"/>
      <c r="N988" s="41">
        <v>1</v>
      </c>
      <c r="O988" s="41">
        <f>IF(P988="m3",I988*J988*M988,IF(P988="m2-LxH",I988*M988,IF(P988="m2-LxW",I988*J988*N988,IF(P988="rm",M988,IF(P988="lm",I988,IF(P988="unit",#REF!,))))))</f>
        <v>12</v>
      </c>
      <c r="P988" s="42" t="s">
        <v>32</v>
      </c>
      <c r="Q988" s="43" t="str">
        <f t="shared" si="255"/>
        <v>off hired</v>
      </c>
      <c r="R988" s="44">
        <v>44811</v>
      </c>
      <c r="S988" s="44">
        <v>44963</v>
      </c>
      <c r="T988" s="45">
        <f t="shared" si="256"/>
        <v>1</v>
      </c>
      <c r="U988" s="46">
        <f t="shared" si="264"/>
        <v>21.857142857142858</v>
      </c>
      <c r="V988" s="47">
        <v>36.5</v>
      </c>
      <c r="W988" s="47">
        <v>3.15</v>
      </c>
      <c r="X988" s="48">
        <f t="shared" si="257"/>
        <v>438</v>
      </c>
      <c r="Y988" s="48">
        <f t="shared" si="258"/>
        <v>37.799999999999997</v>
      </c>
      <c r="Z988" s="48">
        <f t="shared" si="259"/>
        <v>306.59999999999997</v>
      </c>
      <c r="AA988" s="48">
        <f t="shared" si="260"/>
        <v>131.39999999999998</v>
      </c>
      <c r="AB988" s="48">
        <f t="shared" si="261"/>
        <v>826.19999999999993</v>
      </c>
      <c r="AC988" s="48">
        <f t="shared" si="262"/>
        <v>1264.1999999999998</v>
      </c>
      <c r="AD988" s="93">
        <f t="shared" si="265"/>
        <v>1264.1999999999998</v>
      </c>
    </row>
    <row r="989" spans="1:30" s="68" customFormat="1" ht="30" customHeight="1" x14ac:dyDescent="0.35">
      <c r="A989" s="39"/>
      <c r="B989" s="39" t="s">
        <v>111</v>
      </c>
      <c r="C989" s="40">
        <v>1</v>
      </c>
      <c r="D989" s="41">
        <v>13277</v>
      </c>
      <c r="E989" s="41">
        <v>8636</v>
      </c>
      <c r="F989" s="41" t="s">
        <v>50</v>
      </c>
      <c r="G989" s="39" t="s">
        <v>415</v>
      </c>
      <c r="H989" s="39" t="s">
        <v>353</v>
      </c>
      <c r="I989" s="41">
        <v>20</v>
      </c>
      <c r="J989" s="41">
        <v>0.6</v>
      </c>
      <c r="K989" s="41"/>
      <c r="L989" s="41"/>
      <c r="M989" s="41"/>
      <c r="N989" s="41">
        <v>1</v>
      </c>
      <c r="O989" s="41">
        <f>IF(P989="m3",I989*J989*M989,IF(P989="m2-LxH",I989*M989,IF(P989="m2-LxW",I989*J989*N989,IF(P989="rm",M989,IF(P989="lm",I989,IF(P989="unit",#REF!,))))))</f>
        <v>12</v>
      </c>
      <c r="P989" s="42" t="s">
        <v>32</v>
      </c>
      <c r="Q989" s="43" t="str">
        <f t="shared" si="255"/>
        <v>off hired</v>
      </c>
      <c r="R989" s="44">
        <v>44811</v>
      </c>
      <c r="S989" s="44">
        <v>44963</v>
      </c>
      <c r="T989" s="45">
        <f t="shared" si="256"/>
        <v>1</v>
      </c>
      <c r="U989" s="46">
        <f t="shared" si="264"/>
        <v>21.857142857142858</v>
      </c>
      <c r="V989" s="47">
        <v>36.5</v>
      </c>
      <c r="W989" s="47">
        <v>3.15</v>
      </c>
      <c r="X989" s="48">
        <f t="shared" si="257"/>
        <v>438</v>
      </c>
      <c r="Y989" s="48">
        <f t="shared" si="258"/>
        <v>37.799999999999997</v>
      </c>
      <c r="Z989" s="48">
        <f t="shared" si="259"/>
        <v>306.59999999999997</v>
      </c>
      <c r="AA989" s="48">
        <f t="shared" si="260"/>
        <v>131.39999999999998</v>
      </c>
      <c r="AB989" s="48">
        <f t="shared" si="261"/>
        <v>826.19999999999993</v>
      </c>
      <c r="AC989" s="48">
        <f t="shared" si="262"/>
        <v>1264.1999999999998</v>
      </c>
      <c r="AD989" s="93">
        <f t="shared" si="265"/>
        <v>1264.1999999999998</v>
      </c>
    </row>
    <row r="990" spans="1:30" s="68" customFormat="1" ht="30" customHeight="1" x14ac:dyDescent="0.35">
      <c r="A990" s="39"/>
      <c r="B990" s="39" t="s">
        <v>111</v>
      </c>
      <c r="C990" s="40">
        <v>1</v>
      </c>
      <c r="D990" s="41">
        <v>13277</v>
      </c>
      <c r="E990" s="41">
        <v>8636</v>
      </c>
      <c r="F990" s="41" t="s">
        <v>50</v>
      </c>
      <c r="G990" s="39" t="s">
        <v>415</v>
      </c>
      <c r="H990" s="39" t="s">
        <v>353</v>
      </c>
      <c r="I990" s="41">
        <v>20</v>
      </c>
      <c r="J990" s="41">
        <v>0.6</v>
      </c>
      <c r="K990" s="41"/>
      <c r="L990" s="41"/>
      <c r="M990" s="41"/>
      <c r="N990" s="41">
        <v>1</v>
      </c>
      <c r="O990" s="41">
        <f>IF(P990="m3",I990*J990*M990,IF(P990="m2-LxH",I990*M990,IF(P990="m2-LxW",I990*J990*N990,IF(P990="rm",M990,IF(P990="lm",I990,IF(P990="unit",#REF!,))))))</f>
        <v>12</v>
      </c>
      <c r="P990" s="42" t="s">
        <v>32</v>
      </c>
      <c r="Q990" s="43" t="str">
        <f t="shared" si="255"/>
        <v>off hired</v>
      </c>
      <c r="R990" s="44">
        <v>44811</v>
      </c>
      <c r="S990" s="44">
        <v>44963</v>
      </c>
      <c r="T990" s="45">
        <f t="shared" si="256"/>
        <v>1</v>
      </c>
      <c r="U990" s="46">
        <f t="shared" si="264"/>
        <v>21.857142857142858</v>
      </c>
      <c r="V990" s="47">
        <v>36.5</v>
      </c>
      <c r="W990" s="47">
        <v>3.15</v>
      </c>
      <c r="X990" s="48">
        <f t="shared" si="257"/>
        <v>438</v>
      </c>
      <c r="Y990" s="48">
        <f t="shared" si="258"/>
        <v>37.799999999999997</v>
      </c>
      <c r="Z990" s="48">
        <f t="shared" si="259"/>
        <v>306.59999999999997</v>
      </c>
      <c r="AA990" s="48">
        <f t="shared" si="260"/>
        <v>131.39999999999998</v>
      </c>
      <c r="AB990" s="48">
        <f t="shared" si="261"/>
        <v>826.19999999999993</v>
      </c>
      <c r="AC990" s="48">
        <f t="shared" si="262"/>
        <v>1264.1999999999998</v>
      </c>
      <c r="AD990" s="93">
        <f t="shared" si="265"/>
        <v>1264.1999999999998</v>
      </c>
    </row>
    <row r="991" spans="1:30" s="68" customFormat="1" ht="30" customHeight="1" x14ac:dyDescent="0.35">
      <c r="A991" s="39"/>
      <c r="B991" s="39" t="s">
        <v>111</v>
      </c>
      <c r="C991" s="40">
        <v>1</v>
      </c>
      <c r="D991" s="41">
        <v>13277</v>
      </c>
      <c r="E991" s="41">
        <v>8636</v>
      </c>
      <c r="F991" s="41" t="s">
        <v>50</v>
      </c>
      <c r="G991" s="39" t="s">
        <v>415</v>
      </c>
      <c r="H991" s="39" t="s">
        <v>353</v>
      </c>
      <c r="I991" s="41">
        <v>20</v>
      </c>
      <c r="J991" s="41">
        <v>0.6</v>
      </c>
      <c r="K991" s="41"/>
      <c r="L991" s="41"/>
      <c r="M991" s="41"/>
      <c r="N991" s="41">
        <v>1</v>
      </c>
      <c r="O991" s="41">
        <f>IF(P991="m3",I991*J991*M991,IF(P991="m2-LxH",I991*M991,IF(P991="m2-LxW",I991*J991*N991,IF(P991="rm",M991,IF(P991="lm",I991,IF(P991="unit",#REF!,))))))</f>
        <v>12</v>
      </c>
      <c r="P991" s="42" t="s">
        <v>32</v>
      </c>
      <c r="Q991" s="43" t="str">
        <f t="shared" si="255"/>
        <v>off hired</v>
      </c>
      <c r="R991" s="44">
        <v>44811</v>
      </c>
      <c r="S991" s="44">
        <v>44963</v>
      </c>
      <c r="T991" s="45">
        <f t="shared" si="256"/>
        <v>1</v>
      </c>
      <c r="U991" s="46">
        <f t="shared" si="264"/>
        <v>21.857142857142858</v>
      </c>
      <c r="V991" s="47">
        <v>36.5</v>
      </c>
      <c r="W991" s="47">
        <v>3.15</v>
      </c>
      <c r="X991" s="48">
        <f t="shared" si="257"/>
        <v>438</v>
      </c>
      <c r="Y991" s="48">
        <f t="shared" si="258"/>
        <v>37.799999999999997</v>
      </c>
      <c r="Z991" s="48">
        <f t="shared" si="259"/>
        <v>306.59999999999997</v>
      </c>
      <c r="AA991" s="48">
        <f t="shared" si="260"/>
        <v>131.39999999999998</v>
      </c>
      <c r="AB991" s="48">
        <f t="shared" si="261"/>
        <v>826.19999999999993</v>
      </c>
      <c r="AC991" s="48">
        <f t="shared" si="262"/>
        <v>1264.1999999999998</v>
      </c>
      <c r="AD991" s="93">
        <f t="shared" si="265"/>
        <v>1264.1999999999998</v>
      </c>
    </row>
    <row r="992" spans="1:30" s="68" customFormat="1" ht="30" customHeight="1" x14ac:dyDescent="0.35">
      <c r="A992" s="61"/>
      <c r="B992" s="39" t="s">
        <v>74</v>
      </c>
      <c r="C992" s="62">
        <v>904</v>
      </c>
      <c r="D992" s="64">
        <v>13278</v>
      </c>
      <c r="E992" s="64">
        <v>8189</v>
      </c>
      <c r="F992" s="41" t="s">
        <v>50</v>
      </c>
      <c r="G992" s="61" t="s">
        <v>398</v>
      </c>
      <c r="H992" s="61" t="s">
        <v>399</v>
      </c>
      <c r="I992" s="64">
        <v>3</v>
      </c>
      <c r="J992" s="64">
        <v>1.8</v>
      </c>
      <c r="K992" s="64">
        <v>3</v>
      </c>
      <c r="L992" s="64"/>
      <c r="M992" s="64">
        <v>3</v>
      </c>
      <c r="N992" s="64"/>
      <c r="O992" s="41">
        <f>IF(P992="m3",I992*J992*M992,IF(P992="m2-LxH",I992*M992,IF(P992="m2-LxW",I992*J992*N992,IF(P992="rm",M992,IF(P992="lm",I992,IF(P992="unit",#REF!,))))))</f>
        <v>9</v>
      </c>
      <c r="P992" s="62" t="s">
        <v>27</v>
      </c>
      <c r="Q992" s="43" t="str">
        <f t="shared" si="255"/>
        <v>off hired</v>
      </c>
      <c r="R992" s="57">
        <v>44811</v>
      </c>
      <c r="S992" s="57">
        <v>44868</v>
      </c>
      <c r="T992" s="45">
        <f t="shared" si="256"/>
        <v>1</v>
      </c>
      <c r="U992" s="46">
        <f t="shared" si="264"/>
        <v>8.2857142857142865</v>
      </c>
      <c r="V992" s="66">
        <v>18</v>
      </c>
      <c r="W992" s="66">
        <v>1.05</v>
      </c>
      <c r="X992" s="48">
        <f t="shared" si="257"/>
        <v>162</v>
      </c>
      <c r="Y992" s="48">
        <f t="shared" si="258"/>
        <v>9.4500000000000011</v>
      </c>
      <c r="Z992" s="48">
        <f t="shared" si="259"/>
        <v>113.39999999999999</v>
      </c>
      <c r="AA992" s="48">
        <f t="shared" si="260"/>
        <v>48.599999999999994</v>
      </c>
      <c r="AB992" s="48">
        <f t="shared" si="261"/>
        <v>78.300000000000011</v>
      </c>
      <c r="AC992" s="48">
        <f t="shared" si="262"/>
        <v>240.3</v>
      </c>
      <c r="AD992" s="93">
        <f t="shared" si="265"/>
        <v>240.3</v>
      </c>
    </row>
    <row r="993" spans="1:30" s="68" customFormat="1" ht="30" customHeight="1" x14ac:dyDescent="0.35">
      <c r="A993" s="61"/>
      <c r="B993" s="39" t="s">
        <v>47</v>
      </c>
      <c r="C993" s="62">
        <v>905</v>
      </c>
      <c r="D993" s="63">
        <v>13279</v>
      </c>
      <c r="E993" s="63">
        <v>8076</v>
      </c>
      <c r="F993" s="41" t="s">
        <v>50</v>
      </c>
      <c r="G993" s="61" t="s">
        <v>270</v>
      </c>
      <c r="H993" s="61" t="s">
        <v>399</v>
      </c>
      <c r="I993" s="64">
        <v>13.5</v>
      </c>
      <c r="J993" s="64">
        <v>1.3</v>
      </c>
      <c r="K993" s="64">
        <v>4</v>
      </c>
      <c r="L993" s="64"/>
      <c r="M993" s="64">
        <v>4</v>
      </c>
      <c r="N993" s="64"/>
      <c r="O993" s="41">
        <f>IF(P993="m3",I993*J993*M993,IF(P993="m2-LxH",I993*M993,IF(P993="m2-LxW",I993*J993*N993,IF(P993="rm",M993,IF(P993="lm",I993,IF(P993="unit",#REF!,))))))</f>
        <v>54</v>
      </c>
      <c r="P993" s="62" t="s">
        <v>27</v>
      </c>
      <c r="Q993" s="43" t="str">
        <f t="shared" si="255"/>
        <v>off hired</v>
      </c>
      <c r="R993" s="57">
        <v>44811</v>
      </c>
      <c r="S993" s="57">
        <v>44837</v>
      </c>
      <c r="T993" s="45">
        <f t="shared" si="256"/>
        <v>1</v>
      </c>
      <c r="U993" s="46">
        <f t="shared" si="264"/>
        <v>3.8571428571428572</v>
      </c>
      <c r="V993" s="66">
        <v>14</v>
      </c>
      <c r="W993" s="66">
        <v>0.84</v>
      </c>
      <c r="X993" s="48">
        <f t="shared" si="257"/>
        <v>756</v>
      </c>
      <c r="Y993" s="48">
        <f t="shared" si="258"/>
        <v>45.36</v>
      </c>
      <c r="Z993" s="48">
        <f t="shared" si="259"/>
        <v>529.19999999999993</v>
      </c>
      <c r="AA993" s="48">
        <f t="shared" si="260"/>
        <v>226.79999999999998</v>
      </c>
      <c r="AB993" s="48">
        <f t="shared" si="261"/>
        <v>174.95999999999998</v>
      </c>
      <c r="AC993" s="48">
        <f t="shared" si="262"/>
        <v>930.95999999999981</v>
      </c>
      <c r="AD993" s="93">
        <f t="shared" si="265"/>
        <v>930.95999999999981</v>
      </c>
    </row>
    <row r="994" spans="1:30" s="68" customFormat="1" ht="30" customHeight="1" x14ac:dyDescent="0.35">
      <c r="A994" s="61"/>
      <c r="B994" s="39" t="s">
        <v>107</v>
      </c>
      <c r="C994" s="62">
        <v>906</v>
      </c>
      <c r="D994" s="64">
        <v>13280</v>
      </c>
      <c r="E994" s="64">
        <v>6704</v>
      </c>
      <c r="F994" s="41" t="s">
        <v>50</v>
      </c>
      <c r="G994" s="61" t="s">
        <v>455</v>
      </c>
      <c r="H994" s="61" t="s">
        <v>302</v>
      </c>
      <c r="I994" s="64">
        <v>2.5</v>
      </c>
      <c r="J994" s="64">
        <v>1.3</v>
      </c>
      <c r="K994" s="64">
        <v>2</v>
      </c>
      <c r="L994" s="64"/>
      <c r="M994" s="64">
        <v>2</v>
      </c>
      <c r="N994" s="64"/>
      <c r="O994" s="41">
        <f>IF(P994="m3",I994*J994*M994,IF(P994="m2-LxH",I994*M994,IF(P994="m2-LxW",I994*J994*N994,IF(P994="rm",M994,IF(P994="lm",I994,IF(P994="unit",#REF!,))))))</f>
        <v>2</v>
      </c>
      <c r="P994" s="42" t="s">
        <v>30</v>
      </c>
      <c r="Q994" s="43" t="str">
        <f t="shared" si="255"/>
        <v>off hired</v>
      </c>
      <c r="R994" s="57">
        <v>44812</v>
      </c>
      <c r="S994" s="57">
        <v>44825</v>
      </c>
      <c r="T994" s="45">
        <f t="shared" si="256"/>
        <v>1</v>
      </c>
      <c r="U994" s="46">
        <f t="shared" si="264"/>
        <v>2</v>
      </c>
      <c r="V994" s="47">
        <v>135</v>
      </c>
      <c r="W994" s="47">
        <v>12.25</v>
      </c>
      <c r="X994" s="48">
        <f t="shared" si="257"/>
        <v>270</v>
      </c>
      <c r="Y994" s="48">
        <f t="shared" si="258"/>
        <v>24.5</v>
      </c>
      <c r="Z994" s="48">
        <f t="shared" si="259"/>
        <v>189</v>
      </c>
      <c r="AA994" s="48">
        <f t="shared" si="260"/>
        <v>81</v>
      </c>
      <c r="AB994" s="48">
        <f t="shared" si="261"/>
        <v>49</v>
      </c>
      <c r="AC994" s="48">
        <f t="shared" si="262"/>
        <v>319</v>
      </c>
      <c r="AD994" s="93">
        <f t="shared" si="265"/>
        <v>319</v>
      </c>
    </row>
    <row r="995" spans="1:30" s="68" customFormat="1" ht="30" customHeight="1" x14ac:dyDescent="0.35">
      <c r="A995" s="61"/>
      <c r="B995" s="39" t="s">
        <v>117</v>
      </c>
      <c r="C995" s="62">
        <v>907</v>
      </c>
      <c r="D995" s="64">
        <v>13281</v>
      </c>
      <c r="E995" s="64">
        <v>8181</v>
      </c>
      <c r="F995" s="64" t="s">
        <v>49</v>
      </c>
      <c r="G995" s="61" t="s">
        <v>456</v>
      </c>
      <c r="H995" s="61" t="s">
        <v>399</v>
      </c>
      <c r="I995" s="64">
        <v>6.5</v>
      </c>
      <c r="J995" s="64">
        <v>1</v>
      </c>
      <c r="K995" s="64">
        <v>3</v>
      </c>
      <c r="L995" s="64"/>
      <c r="M995" s="64">
        <v>3</v>
      </c>
      <c r="N995" s="64"/>
      <c r="O995" s="41">
        <f>IF(P995="m3",I995*J995*M995,IF(P995="m2-LxH",I995*M995,IF(P995="m2-LxW",I995*J995*N995,IF(P995="rm",M995,IF(P995="lm",I995,IF(P995="unit",#REF!,))))))</f>
        <v>19.5</v>
      </c>
      <c r="P995" s="62" t="s">
        <v>27</v>
      </c>
      <c r="Q995" s="43" t="str">
        <f t="shared" si="255"/>
        <v>off hired</v>
      </c>
      <c r="R995" s="57">
        <v>44812</v>
      </c>
      <c r="S995" s="57">
        <v>44865</v>
      </c>
      <c r="T995" s="45">
        <f t="shared" si="256"/>
        <v>1</v>
      </c>
      <c r="U995" s="46">
        <f t="shared" si="264"/>
        <v>7.7142857142857144</v>
      </c>
      <c r="V995" s="66">
        <v>14</v>
      </c>
      <c r="W995" s="66">
        <v>0.84</v>
      </c>
      <c r="X995" s="48">
        <f t="shared" si="257"/>
        <v>273</v>
      </c>
      <c r="Y995" s="48">
        <f t="shared" si="258"/>
        <v>16.38</v>
      </c>
      <c r="Z995" s="48">
        <f t="shared" si="259"/>
        <v>191.09999999999997</v>
      </c>
      <c r="AA995" s="48">
        <f t="shared" si="260"/>
        <v>81.899999999999991</v>
      </c>
      <c r="AB995" s="48">
        <f t="shared" si="261"/>
        <v>126.36000000000001</v>
      </c>
      <c r="AC995" s="48">
        <f t="shared" si="262"/>
        <v>399.35999999999996</v>
      </c>
      <c r="AD995" s="93">
        <f t="shared" si="265"/>
        <v>399.35999999999996</v>
      </c>
    </row>
    <row r="996" spans="1:30" s="68" customFormat="1" ht="30" customHeight="1" x14ac:dyDescent="0.35">
      <c r="A996" s="61"/>
      <c r="B996" s="39" t="s">
        <v>107</v>
      </c>
      <c r="C996" s="62">
        <v>908</v>
      </c>
      <c r="D996" s="64">
        <v>13282</v>
      </c>
      <c r="E996" s="64">
        <v>7893</v>
      </c>
      <c r="F996" s="64" t="s">
        <v>49</v>
      </c>
      <c r="G996" s="61" t="s">
        <v>457</v>
      </c>
      <c r="H996" s="61" t="s">
        <v>302</v>
      </c>
      <c r="I996" s="64">
        <v>1.8</v>
      </c>
      <c r="J996" s="64">
        <v>1.3</v>
      </c>
      <c r="K996" s="64">
        <v>6</v>
      </c>
      <c r="L996" s="64"/>
      <c r="M996" s="64">
        <v>6</v>
      </c>
      <c r="N996" s="64"/>
      <c r="O996" s="41">
        <f>IF(P996="m3",I996*J996*M996,IF(P996="m2-LxH",I996*M996,IF(P996="m2-LxW",I996*J996*N996,IF(P996="rm",M996,IF(P996="lm",I996,IF(P996="unit",#REF!,))))))</f>
        <v>6</v>
      </c>
      <c r="P996" s="42" t="s">
        <v>30</v>
      </c>
      <c r="Q996" s="43" t="str">
        <f t="shared" si="255"/>
        <v>off hired</v>
      </c>
      <c r="R996" s="67">
        <v>44812</v>
      </c>
      <c r="S996" s="57">
        <v>44820</v>
      </c>
      <c r="T996" s="45">
        <f t="shared" si="256"/>
        <v>1</v>
      </c>
      <c r="U996" s="46">
        <f t="shared" ref="U996:U1027" si="266">IF(Q996="on hire",$C$1-R996+1,IF(Q996="off hired",S996-R996+1,0))/7</f>
        <v>1.2857142857142858</v>
      </c>
      <c r="V996" s="47">
        <v>135</v>
      </c>
      <c r="W996" s="47">
        <v>12.25</v>
      </c>
      <c r="X996" s="48">
        <f t="shared" si="257"/>
        <v>810</v>
      </c>
      <c r="Y996" s="48">
        <f t="shared" si="258"/>
        <v>73.5</v>
      </c>
      <c r="Z996" s="48">
        <f t="shared" si="259"/>
        <v>566.99999999999989</v>
      </c>
      <c r="AA996" s="48">
        <f t="shared" si="260"/>
        <v>242.99999999999997</v>
      </c>
      <c r="AB996" s="48">
        <f t="shared" si="261"/>
        <v>94.500000000000014</v>
      </c>
      <c r="AC996" s="48">
        <f t="shared" si="262"/>
        <v>904.49999999999989</v>
      </c>
      <c r="AD996" s="93">
        <f t="shared" si="265"/>
        <v>904.49999999999989</v>
      </c>
    </row>
    <row r="997" spans="1:30" s="68" customFormat="1" ht="30" customHeight="1" x14ac:dyDescent="0.35">
      <c r="A997" s="39"/>
      <c r="B997" s="39" t="s">
        <v>114</v>
      </c>
      <c r="C997" s="40">
        <v>909</v>
      </c>
      <c r="D997" s="41">
        <v>13283</v>
      </c>
      <c r="E997" s="41">
        <v>7886</v>
      </c>
      <c r="F997" s="64" t="s">
        <v>49</v>
      </c>
      <c r="G997" s="39" t="s">
        <v>256</v>
      </c>
      <c r="H997" s="39" t="s">
        <v>353</v>
      </c>
      <c r="I997" s="41">
        <v>10</v>
      </c>
      <c r="J997" s="41">
        <v>1</v>
      </c>
      <c r="K997" s="41"/>
      <c r="L997" s="41"/>
      <c r="M997" s="41"/>
      <c r="N997" s="41">
        <v>1</v>
      </c>
      <c r="O997" s="41">
        <f>IF(P997="m3",I997*J997*M997,IF(P997="m2-LxH",I997*M997,IF(P997="m2-LxW",I997*J997*N997,IF(P997="rm",M997,IF(P997="lm",I997,IF(P997="unit",#REF!,))))))</f>
        <v>10</v>
      </c>
      <c r="P997" s="42" t="s">
        <v>32</v>
      </c>
      <c r="Q997" s="43" t="str">
        <f t="shared" ref="Q997:Q1019" si="267">IF(S997&lt;&gt;0,"off hired",IF(R997&lt;&gt;0,"on hire","-"))</f>
        <v>off hired</v>
      </c>
      <c r="R997" s="44">
        <v>44812</v>
      </c>
      <c r="S997" s="44">
        <v>44817</v>
      </c>
      <c r="T997" s="45">
        <f t="shared" ref="T997:T1019" si="268">IF(S997&lt;&gt;0,1,0)</f>
        <v>1</v>
      </c>
      <c r="U997" s="46">
        <f t="shared" si="266"/>
        <v>0.8571428571428571</v>
      </c>
      <c r="V997" s="47">
        <v>36.5</v>
      </c>
      <c r="W997" s="47">
        <v>3.15</v>
      </c>
      <c r="X997" s="48">
        <f t="shared" ref="X997:X1059" si="269">V997*O997</f>
        <v>365</v>
      </c>
      <c r="Y997" s="48">
        <f t="shared" ref="Y997:Y1059" si="270">W997*O997</f>
        <v>31.5</v>
      </c>
      <c r="Z997" s="48">
        <f t="shared" ref="Z997:Z1059" si="271">0.7*O997*V997</f>
        <v>255.5</v>
      </c>
      <c r="AA997" s="48">
        <f t="shared" ref="AA997:AA1059" si="272">IF(Q997="off hired",0.3*O997*V997*T997,0)</f>
        <v>109.5</v>
      </c>
      <c r="AB997" s="48">
        <f t="shared" si="261"/>
        <v>27</v>
      </c>
      <c r="AC997" s="48">
        <f t="shared" si="262"/>
        <v>392</v>
      </c>
      <c r="AD997" s="93">
        <f t="shared" si="265"/>
        <v>392</v>
      </c>
    </row>
    <row r="998" spans="1:30" s="68" customFormat="1" ht="30" customHeight="1" x14ac:dyDescent="0.35">
      <c r="A998" s="39"/>
      <c r="B998" s="39" t="s">
        <v>114</v>
      </c>
      <c r="C998" s="40">
        <v>909</v>
      </c>
      <c r="D998" s="41">
        <v>13283</v>
      </c>
      <c r="E998" s="41">
        <v>7866</v>
      </c>
      <c r="F998" s="64" t="s">
        <v>49</v>
      </c>
      <c r="G998" s="39" t="s">
        <v>256</v>
      </c>
      <c r="H998" s="39" t="s">
        <v>353</v>
      </c>
      <c r="I998" s="41">
        <v>10</v>
      </c>
      <c r="J998" s="41">
        <v>1</v>
      </c>
      <c r="K998" s="41"/>
      <c r="L998" s="41"/>
      <c r="M998" s="41"/>
      <c r="N998" s="41">
        <v>1</v>
      </c>
      <c r="O998" s="41">
        <f>IF(P998="m3",I998*J998*M998,IF(P998="m2-LxH",I998*M998,IF(P998="m2-LxW",I998*J998*N998,IF(P998="rm",M998,IF(P998="lm",I998,IF(P998="unit",#REF!,))))))</f>
        <v>10</v>
      </c>
      <c r="P998" s="42" t="s">
        <v>32</v>
      </c>
      <c r="Q998" s="43" t="str">
        <f t="shared" si="267"/>
        <v>off hired</v>
      </c>
      <c r="R998" s="44">
        <v>44812</v>
      </c>
      <c r="S998" s="44">
        <v>44817</v>
      </c>
      <c r="T998" s="45">
        <f t="shared" si="268"/>
        <v>1</v>
      </c>
      <c r="U998" s="46">
        <f t="shared" si="266"/>
        <v>0.8571428571428571</v>
      </c>
      <c r="V998" s="47">
        <v>36.5</v>
      </c>
      <c r="W998" s="47">
        <v>3.15</v>
      </c>
      <c r="X998" s="48">
        <f t="shared" si="269"/>
        <v>365</v>
      </c>
      <c r="Y998" s="48">
        <f t="shared" si="270"/>
        <v>31.5</v>
      </c>
      <c r="Z998" s="48">
        <f t="shared" si="271"/>
        <v>255.5</v>
      </c>
      <c r="AA998" s="48">
        <f t="shared" si="272"/>
        <v>109.5</v>
      </c>
      <c r="AB998" s="48">
        <f t="shared" ref="AB998:AB1060" si="273">U998*O998*W998</f>
        <v>27</v>
      </c>
      <c r="AC998" s="48">
        <f t="shared" si="262"/>
        <v>392</v>
      </c>
      <c r="AD998" s="93">
        <f t="shared" si="265"/>
        <v>392</v>
      </c>
    </row>
    <row r="999" spans="1:30" s="68" customFormat="1" ht="30" customHeight="1" x14ac:dyDescent="0.35">
      <c r="A999" s="61"/>
      <c r="B999" s="39" t="s">
        <v>97</v>
      </c>
      <c r="C999" s="62">
        <v>910</v>
      </c>
      <c r="D999" s="64">
        <v>13284</v>
      </c>
      <c r="E999" s="64">
        <v>8271</v>
      </c>
      <c r="F999" s="64" t="s">
        <v>49</v>
      </c>
      <c r="G999" s="61" t="s">
        <v>458</v>
      </c>
      <c r="H999" s="61" t="s">
        <v>399</v>
      </c>
      <c r="I999" s="64">
        <v>6.5</v>
      </c>
      <c r="J999" s="64">
        <v>1.8</v>
      </c>
      <c r="K999" s="64">
        <v>4</v>
      </c>
      <c r="L999" s="64"/>
      <c r="M999" s="64">
        <v>4</v>
      </c>
      <c r="N999" s="64"/>
      <c r="O999" s="41">
        <f>IF(P999="m3",I999*J999*M999,IF(P999="m2-LxH",I999*M999,IF(P999="m2-LxW",I999*J999*N999,IF(P999="rm",M999,IF(P999="lm",I999,IF(P999="unit",#REF!,))))))</f>
        <v>26</v>
      </c>
      <c r="P999" s="62" t="s">
        <v>27</v>
      </c>
      <c r="Q999" s="43" t="str">
        <f t="shared" si="267"/>
        <v>off hired</v>
      </c>
      <c r="R999" s="57">
        <v>44812</v>
      </c>
      <c r="S999" s="57">
        <v>44889</v>
      </c>
      <c r="T999" s="45">
        <f t="shared" si="268"/>
        <v>1</v>
      </c>
      <c r="U999" s="46">
        <f t="shared" si="266"/>
        <v>11.142857142857142</v>
      </c>
      <c r="V999" s="66">
        <v>18</v>
      </c>
      <c r="W999" s="66">
        <v>1.05</v>
      </c>
      <c r="X999" s="48">
        <f t="shared" si="269"/>
        <v>468</v>
      </c>
      <c r="Y999" s="48">
        <f t="shared" si="270"/>
        <v>27.3</v>
      </c>
      <c r="Z999" s="48">
        <f t="shared" si="271"/>
        <v>327.59999999999997</v>
      </c>
      <c r="AA999" s="48">
        <f t="shared" si="272"/>
        <v>140.4</v>
      </c>
      <c r="AB999" s="48">
        <f t="shared" si="273"/>
        <v>304.20000000000005</v>
      </c>
      <c r="AC999" s="48">
        <f t="shared" ref="AC999:AC1061" si="274">Z999+AA999+AB999</f>
        <v>772.2</v>
      </c>
      <c r="AD999" s="93">
        <f t="shared" si="265"/>
        <v>772.2</v>
      </c>
    </row>
    <row r="1000" spans="1:30" s="68" customFormat="1" ht="30" customHeight="1" x14ac:dyDescent="0.35">
      <c r="A1000" s="61"/>
      <c r="B1000" s="39" t="s">
        <v>71</v>
      </c>
      <c r="C1000" s="62">
        <v>911</v>
      </c>
      <c r="D1000" s="64">
        <v>13285</v>
      </c>
      <c r="E1000" s="64">
        <v>8210</v>
      </c>
      <c r="F1000" s="64" t="s">
        <v>50</v>
      </c>
      <c r="G1000" s="61" t="s">
        <v>328</v>
      </c>
      <c r="H1000" s="61" t="s">
        <v>302</v>
      </c>
      <c r="I1000" s="64">
        <v>2.5</v>
      </c>
      <c r="J1000" s="64">
        <v>1</v>
      </c>
      <c r="K1000" s="64">
        <v>2</v>
      </c>
      <c r="L1000" s="64"/>
      <c r="M1000" s="64">
        <v>2</v>
      </c>
      <c r="N1000" s="64"/>
      <c r="O1000" s="41">
        <f>IF(P1000="m3",I1000*J1000*M1000,IF(P1000="m2-LxH",I1000*M1000,IF(P1000="m2-LxW",I1000*J1000*N1000,IF(P1000="rm",M1000,IF(P1000="lm",I1000,IF(P1000="unit",#REF!,))))))</f>
        <v>2</v>
      </c>
      <c r="P1000" s="42" t="s">
        <v>30</v>
      </c>
      <c r="Q1000" s="43" t="str">
        <f t="shared" si="267"/>
        <v>off hired</v>
      </c>
      <c r="R1000" s="57">
        <v>44812</v>
      </c>
      <c r="S1000" s="57">
        <v>44872</v>
      </c>
      <c r="T1000" s="45">
        <f t="shared" si="268"/>
        <v>1</v>
      </c>
      <c r="U1000" s="46">
        <f t="shared" si="266"/>
        <v>8.7142857142857135</v>
      </c>
      <c r="V1000" s="47">
        <v>135</v>
      </c>
      <c r="W1000" s="47">
        <v>12.25</v>
      </c>
      <c r="X1000" s="48">
        <f t="shared" si="269"/>
        <v>270</v>
      </c>
      <c r="Y1000" s="48">
        <f t="shared" si="270"/>
        <v>24.5</v>
      </c>
      <c r="Z1000" s="48">
        <f t="shared" si="271"/>
        <v>189</v>
      </c>
      <c r="AA1000" s="48">
        <f t="shared" si="272"/>
        <v>81</v>
      </c>
      <c r="AB1000" s="48">
        <f t="shared" si="273"/>
        <v>213.49999999999997</v>
      </c>
      <c r="AC1000" s="48">
        <f t="shared" si="274"/>
        <v>483.5</v>
      </c>
      <c r="AD1000" s="93">
        <f t="shared" si="265"/>
        <v>483.5</v>
      </c>
    </row>
    <row r="1001" spans="1:30" s="68" customFormat="1" ht="30" customHeight="1" x14ac:dyDescent="0.35">
      <c r="A1001" s="61"/>
      <c r="B1001" s="39" t="s">
        <v>71</v>
      </c>
      <c r="C1001" s="62">
        <v>912</v>
      </c>
      <c r="D1001" s="64">
        <v>13285</v>
      </c>
      <c r="E1001" s="64">
        <v>8210</v>
      </c>
      <c r="F1001" s="64" t="s">
        <v>50</v>
      </c>
      <c r="G1001" s="61" t="s">
        <v>328</v>
      </c>
      <c r="H1001" s="61" t="s">
        <v>302</v>
      </c>
      <c r="I1001" s="64">
        <v>2.5</v>
      </c>
      <c r="J1001" s="64">
        <v>1</v>
      </c>
      <c r="K1001" s="64">
        <v>2</v>
      </c>
      <c r="L1001" s="64"/>
      <c r="M1001" s="64">
        <v>2</v>
      </c>
      <c r="N1001" s="64"/>
      <c r="O1001" s="41">
        <f>IF(P1001="m3",I1001*J1001*M1001,IF(P1001="m2-LxH",I1001*M1001,IF(P1001="m2-LxW",I1001*J1001*N1001,IF(P1001="rm",M1001,IF(P1001="lm",I1001,IF(P1001="unit",#REF!,))))))</f>
        <v>2</v>
      </c>
      <c r="P1001" s="42" t="s">
        <v>30</v>
      </c>
      <c r="Q1001" s="43" t="str">
        <f t="shared" si="267"/>
        <v>off hired</v>
      </c>
      <c r="R1001" s="57">
        <v>44812</v>
      </c>
      <c r="S1001" s="57">
        <v>44872</v>
      </c>
      <c r="T1001" s="45">
        <f t="shared" si="268"/>
        <v>1</v>
      </c>
      <c r="U1001" s="46">
        <f t="shared" si="266"/>
        <v>8.7142857142857135</v>
      </c>
      <c r="V1001" s="47">
        <v>135</v>
      </c>
      <c r="W1001" s="47">
        <v>12.25</v>
      </c>
      <c r="X1001" s="48">
        <f t="shared" si="269"/>
        <v>270</v>
      </c>
      <c r="Y1001" s="48">
        <f t="shared" si="270"/>
        <v>24.5</v>
      </c>
      <c r="Z1001" s="48">
        <f t="shared" si="271"/>
        <v>189</v>
      </c>
      <c r="AA1001" s="48">
        <f t="shared" si="272"/>
        <v>81</v>
      </c>
      <c r="AB1001" s="48">
        <f t="shared" si="273"/>
        <v>213.49999999999997</v>
      </c>
      <c r="AC1001" s="48">
        <f t="shared" si="274"/>
        <v>483.5</v>
      </c>
      <c r="AD1001" s="93">
        <f t="shared" si="265"/>
        <v>483.5</v>
      </c>
    </row>
    <row r="1002" spans="1:30" s="68" customFormat="1" ht="30" customHeight="1" x14ac:dyDescent="0.35">
      <c r="A1002" s="61"/>
      <c r="B1002" s="39" t="s">
        <v>79</v>
      </c>
      <c r="C1002" s="62">
        <v>913</v>
      </c>
      <c r="D1002" s="63">
        <v>13286</v>
      </c>
      <c r="E1002" s="63">
        <v>8455</v>
      </c>
      <c r="F1002" s="64" t="s">
        <v>49</v>
      </c>
      <c r="G1002" s="39" t="s">
        <v>261</v>
      </c>
      <c r="H1002" s="61" t="s">
        <v>302</v>
      </c>
      <c r="I1002" s="64">
        <v>2.5</v>
      </c>
      <c r="J1002" s="64">
        <v>1.8</v>
      </c>
      <c r="K1002" s="64">
        <v>5</v>
      </c>
      <c r="L1002" s="64"/>
      <c r="M1002" s="64">
        <v>5</v>
      </c>
      <c r="N1002" s="64"/>
      <c r="O1002" s="41">
        <f>IF(P1002="m3",I1002*J1002*M1002,IF(P1002="m2-LxH",I1002*M1002,IF(P1002="m2-LxW",I1002*J1002*N1002,IF(P1002="rm",M1002,IF(P1002="lm",I1002,IF(P1002="unit",#REF!,))))))</f>
        <v>5</v>
      </c>
      <c r="P1002" s="42" t="s">
        <v>30</v>
      </c>
      <c r="Q1002" s="43" t="str">
        <f t="shared" si="267"/>
        <v>off hired</v>
      </c>
      <c r="R1002" s="57">
        <v>44812</v>
      </c>
      <c r="S1002" s="57">
        <v>44917</v>
      </c>
      <c r="T1002" s="45">
        <f t="shared" si="268"/>
        <v>1</v>
      </c>
      <c r="U1002" s="46">
        <f t="shared" si="266"/>
        <v>15.142857142857142</v>
      </c>
      <c r="V1002" s="47">
        <v>135</v>
      </c>
      <c r="W1002" s="66"/>
      <c r="X1002" s="48">
        <f t="shared" si="269"/>
        <v>675</v>
      </c>
      <c r="Y1002" s="48">
        <f t="shared" si="270"/>
        <v>0</v>
      </c>
      <c r="Z1002" s="48">
        <f t="shared" si="271"/>
        <v>472.5</v>
      </c>
      <c r="AA1002" s="48">
        <f t="shared" si="272"/>
        <v>202.5</v>
      </c>
      <c r="AB1002" s="48">
        <f t="shared" si="273"/>
        <v>0</v>
      </c>
      <c r="AC1002" s="48">
        <f t="shared" si="274"/>
        <v>675</v>
      </c>
      <c r="AD1002" s="93">
        <f t="shared" si="265"/>
        <v>675</v>
      </c>
    </row>
    <row r="1003" spans="1:30" s="68" customFormat="1" ht="30" customHeight="1" x14ac:dyDescent="0.35">
      <c r="A1003" s="61"/>
      <c r="B1003" s="39" t="s">
        <v>57</v>
      </c>
      <c r="C1003" s="62">
        <v>914</v>
      </c>
      <c r="D1003" s="64">
        <v>13287</v>
      </c>
      <c r="E1003" s="64">
        <v>6706</v>
      </c>
      <c r="F1003" s="64" t="s">
        <v>50</v>
      </c>
      <c r="G1003" s="61" t="s">
        <v>305</v>
      </c>
      <c r="H1003" s="61" t="s">
        <v>302</v>
      </c>
      <c r="I1003" s="64">
        <v>2.5</v>
      </c>
      <c r="J1003" s="64">
        <v>1.3</v>
      </c>
      <c r="K1003" s="64">
        <v>2</v>
      </c>
      <c r="L1003" s="64"/>
      <c r="M1003" s="64">
        <v>2</v>
      </c>
      <c r="N1003" s="64"/>
      <c r="O1003" s="41">
        <f>IF(P1003="m3",I1003*J1003*M1003,IF(P1003="m2-LxH",I1003*M1003,IF(P1003="m2-LxW",I1003*J1003*N1003,IF(P1003="rm",M1003,IF(P1003="lm",I1003,IF(P1003="unit",#REF!,))))))</f>
        <v>2</v>
      </c>
      <c r="P1003" s="42" t="s">
        <v>30</v>
      </c>
      <c r="Q1003" s="43" t="str">
        <f t="shared" si="267"/>
        <v>off hired</v>
      </c>
      <c r="R1003" s="57">
        <v>44812</v>
      </c>
      <c r="S1003" s="57">
        <v>44825</v>
      </c>
      <c r="T1003" s="45">
        <f t="shared" si="268"/>
        <v>1</v>
      </c>
      <c r="U1003" s="46">
        <f t="shared" si="266"/>
        <v>2</v>
      </c>
      <c r="V1003" s="47">
        <v>135</v>
      </c>
      <c r="W1003" s="47">
        <v>12.25</v>
      </c>
      <c r="X1003" s="48">
        <f t="shared" si="269"/>
        <v>270</v>
      </c>
      <c r="Y1003" s="48">
        <f t="shared" si="270"/>
        <v>24.5</v>
      </c>
      <c r="Z1003" s="48">
        <f t="shared" si="271"/>
        <v>189</v>
      </c>
      <c r="AA1003" s="48">
        <f t="shared" si="272"/>
        <v>81</v>
      </c>
      <c r="AB1003" s="48">
        <f t="shared" si="273"/>
        <v>49</v>
      </c>
      <c r="AC1003" s="48">
        <f t="shared" si="274"/>
        <v>319</v>
      </c>
      <c r="AD1003" s="93">
        <f t="shared" si="265"/>
        <v>319</v>
      </c>
    </row>
    <row r="1004" spans="1:30" s="68" customFormat="1" ht="30" customHeight="1" x14ac:dyDescent="0.35">
      <c r="A1004" s="39"/>
      <c r="B1004" s="39" t="s">
        <v>164</v>
      </c>
      <c r="C1004" s="40">
        <v>915</v>
      </c>
      <c r="D1004" s="41">
        <v>13288</v>
      </c>
      <c r="E1004" s="41">
        <v>8566</v>
      </c>
      <c r="F1004" s="41" t="s">
        <v>49</v>
      </c>
      <c r="G1004" s="39" t="s">
        <v>448</v>
      </c>
      <c r="H1004" s="61" t="s">
        <v>28</v>
      </c>
      <c r="I1004" s="64">
        <v>7.5</v>
      </c>
      <c r="J1004" s="64">
        <v>6</v>
      </c>
      <c r="K1004" s="64">
        <v>28</v>
      </c>
      <c r="L1004" s="64"/>
      <c r="M1004" s="64">
        <v>28</v>
      </c>
      <c r="N1004" s="64"/>
      <c r="O1004" s="41">
        <f>IF(P1004="m3",I1004*J1004*M1004,IF(P1004="m2-LxH",I1004*M1004,IF(P1004="m2-LxW",I1004*J1004*N1004,IF(P1004="rm",M1004,IF(P1004="lm",I1004,IF(P1004="unit",#REF!,))))))</f>
        <v>1260</v>
      </c>
      <c r="P1004" s="42" t="s">
        <v>29</v>
      </c>
      <c r="Q1004" s="43" t="str">
        <f t="shared" si="267"/>
        <v>off hired</v>
      </c>
      <c r="R1004" s="44">
        <v>44812</v>
      </c>
      <c r="S1004" s="44">
        <v>44972</v>
      </c>
      <c r="T1004" s="45">
        <f t="shared" si="268"/>
        <v>1</v>
      </c>
      <c r="U1004" s="46">
        <f t="shared" si="266"/>
        <v>23</v>
      </c>
      <c r="V1004" s="47">
        <v>7.5</v>
      </c>
      <c r="W1004" s="47">
        <v>0.7</v>
      </c>
      <c r="X1004" s="48">
        <f t="shared" si="269"/>
        <v>9450</v>
      </c>
      <c r="Y1004" s="48">
        <f t="shared" si="270"/>
        <v>882</v>
      </c>
      <c r="Z1004" s="48">
        <f t="shared" si="271"/>
        <v>6615</v>
      </c>
      <c r="AA1004" s="48">
        <f t="shared" si="272"/>
        <v>2835</v>
      </c>
      <c r="AB1004" s="48">
        <f t="shared" si="273"/>
        <v>20286</v>
      </c>
      <c r="AC1004" s="48">
        <f t="shared" si="274"/>
        <v>29736</v>
      </c>
      <c r="AD1004" s="93">
        <f t="shared" si="265"/>
        <v>29736</v>
      </c>
    </row>
    <row r="1005" spans="1:30" s="68" customFormat="1" ht="30" customHeight="1" x14ac:dyDescent="0.35">
      <c r="A1005" s="61"/>
      <c r="B1005" s="39" t="s">
        <v>79</v>
      </c>
      <c r="C1005" s="62">
        <v>916</v>
      </c>
      <c r="D1005" s="63">
        <v>13289</v>
      </c>
      <c r="E1005" s="63">
        <v>7890</v>
      </c>
      <c r="F1005" s="64" t="s">
        <v>50</v>
      </c>
      <c r="G1005" s="39" t="s">
        <v>326</v>
      </c>
      <c r="H1005" s="61" t="s">
        <v>399</v>
      </c>
      <c r="I1005" s="64">
        <v>6</v>
      </c>
      <c r="J1005" s="64">
        <v>1.3</v>
      </c>
      <c r="K1005" s="64">
        <v>3</v>
      </c>
      <c r="L1005" s="64"/>
      <c r="M1005" s="64">
        <v>3</v>
      </c>
      <c r="N1005" s="64"/>
      <c r="O1005" s="41">
        <f>IF(P1005="m3",I1005*J1005*M1005,IF(P1005="m2-LxH",I1005*M1005,IF(P1005="m2-LxW",I1005*J1005*N1005,IF(P1005="rm",M1005,IF(P1005="lm",I1005,IF(P1005="unit",#REF!,))))))</f>
        <v>18</v>
      </c>
      <c r="P1005" s="62" t="s">
        <v>27</v>
      </c>
      <c r="Q1005" s="43" t="str">
        <f t="shared" si="267"/>
        <v>off hired</v>
      </c>
      <c r="R1005" s="57">
        <v>44812</v>
      </c>
      <c r="S1005" s="57">
        <v>44819</v>
      </c>
      <c r="T1005" s="45">
        <f t="shared" si="268"/>
        <v>1</v>
      </c>
      <c r="U1005" s="46">
        <f t="shared" si="266"/>
        <v>1.1428571428571428</v>
      </c>
      <c r="V1005" s="66">
        <v>14</v>
      </c>
      <c r="W1005" s="66">
        <v>0.84</v>
      </c>
      <c r="X1005" s="48">
        <f t="shared" si="269"/>
        <v>252</v>
      </c>
      <c r="Y1005" s="48">
        <f t="shared" si="270"/>
        <v>15.12</v>
      </c>
      <c r="Z1005" s="48">
        <f t="shared" si="271"/>
        <v>176.4</v>
      </c>
      <c r="AA1005" s="48">
        <f t="shared" si="272"/>
        <v>75.599999999999994</v>
      </c>
      <c r="AB1005" s="48">
        <f t="shared" si="273"/>
        <v>17.279999999999998</v>
      </c>
      <c r="AC1005" s="48">
        <f t="shared" si="274"/>
        <v>269.27999999999997</v>
      </c>
      <c r="AD1005" s="93">
        <f t="shared" si="265"/>
        <v>269.27999999999997</v>
      </c>
    </row>
    <row r="1006" spans="1:30" s="68" customFormat="1" ht="30" customHeight="1" x14ac:dyDescent="0.35">
      <c r="A1006" s="61"/>
      <c r="B1006" s="39" t="s">
        <v>57</v>
      </c>
      <c r="C1006" s="62">
        <v>917</v>
      </c>
      <c r="D1006" s="64">
        <v>13290</v>
      </c>
      <c r="E1006" s="64">
        <v>6706</v>
      </c>
      <c r="F1006" s="64" t="s">
        <v>50</v>
      </c>
      <c r="G1006" s="61" t="s">
        <v>305</v>
      </c>
      <c r="H1006" s="61" t="s">
        <v>302</v>
      </c>
      <c r="I1006" s="64">
        <v>2.5</v>
      </c>
      <c r="J1006" s="64">
        <v>1.3</v>
      </c>
      <c r="K1006" s="64">
        <v>3</v>
      </c>
      <c r="L1006" s="64"/>
      <c r="M1006" s="64">
        <v>3</v>
      </c>
      <c r="N1006" s="64"/>
      <c r="O1006" s="41">
        <f>IF(P1006="m3",I1006*J1006*M1006,IF(P1006="m2-LxH",I1006*M1006,IF(P1006="m2-LxW",I1006*J1006*N1006,IF(P1006="rm",M1006,IF(P1006="lm",I1006,IF(P1006="unit",#REF!,))))))</f>
        <v>3</v>
      </c>
      <c r="P1006" s="42" t="s">
        <v>30</v>
      </c>
      <c r="Q1006" s="43" t="str">
        <f t="shared" si="267"/>
        <v>off hired</v>
      </c>
      <c r="R1006" s="57">
        <v>44812</v>
      </c>
      <c r="S1006" s="57">
        <v>44825</v>
      </c>
      <c r="T1006" s="45">
        <f t="shared" si="268"/>
        <v>1</v>
      </c>
      <c r="U1006" s="46">
        <f t="shared" si="266"/>
        <v>2</v>
      </c>
      <c r="V1006" s="47">
        <v>135</v>
      </c>
      <c r="W1006" s="47">
        <v>12.25</v>
      </c>
      <c r="X1006" s="48">
        <f t="shared" si="269"/>
        <v>405</v>
      </c>
      <c r="Y1006" s="48">
        <f t="shared" si="270"/>
        <v>36.75</v>
      </c>
      <c r="Z1006" s="48">
        <f t="shared" si="271"/>
        <v>283.49999999999994</v>
      </c>
      <c r="AA1006" s="48">
        <f t="shared" si="272"/>
        <v>121.49999999999999</v>
      </c>
      <c r="AB1006" s="48">
        <f t="shared" si="273"/>
        <v>73.5</v>
      </c>
      <c r="AC1006" s="48">
        <f t="shared" si="274"/>
        <v>478.49999999999994</v>
      </c>
      <c r="AD1006" s="93">
        <f t="shared" si="265"/>
        <v>478.49999999999994</v>
      </c>
    </row>
    <row r="1007" spans="1:30" s="68" customFormat="1" ht="30" customHeight="1" x14ac:dyDescent="0.35">
      <c r="A1007" s="61"/>
      <c r="B1007" s="39" t="s">
        <v>102</v>
      </c>
      <c r="C1007" s="62">
        <v>918</v>
      </c>
      <c r="D1007" s="64">
        <v>13291</v>
      </c>
      <c r="E1007" s="64">
        <v>7897</v>
      </c>
      <c r="F1007" s="64" t="s">
        <v>50</v>
      </c>
      <c r="G1007" s="61" t="s">
        <v>271</v>
      </c>
      <c r="H1007" s="61" t="s">
        <v>302</v>
      </c>
      <c r="I1007" s="64">
        <v>1.8</v>
      </c>
      <c r="J1007" s="64">
        <v>0.6</v>
      </c>
      <c r="K1007" s="64">
        <v>3</v>
      </c>
      <c r="L1007" s="64"/>
      <c r="M1007" s="64">
        <v>3</v>
      </c>
      <c r="N1007" s="64"/>
      <c r="O1007" s="41">
        <f>IF(P1007="m3",I1007*J1007*M1007,IF(P1007="m2-LxH",I1007*M1007,IF(P1007="m2-LxW",I1007*J1007*N1007,IF(P1007="rm",M1007,IF(P1007="lm",I1007,IF(P1007="unit",#REF!,))))))</f>
        <v>3</v>
      </c>
      <c r="P1007" s="42" t="s">
        <v>30</v>
      </c>
      <c r="Q1007" s="43" t="str">
        <f t="shared" si="267"/>
        <v>off hired</v>
      </c>
      <c r="R1007" s="57">
        <v>44812</v>
      </c>
      <c r="S1007" s="57">
        <v>44820</v>
      </c>
      <c r="T1007" s="45">
        <f t="shared" si="268"/>
        <v>1</v>
      </c>
      <c r="U1007" s="46">
        <f t="shared" si="266"/>
        <v>1.2857142857142858</v>
      </c>
      <c r="V1007" s="47">
        <v>135</v>
      </c>
      <c r="W1007" s="47">
        <v>12.25</v>
      </c>
      <c r="X1007" s="48">
        <f t="shared" si="269"/>
        <v>405</v>
      </c>
      <c r="Y1007" s="48">
        <f t="shared" si="270"/>
        <v>36.75</v>
      </c>
      <c r="Z1007" s="48">
        <f t="shared" si="271"/>
        <v>283.49999999999994</v>
      </c>
      <c r="AA1007" s="48">
        <f t="shared" si="272"/>
        <v>121.49999999999999</v>
      </c>
      <c r="AB1007" s="48">
        <f t="shared" si="273"/>
        <v>47.250000000000007</v>
      </c>
      <c r="AC1007" s="48">
        <f t="shared" si="274"/>
        <v>452.24999999999994</v>
      </c>
      <c r="AD1007" s="93">
        <f t="shared" si="265"/>
        <v>452.24999999999994</v>
      </c>
    </row>
    <row r="1008" spans="1:30" s="68" customFormat="1" ht="30" customHeight="1" x14ac:dyDescent="0.35">
      <c r="A1008" s="61"/>
      <c r="B1008" s="39" t="s">
        <v>107</v>
      </c>
      <c r="C1008" s="62">
        <v>919</v>
      </c>
      <c r="D1008" s="64">
        <v>13292</v>
      </c>
      <c r="E1008" s="64">
        <v>8343</v>
      </c>
      <c r="F1008" s="64" t="s">
        <v>49</v>
      </c>
      <c r="G1008" s="61" t="s">
        <v>342</v>
      </c>
      <c r="H1008" s="61" t="s">
        <v>399</v>
      </c>
      <c r="I1008" s="64">
        <v>11.3</v>
      </c>
      <c r="J1008" s="64">
        <v>1.3</v>
      </c>
      <c r="K1008" s="64">
        <v>2</v>
      </c>
      <c r="L1008" s="64"/>
      <c r="M1008" s="64">
        <v>2</v>
      </c>
      <c r="N1008" s="64"/>
      <c r="O1008" s="41">
        <f>IF(P1008="m3",I1008*J1008*M1008,IF(P1008="m2-LxH",I1008*M1008,IF(P1008="m2-LxW",I1008*J1008*N1008,IF(P1008="rm",M1008,IF(P1008="lm",I1008,IF(P1008="unit",#REF!,))))))</f>
        <v>22.6</v>
      </c>
      <c r="P1008" s="62" t="s">
        <v>27</v>
      </c>
      <c r="Q1008" s="43" t="str">
        <f t="shared" si="267"/>
        <v>off hired</v>
      </c>
      <c r="R1008" s="57">
        <v>44822</v>
      </c>
      <c r="S1008" s="57">
        <v>44914</v>
      </c>
      <c r="T1008" s="45">
        <f t="shared" si="268"/>
        <v>1</v>
      </c>
      <c r="U1008" s="46">
        <f t="shared" si="266"/>
        <v>13.285714285714286</v>
      </c>
      <c r="V1008" s="66">
        <v>14</v>
      </c>
      <c r="W1008" s="66">
        <v>0.84</v>
      </c>
      <c r="X1008" s="48">
        <f t="shared" si="269"/>
        <v>316.40000000000003</v>
      </c>
      <c r="Y1008" s="48">
        <f t="shared" si="270"/>
        <v>18.984000000000002</v>
      </c>
      <c r="Z1008" s="48">
        <f t="shared" si="271"/>
        <v>221.48000000000002</v>
      </c>
      <c r="AA1008" s="48">
        <f t="shared" si="272"/>
        <v>94.92</v>
      </c>
      <c r="AB1008" s="48">
        <f t="shared" si="273"/>
        <v>252.21600000000001</v>
      </c>
      <c r="AC1008" s="48">
        <f t="shared" si="274"/>
        <v>568.61599999999999</v>
      </c>
      <c r="AD1008" s="93">
        <f t="shared" si="265"/>
        <v>568.61599999999999</v>
      </c>
    </row>
    <row r="1009" spans="1:30" s="68" customFormat="1" ht="30" customHeight="1" x14ac:dyDescent="0.35">
      <c r="A1009" s="61"/>
      <c r="B1009" s="39" t="s">
        <v>97</v>
      </c>
      <c r="C1009" s="62">
        <v>920</v>
      </c>
      <c r="D1009" s="64">
        <v>13293</v>
      </c>
      <c r="E1009" s="64">
        <v>8794</v>
      </c>
      <c r="F1009" s="64" t="s">
        <v>49</v>
      </c>
      <c r="G1009" s="61" t="s">
        <v>267</v>
      </c>
      <c r="H1009" s="61" t="s">
        <v>399</v>
      </c>
      <c r="I1009" s="64">
        <v>4</v>
      </c>
      <c r="J1009" s="64">
        <v>1.3</v>
      </c>
      <c r="K1009" s="64">
        <v>7</v>
      </c>
      <c r="L1009" s="64"/>
      <c r="M1009" s="64">
        <v>7</v>
      </c>
      <c r="N1009" s="64"/>
      <c r="O1009" s="41">
        <f>IF(P1009="m3",I1009*J1009*M1009,IF(P1009="m2-LxH",I1009*M1009,IF(P1009="m2-LxW",I1009*J1009*N1009,IF(P1009="rm",M1009,IF(P1009="lm",I1009,IF(P1009="unit",#REF!,))))))</f>
        <v>28</v>
      </c>
      <c r="P1009" s="62" t="s">
        <v>27</v>
      </c>
      <c r="Q1009" s="43" t="str">
        <f t="shared" si="267"/>
        <v>off hired</v>
      </c>
      <c r="R1009" s="57">
        <v>44812</v>
      </c>
      <c r="S1009" s="57">
        <v>44995</v>
      </c>
      <c r="T1009" s="45">
        <f t="shared" si="268"/>
        <v>1</v>
      </c>
      <c r="U1009" s="46">
        <f t="shared" si="266"/>
        <v>26.285714285714285</v>
      </c>
      <c r="V1009" s="66">
        <v>14</v>
      </c>
      <c r="W1009" s="66">
        <v>0.84</v>
      </c>
      <c r="X1009" s="48">
        <f t="shared" si="269"/>
        <v>392</v>
      </c>
      <c r="Y1009" s="48">
        <f t="shared" si="270"/>
        <v>23.52</v>
      </c>
      <c r="Z1009" s="48">
        <f t="shared" si="271"/>
        <v>274.39999999999998</v>
      </c>
      <c r="AA1009" s="48">
        <f t="shared" si="272"/>
        <v>117.60000000000001</v>
      </c>
      <c r="AB1009" s="48">
        <f t="shared" si="273"/>
        <v>618.24</v>
      </c>
      <c r="AC1009" s="48">
        <f t="shared" si="274"/>
        <v>1010.24</v>
      </c>
      <c r="AD1009" s="93">
        <f t="shared" si="265"/>
        <v>1010.24</v>
      </c>
    </row>
    <row r="1010" spans="1:30" s="68" customFormat="1" ht="30" customHeight="1" x14ac:dyDescent="0.35">
      <c r="A1010" s="61"/>
      <c r="B1010" s="39" t="s">
        <v>71</v>
      </c>
      <c r="C1010" s="62">
        <v>921</v>
      </c>
      <c r="D1010" s="64">
        <v>13294</v>
      </c>
      <c r="E1010" s="64">
        <v>8210</v>
      </c>
      <c r="F1010" s="64" t="s">
        <v>50</v>
      </c>
      <c r="G1010" s="61" t="s">
        <v>328</v>
      </c>
      <c r="H1010" s="61" t="s">
        <v>302</v>
      </c>
      <c r="I1010" s="64">
        <v>2.5</v>
      </c>
      <c r="J1010" s="64">
        <v>1</v>
      </c>
      <c r="K1010" s="64">
        <v>2</v>
      </c>
      <c r="L1010" s="64"/>
      <c r="M1010" s="64">
        <v>2</v>
      </c>
      <c r="N1010" s="64"/>
      <c r="O1010" s="41">
        <f>IF(P1010="m3",I1010*J1010*M1010,IF(P1010="m2-LxH",I1010*M1010,IF(P1010="m2-LxW",I1010*J1010*N1010,IF(P1010="rm",M1010,IF(P1010="lm",I1010,IF(P1010="unit",#REF!,))))))</f>
        <v>2</v>
      </c>
      <c r="P1010" s="42" t="s">
        <v>30</v>
      </c>
      <c r="Q1010" s="43" t="str">
        <f t="shared" si="267"/>
        <v>off hired</v>
      </c>
      <c r="R1010" s="57">
        <v>44812</v>
      </c>
      <c r="S1010" s="57">
        <v>44872</v>
      </c>
      <c r="T1010" s="45">
        <f t="shared" si="268"/>
        <v>1</v>
      </c>
      <c r="U1010" s="46">
        <f t="shared" si="266"/>
        <v>8.7142857142857135</v>
      </c>
      <c r="V1010" s="47">
        <v>135</v>
      </c>
      <c r="W1010" s="47">
        <v>12.25</v>
      </c>
      <c r="X1010" s="48">
        <f t="shared" si="269"/>
        <v>270</v>
      </c>
      <c r="Y1010" s="48">
        <f t="shared" si="270"/>
        <v>24.5</v>
      </c>
      <c r="Z1010" s="48">
        <f t="shared" si="271"/>
        <v>189</v>
      </c>
      <c r="AA1010" s="48">
        <f t="shared" si="272"/>
        <v>81</v>
      </c>
      <c r="AB1010" s="48">
        <f t="shared" si="273"/>
        <v>213.49999999999997</v>
      </c>
      <c r="AC1010" s="48">
        <f t="shared" si="274"/>
        <v>483.5</v>
      </c>
      <c r="AD1010" s="93">
        <f t="shared" si="265"/>
        <v>483.5</v>
      </c>
    </row>
    <row r="1011" spans="1:30" s="68" customFormat="1" ht="30" customHeight="1" x14ac:dyDescent="0.35">
      <c r="A1011" s="61"/>
      <c r="B1011" s="39" t="s">
        <v>71</v>
      </c>
      <c r="C1011" s="62">
        <v>922</v>
      </c>
      <c r="D1011" s="64">
        <v>13294</v>
      </c>
      <c r="E1011" s="64">
        <v>8210</v>
      </c>
      <c r="F1011" s="64" t="s">
        <v>50</v>
      </c>
      <c r="G1011" s="61" t="s">
        <v>328</v>
      </c>
      <c r="H1011" s="61" t="s">
        <v>302</v>
      </c>
      <c r="I1011" s="64">
        <v>2.5</v>
      </c>
      <c r="J1011" s="64">
        <v>1</v>
      </c>
      <c r="K1011" s="64">
        <v>2</v>
      </c>
      <c r="L1011" s="64"/>
      <c r="M1011" s="64">
        <v>2</v>
      </c>
      <c r="N1011" s="64"/>
      <c r="O1011" s="41">
        <f>IF(P1011="m3",I1011*J1011*M1011,IF(P1011="m2-LxH",I1011*M1011,IF(P1011="m2-LxW",I1011*J1011*N1011,IF(P1011="rm",M1011,IF(P1011="lm",I1011,IF(P1011="unit",#REF!,))))))</f>
        <v>2</v>
      </c>
      <c r="P1011" s="42" t="s">
        <v>30</v>
      </c>
      <c r="Q1011" s="43" t="str">
        <f t="shared" si="267"/>
        <v>off hired</v>
      </c>
      <c r="R1011" s="57">
        <v>44812</v>
      </c>
      <c r="S1011" s="57">
        <v>44872</v>
      </c>
      <c r="T1011" s="45">
        <f t="shared" si="268"/>
        <v>1</v>
      </c>
      <c r="U1011" s="46">
        <f t="shared" si="266"/>
        <v>8.7142857142857135</v>
      </c>
      <c r="V1011" s="47">
        <v>135</v>
      </c>
      <c r="W1011" s="47">
        <v>12.25</v>
      </c>
      <c r="X1011" s="48">
        <f t="shared" si="269"/>
        <v>270</v>
      </c>
      <c r="Y1011" s="48">
        <f t="shared" si="270"/>
        <v>24.5</v>
      </c>
      <c r="Z1011" s="48">
        <f t="shared" si="271"/>
        <v>189</v>
      </c>
      <c r="AA1011" s="48">
        <f t="shared" si="272"/>
        <v>81</v>
      </c>
      <c r="AB1011" s="48">
        <f t="shared" si="273"/>
        <v>213.49999999999997</v>
      </c>
      <c r="AC1011" s="48">
        <f t="shared" si="274"/>
        <v>483.5</v>
      </c>
      <c r="AD1011" s="93">
        <f t="shared" si="265"/>
        <v>483.5</v>
      </c>
    </row>
    <row r="1012" spans="1:30" s="68" customFormat="1" ht="30" customHeight="1" x14ac:dyDescent="0.35">
      <c r="A1012" s="61"/>
      <c r="B1012" s="39" t="s">
        <v>71</v>
      </c>
      <c r="C1012" s="62">
        <v>923</v>
      </c>
      <c r="D1012" s="64">
        <v>13294</v>
      </c>
      <c r="E1012" s="64">
        <v>8210</v>
      </c>
      <c r="F1012" s="64" t="s">
        <v>50</v>
      </c>
      <c r="G1012" s="61" t="s">
        <v>328</v>
      </c>
      <c r="H1012" s="61" t="s">
        <v>302</v>
      </c>
      <c r="I1012" s="64">
        <v>2.5</v>
      </c>
      <c r="J1012" s="64">
        <v>1</v>
      </c>
      <c r="K1012" s="64">
        <v>2</v>
      </c>
      <c r="L1012" s="64"/>
      <c r="M1012" s="64">
        <v>2</v>
      </c>
      <c r="N1012" s="64"/>
      <c r="O1012" s="41">
        <f>IF(P1012="m3",I1012*J1012*M1012,IF(P1012="m2-LxH",I1012*M1012,IF(P1012="m2-LxW",I1012*J1012*N1012,IF(P1012="rm",M1012,IF(P1012="lm",I1012,IF(P1012="unit",#REF!,))))))</f>
        <v>2</v>
      </c>
      <c r="P1012" s="42" t="s">
        <v>30</v>
      </c>
      <c r="Q1012" s="43" t="str">
        <f t="shared" si="267"/>
        <v>off hired</v>
      </c>
      <c r="R1012" s="57">
        <v>44812</v>
      </c>
      <c r="S1012" s="57">
        <v>44872</v>
      </c>
      <c r="T1012" s="45">
        <f t="shared" si="268"/>
        <v>1</v>
      </c>
      <c r="U1012" s="46">
        <f t="shared" si="266"/>
        <v>8.7142857142857135</v>
      </c>
      <c r="V1012" s="47">
        <v>135</v>
      </c>
      <c r="W1012" s="47">
        <v>12.25</v>
      </c>
      <c r="X1012" s="48">
        <f t="shared" si="269"/>
        <v>270</v>
      </c>
      <c r="Y1012" s="48">
        <f t="shared" si="270"/>
        <v>24.5</v>
      </c>
      <c r="Z1012" s="48">
        <f t="shared" si="271"/>
        <v>189</v>
      </c>
      <c r="AA1012" s="48">
        <f t="shared" si="272"/>
        <v>81</v>
      </c>
      <c r="AB1012" s="48">
        <f t="shared" si="273"/>
        <v>213.49999999999997</v>
      </c>
      <c r="AC1012" s="48">
        <f t="shared" si="274"/>
        <v>483.5</v>
      </c>
      <c r="AD1012" s="93">
        <f t="shared" si="265"/>
        <v>483.5</v>
      </c>
    </row>
    <row r="1013" spans="1:30" s="68" customFormat="1" ht="30" customHeight="1" x14ac:dyDescent="0.35">
      <c r="A1013" s="61"/>
      <c r="B1013" s="39" t="s">
        <v>57</v>
      </c>
      <c r="C1013" s="62">
        <v>924</v>
      </c>
      <c r="D1013" s="64">
        <v>13295</v>
      </c>
      <c r="E1013" s="64">
        <v>8062</v>
      </c>
      <c r="F1013" s="64" t="s">
        <v>49</v>
      </c>
      <c r="G1013" s="61" t="s">
        <v>262</v>
      </c>
      <c r="H1013" s="61" t="s">
        <v>399</v>
      </c>
      <c r="I1013" s="64">
        <v>37</v>
      </c>
      <c r="J1013" s="64">
        <v>1</v>
      </c>
      <c r="K1013" s="64">
        <v>2</v>
      </c>
      <c r="L1013" s="64"/>
      <c r="M1013" s="64">
        <v>2</v>
      </c>
      <c r="N1013" s="64"/>
      <c r="O1013" s="41">
        <f>IF(P1013="m3",I1013*J1013*M1013,IF(P1013="m2-LxH",I1013*M1013,IF(P1013="m2-LxW",I1013*J1013*N1013,IF(P1013="rm",M1013,IF(P1013="lm",I1013,IF(P1013="unit",#REF!,))))))</f>
        <v>74</v>
      </c>
      <c r="P1013" s="62" t="s">
        <v>27</v>
      </c>
      <c r="Q1013" s="43" t="str">
        <f t="shared" si="267"/>
        <v>off hired</v>
      </c>
      <c r="R1013" s="57">
        <v>44813</v>
      </c>
      <c r="S1013" s="57">
        <v>44837</v>
      </c>
      <c r="T1013" s="45">
        <f t="shared" si="268"/>
        <v>1</v>
      </c>
      <c r="U1013" s="46">
        <f t="shared" si="266"/>
        <v>3.5714285714285716</v>
      </c>
      <c r="V1013" s="66">
        <v>14</v>
      </c>
      <c r="W1013" s="66">
        <v>0.84</v>
      </c>
      <c r="X1013" s="48">
        <f t="shared" si="269"/>
        <v>1036</v>
      </c>
      <c r="Y1013" s="48">
        <f t="shared" si="270"/>
        <v>62.16</v>
      </c>
      <c r="Z1013" s="48">
        <f t="shared" si="271"/>
        <v>725.19999999999993</v>
      </c>
      <c r="AA1013" s="48">
        <f t="shared" si="272"/>
        <v>310.8</v>
      </c>
      <c r="AB1013" s="48">
        <f t="shared" si="273"/>
        <v>221.99999999999997</v>
      </c>
      <c r="AC1013" s="48">
        <f t="shared" si="274"/>
        <v>1258</v>
      </c>
      <c r="AD1013" s="93">
        <f t="shared" si="265"/>
        <v>1258</v>
      </c>
    </row>
    <row r="1014" spans="1:30" s="68" customFormat="1" ht="30" customHeight="1" x14ac:dyDescent="0.35">
      <c r="A1014" s="61"/>
      <c r="B1014" s="39" t="s">
        <v>487</v>
      </c>
      <c r="C1014" s="62">
        <v>926</v>
      </c>
      <c r="D1014" s="64">
        <v>13296</v>
      </c>
      <c r="E1014" s="64">
        <v>8060</v>
      </c>
      <c r="F1014" s="64" t="s">
        <v>50</v>
      </c>
      <c r="G1014" s="61" t="s">
        <v>459</v>
      </c>
      <c r="H1014" s="61" t="s">
        <v>302</v>
      </c>
      <c r="I1014" s="64">
        <v>2.5</v>
      </c>
      <c r="J1014" s="64">
        <v>1</v>
      </c>
      <c r="K1014" s="64">
        <v>6</v>
      </c>
      <c r="L1014" s="64"/>
      <c r="M1014" s="64">
        <v>6</v>
      </c>
      <c r="N1014" s="64"/>
      <c r="O1014" s="41">
        <f>IF(P1014="m3",I1014*J1014*M1014,IF(P1014="m2-LxH",I1014*M1014,IF(P1014="m2-LxW",I1014*J1014*N1014,IF(P1014="rm",M1014,IF(P1014="lm",I1014,IF(P1014="unit",#REF!,))))))</f>
        <v>6</v>
      </c>
      <c r="P1014" s="42" t="s">
        <v>30</v>
      </c>
      <c r="Q1014" s="43" t="str">
        <f t="shared" si="267"/>
        <v>off hired</v>
      </c>
      <c r="R1014" s="57">
        <v>44813</v>
      </c>
      <c r="S1014" s="57">
        <v>44837</v>
      </c>
      <c r="T1014" s="45">
        <f t="shared" si="268"/>
        <v>1</v>
      </c>
      <c r="U1014" s="46">
        <f t="shared" si="266"/>
        <v>3.5714285714285716</v>
      </c>
      <c r="V1014" s="47">
        <v>135</v>
      </c>
      <c r="W1014" s="47">
        <v>12.25</v>
      </c>
      <c r="X1014" s="48">
        <f t="shared" si="269"/>
        <v>810</v>
      </c>
      <c r="Y1014" s="48">
        <f t="shared" si="270"/>
        <v>73.5</v>
      </c>
      <c r="Z1014" s="48">
        <f t="shared" si="271"/>
        <v>566.99999999999989</v>
      </c>
      <c r="AA1014" s="48">
        <f t="shared" si="272"/>
        <v>242.99999999999997</v>
      </c>
      <c r="AB1014" s="48">
        <f t="shared" si="273"/>
        <v>262.5</v>
      </c>
      <c r="AC1014" s="48">
        <f t="shared" si="274"/>
        <v>1072.5</v>
      </c>
      <c r="AD1014" s="93">
        <f t="shared" si="265"/>
        <v>1072.5</v>
      </c>
    </row>
    <row r="1015" spans="1:30" s="68" customFormat="1" ht="30" customHeight="1" x14ac:dyDescent="0.35">
      <c r="A1015" s="61"/>
      <c r="B1015" s="39" t="s">
        <v>62</v>
      </c>
      <c r="C1015" s="62">
        <v>925</v>
      </c>
      <c r="D1015" s="63">
        <v>13297</v>
      </c>
      <c r="E1015" s="63">
        <v>8140</v>
      </c>
      <c r="F1015" s="64" t="s">
        <v>49</v>
      </c>
      <c r="G1015" s="61" t="s">
        <v>240</v>
      </c>
      <c r="H1015" s="61" t="s">
        <v>302</v>
      </c>
      <c r="I1015" s="64">
        <v>2.5</v>
      </c>
      <c r="J1015" s="64">
        <v>1.8</v>
      </c>
      <c r="K1015" s="64">
        <v>3.5</v>
      </c>
      <c r="L1015" s="64"/>
      <c r="M1015" s="64">
        <v>3.5</v>
      </c>
      <c r="N1015" s="64"/>
      <c r="O1015" s="41">
        <f>IF(P1015="m3",I1015*J1015*M1015,IF(P1015="m2-LxH",I1015*M1015,IF(P1015="m2-LxW",I1015*J1015*N1015,IF(P1015="rm",M1015,IF(P1015="lm",I1015,IF(P1015="unit",#REF!,))))))</f>
        <v>3.5</v>
      </c>
      <c r="P1015" s="42" t="s">
        <v>30</v>
      </c>
      <c r="Q1015" s="43" t="str">
        <f t="shared" si="267"/>
        <v>off hired</v>
      </c>
      <c r="R1015" s="57">
        <v>44813</v>
      </c>
      <c r="S1015" s="57">
        <v>44857</v>
      </c>
      <c r="T1015" s="45">
        <f t="shared" si="268"/>
        <v>1</v>
      </c>
      <c r="U1015" s="46">
        <f t="shared" si="266"/>
        <v>6.4285714285714288</v>
      </c>
      <c r="V1015" s="47">
        <v>135</v>
      </c>
      <c r="W1015" s="66"/>
      <c r="X1015" s="48">
        <f t="shared" si="269"/>
        <v>472.5</v>
      </c>
      <c r="Y1015" s="48">
        <f t="shared" si="270"/>
        <v>0</v>
      </c>
      <c r="Z1015" s="48">
        <f t="shared" si="271"/>
        <v>330.74999999999994</v>
      </c>
      <c r="AA1015" s="48">
        <f t="shared" si="272"/>
        <v>141.75</v>
      </c>
      <c r="AB1015" s="48">
        <f t="shared" si="273"/>
        <v>0</v>
      </c>
      <c r="AC1015" s="48">
        <f t="shared" si="274"/>
        <v>472.49999999999994</v>
      </c>
      <c r="AD1015" s="93">
        <f t="shared" si="265"/>
        <v>472.49999999999994</v>
      </c>
    </row>
    <row r="1016" spans="1:30" s="68" customFormat="1" ht="30" customHeight="1" x14ac:dyDescent="0.35">
      <c r="A1016" s="61"/>
      <c r="B1016" s="39" t="s">
        <v>97</v>
      </c>
      <c r="C1016" s="62">
        <v>927</v>
      </c>
      <c r="D1016" s="63">
        <v>13298</v>
      </c>
      <c r="E1016" s="63">
        <v>8063</v>
      </c>
      <c r="F1016" s="64" t="s">
        <v>50</v>
      </c>
      <c r="G1016" s="61" t="s">
        <v>275</v>
      </c>
      <c r="H1016" s="61" t="s">
        <v>399</v>
      </c>
      <c r="I1016" s="64">
        <v>4</v>
      </c>
      <c r="J1016" s="64">
        <v>1.3</v>
      </c>
      <c r="K1016" s="64">
        <v>2.5</v>
      </c>
      <c r="L1016" s="64"/>
      <c r="M1016" s="64">
        <v>2.5</v>
      </c>
      <c r="N1016" s="64"/>
      <c r="O1016" s="41">
        <f>IF(P1016="m3",I1016*J1016*M1016,IF(P1016="m2-LxH",I1016*M1016,IF(P1016="m2-LxW",I1016*J1016*N1016,IF(P1016="rm",M1016,IF(P1016="lm",I1016,IF(P1016="unit",#REF!,))))))</f>
        <v>10</v>
      </c>
      <c r="P1016" s="62" t="s">
        <v>27</v>
      </c>
      <c r="Q1016" s="43" t="str">
        <f t="shared" si="267"/>
        <v>off hired</v>
      </c>
      <c r="R1016" s="57">
        <v>44813</v>
      </c>
      <c r="S1016" s="57">
        <v>44836</v>
      </c>
      <c r="T1016" s="45">
        <f t="shared" si="268"/>
        <v>1</v>
      </c>
      <c r="U1016" s="46">
        <f t="shared" si="266"/>
        <v>3.4285714285714284</v>
      </c>
      <c r="V1016" s="66">
        <v>14</v>
      </c>
      <c r="W1016" s="66">
        <v>0.84</v>
      </c>
      <c r="X1016" s="48">
        <f t="shared" si="269"/>
        <v>140</v>
      </c>
      <c r="Y1016" s="48">
        <f t="shared" si="270"/>
        <v>8.4</v>
      </c>
      <c r="Z1016" s="48">
        <f t="shared" si="271"/>
        <v>98</v>
      </c>
      <c r="AA1016" s="48">
        <f t="shared" si="272"/>
        <v>42</v>
      </c>
      <c r="AB1016" s="48">
        <f t="shared" si="273"/>
        <v>28.799999999999997</v>
      </c>
      <c r="AC1016" s="48">
        <f t="shared" si="274"/>
        <v>168.8</v>
      </c>
      <c r="AD1016" s="93">
        <f t="shared" si="265"/>
        <v>168.8</v>
      </c>
    </row>
    <row r="1017" spans="1:30" s="68" customFormat="1" ht="30" customHeight="1" x14ac:dyDescent="0.35">
      <c r="A1017" s="61"/>
      <c r="B1017" s="39" t="s">
        <v>62</v>
      </c>
      <c r="C1017" s="62">
        <v>927</v>
      </c>
      <c r="D1017" s="63">
        <v>13299</v>
      </c>
      <c r="E1017" s="63">
        <v>8058</v>
      </c>
      <c r="F1017" s="64" t="s">
        <v>49</v>
      </c>
      <c r="G1017" s="61" t="s">
        <v>240</v>
      </c>
      <c r="H1017" s="61" t="s">
        <v>302</v>
      </c>
      <c r="I1017" s="64">
        <v>1.8</v>
      </c>
      <c r="J1017" s="64">
        <v>1.3</v>
      </c>
      <c r="K1017" s="64">
        <v>2.5</v>
      </c>
      <c r="L1017" s="64"/>
      <c r="M1017" s="64">
        <v>2.5</v>
      </c>
      <c r="N1017" s="64"/>
      <c r="O1017" s="41">
        <f>IF(P1017="m3",I1017*J1017*M1017,IF(P1017="m2-LxH",I1017*M1017,IF(P1017="m2-LxW",I1017*J1017*N1017,IF(P1017="rm",M1017,IF(P1017="lm",I1017,IF(P1017="unit",#REF!,))))))</f>
        <v>2.5</v>
      </c>
      <c r="P1017" s="42" t="s">
        <v>30</v>
      </c>
      <c r="Q1017" s="43" t="str">
        <f t="shared" si="267"/>
        <v>off hired</v>
      </c>
      <c r="R1017" s="57">
        <v>44813</v>
      </c>
      <c r="S1017" s="57">
        <v>44837</v>
      </c>
      <c r="T1017" s="45">
        <f t="shared" si="268"/>
        <v>1</v>
      </c>
      <c r="U1017" s="46">
        <f t="shared" si="266"/>
        <v>3.5714285714285716</v>
      </c>
      <c r="V1017" s="47">
        <v>135</v>
      </c>
      <c r="W1017" s="47">
        <v>12.25</v>
      </c>
      <c r="X1017" s="48">
        <f t="shared" si="269"/>
        <v>337.5</v>
      </c>
      <c r="Y1017" s="48">
        <f t="shared" si="270"/>
        <v>30.625</v>
      </c>
      <c r="Z1017" s="48">
        <f t="shared" si="271"/>
        <v>236.25</v>
      </c>
      <c r="AA1017" s="48">
        <f t="shared" si="272"/>
        <v>101.25</v>
      </c>
      <c r="AB1017" s="48">
        <f t="shared" si="273"/>
        <v>109.375</v>
      </c>
      <c r="AC1017" s="48">
        <f t="shared" si="274"/>
        <v>446.875</v>
      </c>
      <c r="AD1017" s="93">
        <f t="shared" si="265"/>
        <v>446.875</v>
      </c>
    </row>
    <row r="1018" spans="1:30" s="68" customFormat="1" ht="30" customHeight="1" x14ac:dyDescent="0.35">
      <c r="A1018" s="61"/>
      <c r="B1018" s="51" t="s">
        <v>160</v>
      </c>
      <c r="C1018" s="62">
        <v>928</v>
      </c>
      <c r="D1018" s="64">
        <v>13300</v>
      </c>
      <c r="E1018" s="64">
        <v>8103</v>
      </c>
      <c r="F1018" s="64" t="s">
        <v>49</v>
      </c>
      <c r="G1018" s="61" t="s">
        <v>377</v>
      </c>
      <c r="H1018" s="61" t="s">
        <v>399</v>
      </c>
      <c r="I1018" s="64">
        <v>4.3</v>
      </c>
      <c r="J1018" s="64">
        <v>1.8</v>
      </c>
      <c r="K1018" s="64">
        <v>3</v>
      </c>
      <c r="L1018" s="64"/>
      <c r="M1018" s="64">
        <v>3</v>
      </c>
      <c r="N1018" s="64"/>
      <c r="O1018" s="41">
        <f>IF(P1018="m3",I1018*J1018*M1018,IF(P1018="m2-LxH",I1018*M1018,IF(P1018="m2-LxW",I1018*J1018*N1018,IF(P1018="rm",M1018,IF(P1018="lm",I1018,IF(P1018="unit",#REF!,))))))</f>
        <v>12.899999999999999</v>
      </c>
      <c r="P1018" s="62" t="s">
        <v>27</v>
      </c>
      <c r="Q1018" s="43" t="str">
        <f t="shared" si="267"/>
        <v>off hired</v>
      </c>
      <c r="R1018" s="57">
        <v>44834</v>
      </c>
      <c r="S1018" s="57">
        <v>44848</v>
      </c>
      <c r="T1018" s="45">
        <f t="shared" si="268"/>
        <v>1</v>
      </c>
      <c r="U1018" s="46">
        <f t="shared" si="266"/>
        <v>2.1428571428571428</v>
      </c>
      <c r="V1018" s="66">
        <v>18</v>
      </c>
      <c r="W1018" s="66">
        <v>1.05</v>
      </c>
      <c r="X1018" s="48">
        <f t="shared" si="269"/>
        <v>232.2</v>
      </c>
      <c r="Y1018" s="48">
        <f t="shared" si="270"/>
        <v>13.545</v>
      </c>
      <c r="Z1018" s="48">
        <f t="shared" si="271"/>
        <v>162.53999999999996</v>
      </c>
      <c r="AA1018" s="48">
        <f t="shared" si="272"/>
        <v>69.659999999999982</v>
      </c>
      <c r="AB1018" s="48">
        <f t="shared" si="273"/>
        <v>29.024999999999999</v>
      </c>
      <c r="AC1018" s="48">
        <f t="shared" si="274"/>
        <v>261.22499999999991</v>
      </c>
      <c r="AD1018" s="93">
        <f t="shared" si="265"/>
        <v>261.22499999999991</v>
      </c>
    </row>
    <row r="1019" spans="1:30" s="68" customFormat="1" ht="30" customHeight="1" x14ac:dyDescent="0.35">
      <c r="A1019" s="61"/>
      <c r="B1019" s="51" t="s">
        <v>160</v>
      </c>
      <c r="C1019" s="62">
        <v>929</v>
      </c>
      <c r="D1019" s="64">
        <v>13300</v>
      </c>
      <c r="E1019" s="64">
        <v>8103</v>
      </c>
      <c r="F1019" s="64" t="s">
        <v>49</v>
      </c>
      <c r="G1019" s="61" t="s">
        <v>377</v>
      </c>
      <c r="H1019" s="61" t="s">
        <v>399</v>
      </c>
      <c r="I1019" s="64">
        <v>7.5</v>
      </c>
      <c r="J1019" s="64">
        <v>1.8</v>
      </c>
      <c r="K1019" s="64">
        <v>3</v>
      </c>
      <c r="L1019" s="64"/>
      <c r="M1019" s="64">
        <v>3</v>
      </c>
      <c r="N1019" s="64"/>
      <c r="O1019" s="41">
        <f>IF(P1019="m3",I1019*J1019*M1019,IF(P1019="m2-LxH",I1019*M1019,IF(P1019="m2-LxW",I1019*J1019*N1019,IF(P1019="rm",M1019,IF(P1019="lm",I1019,IF(P1019="unit",#REF!,))))))</f>
        <v>22.5</v>
      </c>
      <c r="P1019" s="62" t="s">
        <v>27</v>
      </c>
      <c r="Q1019" s="43" t="str">
        <f t="shared" si="267"/>
        <v>off hired</v>
      </c>
      <c r="R1019" s="57">
        <v>44834</v>
      </c>
      <c r="S1019" s="57">
        <v>44848</v>
      </c>
      <c r="T1019" s="45">
        <f t="shared" si="268"/>
        <v>1</v>
      </c>
      <c r="U1019" s="46">
        <f t="shared" si="266"/>
        <v>2.1428571428571428</v>
      </c>
      <c r="V1019" s="66">
        <v>18</v>
      </c>
      <c r="W1019" s="66">
        <v>1.05</v>
      </c>
      <c r="X1019" s="48">
        <f t="shared" si="269"/>
        <v>405</v>
      </c>
      <c r="Y1019" s="48">
        <f t="shared" si="270"/>
        <v>23.625</v>
      </c>
      <c r="Z1019" s="48">
        <f t="shared" si="271"/>
        <v>283.49999999999994</v>
      </c>
      <c r="AA1019" s="48">
        <f t="shared" si="272"/>
        <v>121.5</v>
      </c>
      <c r="AB1019" s="48">
        <f t="shared" si="273"/>
        <v>50.625</v>
      </c>
      <c r="AC1019" s="48">
        <f t="shared" si="274"/>
        <v>455.62499999999994</v>
      </c>
      <c r="AD1019" s="93">
        <f t="shared" si="265"/>
        <v>455.62499999999994</v>
      </c>
    </row>
    <row r="1020" spans="1:30" s="68" customFormat="1" ht="30" customHeight="1" x14ac:dyDescent="0.35">
      <c r="A1020" s="61"/>
      <c r="B1020" s="39" t="s">
        <v>62</v>
      </c>
      <c r="C1020" s="62">
        <v>930</v>
      </c>
      <c r="D1020" s="63">
        <v>13301</v>
      </c>
      <c r="E1020" s="63">
        <v>8119</v>
      </c>
      <c r="F1020" s="64" t="s">
        <v>50</v>
      </c>
      <c r="G1020" s="61" t="s">
        <v>270</v>
      </c>
      <c r="H1020" s="61" t="s">
        <v>399</v>
      </c>
      <c r="I1020" s="64">
        <v>5</v>
      </c>
      <c r="J1020" s="64">
        <v>1.3</v>
      </c>
      <c r="K1020" s="64">
        <v>4</v>
      </c>
      <c r="L1020" s="64"/>
      <c r="M1020" s="64">
        <v>4</v>
      </c>
      <c r="N1020" s="64"/>
      <c r="O1020" s="41">
        <f>IF(P1020="m3",I1020*J1020*M1020,IF(P1020="m2-LxH",I1020*M1020,IF(P1020="m2-LxW",I1020*J1020*N1020,IF(P1020="rm",M1020,IF(P1020="lm",I1020,IF(P1020="unit",#REF!,))))))</f>
        <v>20</v>
      </c>
      <c r="P1020" s="62" t="s">
        <v>27</v>
      </c>
      <c r="Q1020" s="43" t="str">
        <f t="shared" ref="Q1020:Q1038" si="275">IF(S1020&lt;&gt;0,"off hired",IF(R1020&lt;&gt;0,"on hire","-"))</f>
        <v>off hired</v>
      </c>
      <c r="R1020" s="57">
        <v>44814</v>
      </c>
      <c r="S1020" s="57">
        <v>44848</v>
      </c>
      <c r="T1020" s="45">
        <f t="shared" ref="T1020:T1039" si="276">IF(S1020&lt;&gt;0,1,0)</f>
        <v>1</v>
      </c>
      <c r="U1020" s="46">
        <f t="shared" si="266"/>
        <v>5</v>
      </c>
      <c r="V1020" s="66">
        <v>14</v>
      </c>
      <c r="W1020" s="66">
        <v>0.84</v>
      </c>
      <c r="X1020" s="48">
        <f t="shared" si="269"/>
        <v>280</v>
      </c>
      <c r="Y1020" s="48">
        <f t="shared" si="270"/>
        <v>16.8</v>
      </c>
      <c r="Z1020" s="48">
        <f t="shared" si="271"/>
        <v>196</v>
      </c>
      <c r="AA1020" s="48">
        <f t="shared" si="272"/>
        <v>84</v>
      </c>
      <c r="AB1020" s="48">
        <f t="shared" si="273"/>
        <v>84</v>
      </c>
      <c r="AC1020" s="48">
        <f t="shared" si="274"/>
        <v>364</v>
      </c>
      <c r="AD1020" s="93">
        <f t="shared" si="265"/>
        <v>364</v>
      </c>
    </row>
    <row r="1021" spans="1:30" s="68" customFormat="1" ht="30" customHeight="1" x14ac:dyDescent="0.35">
      <c r="A1021" s="61"/>
      <c r="B1021" s="39" t="s">
        <v>57</v>
      </c>
      <c r="C1021" s="62">
        <v>931</v>
      </c>
      <c r="D1021" s="64">
        <v>13302</v>
      </c>
      <c r="E1021" s="64">
        <v>7895</v>
      </c>
      <c r="F1021" s="64" t="s">
        <v>50</v>
      </c>
      <c r="G1021" s="61" t="s">
        <v>305</v>
      </c>
      <c r="H1021" s="61" t="s">
        <v>302</v>
      </c>
      <c r="I1021" s="64">
        <v>2.5</v>
      </c>
      <c r="J1021" s="64">
        <v>1</v>
      </c>
      <c r="K1021" s="64">
        <v>2.5</v>
      </c>
      <c r="L1021" s="64"/>
      <c r="M1021" s="64">
        <v>2.5</v>
      </c>
      <c r="N1021" s="64"/>
      <c r="O1021" s="41">
        <f>IF(P1021="m3",I1021*J1021*M1021,IF(P1021="m2-LxH",I1021*M1021,IF(P1021="m2-LxW",I1021*J1021*N1021,IF(P1021="rm",M1021,IF(P1021="lm",I1021,IF(P1021="unit",#REF!,))))))</f>
        <v>2.5</v>
      </c>
      <c r="P1021" s="42" t="s">
        <v>30</v>
      </c>
      <c r="Q1021" s="43" t="str">
        <f t="shared" si="275"/>
        <v>off hired</v>
      </c>
      <c r="R1021" s="57">
        <v>44814</v>
      </c>
      <c r="S1021" s="57">
        <v>44819</v>
      </c>
      <c r="T1021" s="45">
        <f t="shared" si="276"/>
        <v>1</v>
      </c>
      <c r="U1021" s="46">
        <f t="shared" si="266"/>
        <v>0.8571428571428571</v>
      </c>
      <c r="V1021" s="47">
        <v>135</v>
      </c>
      <c r="W1021" s="47">
        <v>12.25</v>
      </c>
      <c r="X1021" s="48">
        <f t="shared" si="269"/>
        <v>337.5</v>
      </c>
      <c r="Y1021" s="48">
        <f t="shared" si="270"/>
        <v>30.625</v>
      </c>
      <c r="Z1021" s="48">
        <f t="shared" si="271"/>
        <v>236.25</v>
      </c>
      <c r="AA1021" s="48">
        <f t="shared" si="272"/>
        <v>101.25</v>
      </c>
      <c r="AB1021" s="48">
        <f t="shared" si="273"/>
        <v>26.25</v>
      </c>
      <c r="AC1021" s="48">
        <f t="shared" si="274"/>
        <v>363.75</v>
      </c>
      <c r="AD1021" s="93">
        <f t="shared" si="265"/>
        <v>363.75</v>
      </c>
    </row>
    <row r="1022" spans="1:30" s="68" customFormat="1" ht="30" customHeight="1" x14ac:dyDescent="0.35">
      <c r="A1022" s="61"/>
      <c r="B1022" s="39" t="s">
        <v>111</v>
      </c>
      <c r="C1022" s="62">
        <v>932</v>
      </c>
      <c r="D1022" s="64">
        <v>13303</v>
      </c>
      <c r="E1022" s="64">
        <v>8077</v>
      </c>
      <c r="F1022" s="64" t="s">
        <v>49</v>
      </c>
      <c r="G1022" s="61" t="s">
        <v>344</v>
      </c>
      <c r="H1022" s="61" t="s">
        <v>399</v>
      </c>
      <c r="I1022" s="64">
        <v>6</v>
      </c>
      <c r="J1022" s="64">
        <v>1.3</v>
      </c>
      <c r="K1022" s="64">
        <v>2.5</v>
      </c>
      <c r="L1022" s="64"/>
      <c r="M1022" s="64">
        <v>2.5</v>
      </c>
      <c r="N1022" s="64"/>
      <c r="O1022" s="41">
        <f>IF(P1022="m3",I1022*J1022*M1022,IF(P1022="m2-LxH",I1022*M1022,IF(P1022="m2-LxW",I1022*J1022*N1022,IF(P1022="rm",M1022,IF(P1022="lm",I1022,IF(P1022="unit",#REF!,))))))</f>
        <v>15</v>
      </c>
      <c r="P1022" s="62" t="s">
        <v>27</v>
      </c>
      <c r="Q1022" s="43" t="str">
        <f t="shared" si="275"/>
        <v>off hired</v>
      </c>
      <c r="R1022" s="57">
        <v>44814</v>
      </c>
      <c r="S1022" s="57">
        <v>44840</v>
      </c>
      <c r="T1022" s="45">
        <f t="shared" si="276"/>
        <v>1</v>
      </c>
      <c r="U1022" s="46">
        <f t="shared" si="266"/>
        <v>3.8571428571428572</v>
      </c>
      <c r="V1022" s="66">
        <v>14</v>
      </c>
      <c r="W1022" s="66">
        <v>0.84</v>
      </c>
      <c r="X1022" s="48">
        <f t="shared" si="269"/>
        <v>210</v>
      </c>
      <c r="Y1022" s="48">
        <f t="shared" si="270"/>
        <v>12.6</v>
      </c>
      <c r="Z1022" s="48">
        <f t="shared" si="271"/>
        <v>147</v>
      </c>
      <c r="AA1022" s="48">
        <f t="shared" si="272"/>
        <v>63</v>
      </c>
      <c r="AB1022" s="48">
        <f t="shared" si="273"/>
        <v>48.6</v>
      </c>
      <c r="AC1022" s="48">
        <f t="shared" si="274"/>
        <v>258.60000000000002</v>
      </c>
      <c r="AD1022" s="93">
        <f t="shared" si="265"/>
        <v>258.60000000000002</v>
      </c>
    </row>
    <row r="1023" spans="1:30" s="68" customFormat="1" ht="30" customHeight="1" x14ac:dyDescent="0.35">
      <c r="A1023" s="61"/>
      <c r="B1023" s="39" t="s">
        <v>74</v>
      </c>
      <c r="C1023" s="62">
        <v>933</v>
      </c>
      <c r="D1023" s="64">
        <v>13304</v>
      </c>
      <c r="E1023" s="64">
        <v>8095</v>
      </c>
      <c r="F1023" s="64" t="s">
        <v>49</v>
      </c>
      <c r="G1023" s="61" t="s">
        <v>403</v>
      </c>
      <c r="H1023" s="61" t="s">
        <v>302</v>
      </c>
      <c r="I1023" s="64">
        <v>2.5</v>
      </c>
      <c r="J1023" s="64">
        <v>1</v>
      </c>
      <c r="K1023" s="64">
        <v>3</v>
      </c>
      <c r="L1023" s="64"/>
      <c r="M1023" s="64">
        <v>3</v>
      </c>
      <c r="N1023" s="64"/>
      <c r="O1023" s="41">
        <f>IF(P1023="m3",I1023*J1023*M1023,IF(P1023="m2-LxH",I1023*M1023,IF(P1023="m2-LxW",I1023*J1023*N1023,IF(P1023="rm",M1023,IF(P1023="lm",I1023,IF(P1023="unit",#REF!,))))))</f>
        <v>3</v>
      </c>
      <c r="P1023" s="42" t="s">
        <v>30</v>
      </c>
      <c r="Q1023" s="43" t="str">
        <f t="shared" si="275"/>
        <v>off hired</v>
      </c>
      <c r="R1023" s="57">
        <v>44814</v>
      </c>
      <c r="S1023" s="57">
        <v>44845</v>
      </c>
      <c r="T1023" s="45">
        <f t="shared" si="276"/>
        <v>1</v>
      </c>
      <c r="U1023" s="46">
        <f t="shared" si="266"/>
        <v>4.5714285714285712</v>
      </c>
      <c r="V1023" s="47">
        <v>135</v>
      </c>
      <c r="W1023" s="47">
        <v>12.25</v>
      </c>
      <c r="X1023" s="48">
        <f t="shared" si="269"/>
        <v>405</v>
      </c>
      <c r="Y1023" s="48">
        <f t="shared" si="270"/>
        <v>36.75</v>
      </c>
      <c r="Z1023" s="48">
        <f t="shared" si="271"/>
        <v>283.49999999999994</v>
      </c>
      <c r="AA1023" s="48">
        <f t="shared" si="272"/>
        <v>121.49999999999999</v>
      </c>
      <c r="AB1023" s="48">
        <f t="shared" si="273"/>
        <v>168</v>
      </c>
      <c r="AC1023" s="48">
        <f t="shared" si="274"/>
        <v>573</v>
      </c>
      <c r="AD1023" s="93">
        <f t="shared" si="265"/>
        <v>573</v>
      </c>
    </row>
    <row r="1024" spans="1:30" s="68" customFormat="1" ht="30" customHeight="1" x14ac:dyDescent="0.35">
      <c r="A1024" s="61"/>
      <c r="B1024" s="39" t="s">
        <v>69</v>
      </c>
      <c r="C1024" s="62">
        <v>934</v>
      </c>
      <c r="D1024" s="64">
        <v>13305</v>
      </c>
      <c r="E1024" s="64">
        <v>8060</v>
      </c>
      <c r="F1024" s="64" t="s">
        <v>50</v>
      </c>
      <c r="G1024" s="61" t="s">
        <v>460</v>
      </c>
      <c r="H1024" s="61" t="s">
        <v>302</v>
      </c>
      <c r="I1024" s="64">
        <v>2.5</v>
      </c>
      <c r="J1024" s="64">
        <v>1</v>
      </c>
      <c r="K1024" s="64">
        <v>2.5</v>
      </c>
      <c r="L1024" s="64"/>
      <c r="M1024" s="64">
        <v>2.5</v>
      </c>
      <c r="N1024" s="64"/>
      <c r="O1024" s="41">
        <f>IF(P1024="m3",I1024*J1024*M1024,IF(P1024="m2-LxH",I1024*M1024,IF(P1024="m2-LxW",I1024*J1024*N1024,IF(P1024="rm",M1024,IF(P1024="lm",I1024,IF(P1024="unit",#REF!,))))))</f>
        <v>2.5</v>
      </c>
      <c r="P1024" s="42" t="s">
        <v>30</v>
      </c>
      <c r="Q1024" s="43" t="str">
        <f t="shared" si="275"/>
        <v>off hired</v>
      </c>
      <c r="R1024" s="57">
        <v>44814</v>
      </c>
      <c r="S1024" s="57">
        <v>44837</v>
      </c>
      <c r="T1024" s="45">
        <f t="shared" si="276"/>
        <v>1</v>
      </c>
      <c r="U1024" s="46">
        <f t="shared" si="266"/>
        <v>3.4285714285714284</v>
      </c>
      <c r="V1024" s="47">
        <v>135</v>
      </c>
      <c r="W1024" s="47">
        <v>12.25</v>
      </c>
      <c r="X1024" s="48">
        <f t="shared" si="269"/>
        <v>337.5</v>
      </c>
      <c r="Y1024" s="48">
        <f t="shared" si="270"/>
        <v>30.625</v>
      </c>
      <c r="Z1024" s="48">
        <f t="shared" si="271"/>
        <v>236.25</v>
      </c>
      <c r="AA1024" s="48">
        <f t="shared" si="272"/>
        <v>101.25</v>
      </c>
      <c r="AB1024" s="48">
        <f t="shared" si="273"/>
        <v>105</v>
      </c>
      <c r="AC1024" s="48">
        <f t="shared" si="274"/>
        <v>442.5</v>
      </c>
      <c r="AD1024" s="93">
        <f t="shared" si="265"/>
        <v>442.5</v>
      </c>
    </row>
    <row r="1025" spans="1:30" s="68" customFormat="1" ht="30" customHeight="1" x14ac:dyDescent="0.35">
      <c r="A1025" s="61"/>
      <c r="B1025" s="39" t="s">
        <v>62</v>
      </c>
      <c r="C1025" s="62">
        <v>935</v>
      </c>
      <c r="D1025" s="63">
        <v>13306</v>
      </c>
      <c r="E1025" s="63">
        <v>7898</v>
      </c>
      <c r="F1025" s="64" t="s">
        <v>49</v>
      </c>
      <c r="G1025" s="61" t="s">
        <v>240</v>
      </c>
      <c r="H1025" s="61" t="s">
        <v>302</v>
      </c>
      <c r="I1025" s="64">
        <v>1.8</v>
      </c>
      <c r="J1025" s="64">
        <v>1.3</v>
      </c>
      <c r="K1025" s="64">
        <v>2.5</v>
      </c>
      <c r="L1025" s="64"/>
      <c r="M1025" s="64">
        <v>2.5</v>
      </c>
      <c r="N1025" s="64"/>
      <c r="O1025" s="41">
        <f>IF(P1025="m3",I1025*J1025*M1025,IF(P1025="m2-LxH",I1025*M1025,IF(P1025="m2-LxW",I1025*J1025*N1025,IF(P1025="rm",M1025,IF(P1025="lm",I1025,IF(P1025="unit",#REF!,))))))</f>
        <v>2.5</v>
      </c>
      <c r="P1025" s="42" t="s">
        <v>30</v>
      </c>
      <c r="Q1025" s="43" t="str">
        <f t="shared" si="275"/>
        <v>off hired</v>
      </c>
      <c r="R1025" s="57">
        <v>44814</v>
      </c>
      <c r="S1025" s="57">
        <v>44820</v>
      </c>
      <c r="T1025" s="45">
        <f t="shared" si="276"/>
        <v>1</v>
      </c>
      <c r="U1025" s="46">
        <f t="shared" si="266"/>
        <v>1</v>
      </c>
      <c r="V1025" s="47">
        <v>135</v>
      </c>
      <c r="W1025" s="47">
        <v>12.25</v>
      </c>
      <c r="X1025" s="48">
        <f t="shared" si="269"/>
        <v>337.5</v>
      </c>
      <c r="Y1025" s="48">
        <f t="shared" si="270"/>
        <v>30.625</v>
      </c>
      <c r="Z1025" s="48">
        <f t="shared" si="271"/>
        <v>236.25</v>
      </c>
      <c r="AA1025" s="48">
        <f t="shared" si="272"/>
        <v>101.25</v>
      </c>
      <c r="AB1025" s="48">
        <f t="shared" si="273"/>
        <v>30.625</v>
      </c>
      <c r="AC1025" s="48">
        <f t="shared" si="274"/>
        <v>368.125</v>
      </c>
      <c r="AD1025" s="93">
        <f t="shared" si="265"/>
        <v>368.125</v>
      </c>
    </row>
    <row r="1026" spans="1:30" s="68" customFormat="1" ht="30" customHeight="1" x14ac:dyDescent="0.35">
      <c r="A1026" s="61"/>
      <c r="B1026" s="39" t="s">
        <v>107</v>
      </c>
      <c r="C1026" s="62">
        <v>936</v>
      </c>
      <c r="D1026" s="64">
        <v>13307</v>
      </c>
      <c r="E1026" s="64">
        <v>8083</v>
      </c>
      <c r="F1026" s="64" t="s">
        <v>50</v>
      </c>
      <c r="G1026" s="61" t="s">
        <v>291</v>
      </c>
      <c r="H1026" s="61" t="s">
        <v>302</v>
      </c>
      <c r="I1026" s="64">
        <v>2.5</v>
      </c>
      <c r="J1026" s="64">
        <v>1.8</v>
      </c>
      <c r="K1026" s="64">
        <v>2</v>
      </c>
      <c r="L1026" s="64"/>
      <c r="M1026" s="64">
        <v>2</v>
      </c>
      <c r="N1026" s="64"/>
      <c r="O1026" s="41">
        <f>IF(P1026="m3",I1026*J1026*M1026,IF(P1026="m2-LxH",I1026*M1026,IF(P1026="m2-LxW",I1026*J1026*N1026,IF(P1026="rm",M1026,IF(P1026="lm",I1026,IF(P1026="unit",#REF!,))))))</f>
        <v>2</v>
      </c>
      <c r="P1026" s="42" t="s">
        <v>30</v>
      </c>
      <c r="Q1026" s="43" t="str">
        <f t="shared" si="275"/>
        <v>off hired</v>
      </c>
      <c r="R1026" s="57">
        <v>44814</v>
      </c>
      <c r="S1026" s="57">
        <v>44841</v>
      </c>
      <c r="T1026" s="45">
        <f t="shared" si="276"/>
        <v>1</v>
      </c>
      <c r="U1026" s="46">
        <f t="shared" si="266"/>
        <v>4</v>
      </c>
      <c r="V1026" s="47">
        <v>135</v>
      </c>
      <c r="W1026" s="47">
        <v>12.25</v>
      </c>
      <c r="X1026" s="48">
        <f t="shared" si="269"/>
        <v>270</v>
      </c>
      <c r="Y1026" s="48">
        <f t="shared" si="270"/>
        <v>24.5</v>
      </c>
      <c r="Z1026" s="48">
        <f t="shared" si="271"/>
        <v>189</v>
      </c>
      <c r="AA1026" s="48">
        <f t="shared" si="272"/>
        <v>81</v>
      </c>
      <c r="AB1026" s="48">
        <f t="shared" si="273"/>
        <v>98</v>
      </c>
      <c r="AC1026" s="48">
        <f t="shared" si="274"/>
        <v>368</v>
      </c>
      <c r="AD1026" s="93">
        <f t="shared" si="265"/>
        <v>368</v>
      </c>
    </row>
    <row r="1027" spans="1:30" s="68" customFormat="1" ht="30" customHeight="1" x14ac:dyDescent="0.35">
      <c r="A1027" s="61"/>
      <c r="B1027" s="39" t="s">
        <v>117</v>
      </c>
      <c r="C1027" s="62">
        <v>937</v>
      </c>
      <c r="D1027" s="64">
        <v>13308</v>
      </c>
      <c r="E1027" s="64">
        <v>8181</v>
      </c>
      <c r="F1027" s="64" t="s">
        <v>49</v>
      </c>
      <c r="G1027" s="61" t="s">
        <v>456</v>
      </c>
      <c r="H1027" s="61" t="s">
        <v>399</v>
      </c>
      <c r="I1027" s="64">
        <v>5</v>
      </c>
      <c r="J1027" s="64">
        <v>1</v>
      </c>
      <c r="K1027" s="64">
        <v>2.5</v>
      </c>
      <c r="L1027" s="64"/>
      <c r="M1027" s="64">
        <v>2.5</v>
      </c>
      <c r="N1027" s="64"/>
      <c r="O1027" s="41">
        <f>IF(P1027="m3",I1027*J1027*M1027,IF(P1027="m2-LxH",I1027*M1027,IF(P1027="m2-LxW",I1027*J1027*N1027,IF(P1027="rm",M1027,IF(P1027="lm",I1027,IF(P1027="unit",#REF!,))))))</f>
        <v>12.5</v>
      </c>
      <c r="P1027" s="62" t="s">
        <v>27</v>
      </c>
      <c r="Q1027" s="43" t="str">
        <f t="shared" si="275"/>
        <v>off hired</v>
      </c>
      <c r="R1027" s="57">
        <v>44814</v>
      </c>
      <c r="S1027" s="57">
        <v>44865</v>
      </c>
      <c r="T1027" s="45">
        <f t="shared" si="276"/>
        <v>1</v>
      </c>
      <c r="U1027" s="46">
        <f t="shared" si="266"/>
        <v>7.4285714285714288</v>
      </c>
      <c r="V1027" s="66">
        <v>14</v>
      </c>
      <c r="W1027" s="66">
        <v>0.84</v>
      </c>
      <c r="X1027" s="48">
        <f t="shared" si="269"/>
        <v>175</v>
      </c>
      <c r="Y1027" s="48">
        <f t="shared" si="270"/>
        <v>10.5</v>
      </c>
      <c r="Z1027" s="48">
        <f t="shared" si="271"/>
        <v>122.5</v>
      </c>
      <c r="AA1027" s="48">
        <f t="shared" si="272"/>
        <v>52.5</v>
      </c>
      <c r="AB1027" s="48">
        <f t="shared" si="273"/>
        <v>78</v>
      </c>
      <c r="AC1027" s="48">
        <f t="shared" si="274"/>
        <v>253</v>
      </c>
      <c r="AD1027" s="93">
        <f t="shared" si="265"/>
        <v>253</v>
      </c>
    </row>
    <row r="1028" spans="1:30" s="68" customFormat="1" ht="30" customHeight="1" x14ac:dyDescent="0.35">
      <c r="A1028" s="61"/>
      <c r="B1028" s="39" t="s">
        <v>483</v>
      </c>
      <c r="C1028" s="62">
        <v>296</v>
      </c>
      <c r="D1028" s="64">
        <v>13309</v>
      </c>
      <c r="E1028" s="64">
        <v>8428</v>
      </c>
      <c r="F1028" s="64" t="s">
        <v>49</v>
      </c>
      <c r="G1028" s="61" t="s">
        <v>461</v>
      </c>
      <c r="H1028" s="61" t="s">
        <v>399</v>
      </c>
      <c r="I1028" s="64">
        <v>18</v>
      </c>
      <c r="J1028" s="64">
        <v>1.3</v>
      </c>
      <c r="K1028" s="64">
        <v>3</v>
      </c>
      <c r="L1028" s="64"/>
      <c r="M1028" s="64">
        <v>3</v>
      </c>
      <c r="N1028" s="64"/>
      <c r="O1028" s="41">
        <f>IF(P1028="m3",I1028*J1028*M1028,IF(P1028="m2-LxH",I1028*M1028,IF(P1028="m2-LxW",I1028*J1028*N1028,IF(P1028="rm",M1028,IF(P1028="lm",I1028,IF(P1028="unit",#REF!,))))))</f>
        <v>54</v>
      </c>
      <c r="P1028" s="62" t="s">
        <v>27</v>
      </c>
      <c r="Q1028" s="43" t="str">
        <f t="shared" si="275"/>
        <v>off hired</v>
      </c>
      <c r="R1028" s="57">
        <v>44814</v>
      </c>
      <c r="S1028" s="57">
        <v>44942</v>
      </c>
      <c r="T1028" s="45">
        <f t="shared" si="276"/>
        <v>1</v>
      </c>
      <c r="U1028" s="46">
        <f t="shared" ref="U1028:U1058" si="277">IF(Q1028="on hire",$C$1-R1028+1,IF(Q1028="off hired",S1028-R1028+1,0))/7</f>
        <v>18.428571428571427</v>
      </c>
      <c r="V1028" s="66">
        <v>14</v>
      </c>
      <c r="W1028" s="66">
        <v>0.84</v>
      </c>
      <c r="X1028" s="48">
        <f t="shared" si="269"/>
        <v>756</v>
      </c>
      <c r="Y1028" s="48">
        <f t="shared" si="270"/>
        <v>45.36</v>
      </c>
      <c r="Z1028" s="48">
        <f t="shared" si="271"/>
        <v>529.19999999999993</v>
      </c>
      <c r="AA1028" s="48">
        <f t="shared" si="272"/>
        <v>226.79999999999998</v>
      </c>
      <c r="AB1028" s="48">
        <f t="shared" si="273"/>
        <v>835.92</v>
      </c>
      <c r="AC1028" s="48">
        <f t="shared" si="274"/>
        <v>1591.9199999999998</v>
      </c>
      <c r="AD1028" s="93">
        <f t="shared" si="265"/>
        <v>1591.9199999999998</v>
      </c>
    </row>
    <row r="1029" spans="1:30" s="68" customFormat="1" ht="30" customHeight="1" x14ac:dyDescent="0.35">
      <c r="A1029" s="39"/>
      <c r="B1029" s="39" t="s">
        <v>97</v>
      </c>
      <c r="C1029" s="40">
        <v>867</v>
      </c>
      <c r="D1029" s="49">
        <v>13310</v>
      </c>
      <c r="E1029" s="49">
        <v>8061</v>
      </c>
      <c r="F1029" s="41" t="s">
        <v>49</v>
      </c>
      <c r="G1029" s="39" t="s">
        <v>261</v>
      </c>
      <c r="H1029" s="61" t="s">
        <v>28</v>
      </c>
      <c r="I1029" s="64">
        <v>11.3</v>
      </c>
      <c r="J1029" s="64">
        <v>4</v>
      </c>
      <c r="K1029" s="64">
        <v>4</v>
      </c>
      <c r="L1029" s="64"/>
      <c r="M1029" s="64">
        <v>4</v>
      </c>
      <c r="N1029" s="64"/>
      <c r="O1029" s="41">
        <f>IF(P1029="m3",I1029*J1029*M1029,IF(P1029="m2-LxH",I1029*M1029,IF(P1029="m2-LxW",I1029*J1029*N1029,IF(P1029="rm",M1029,IF(P1029="lm",I1029,IF(P1029="unit",#REF!,))))))</f>
        <v>180.8</v>
      </c>
      <c r="P1029" s="42" t="s">
        <v>29</v>
      </c>
      <c r="Q1029" s="43" t="str">
        <f t="shared" si="275"/>
        <v>off hired</v>
      </c>
      <c r="R1029" s="44">
        <v>44816</v>
      </c>
      <c r="S1029" s="44">
        <v>44837</v>
      </c>
      <c r="T1029" s="45">
        <f t="shared" si="276"/>
        <v>1</v>
      </c>
      <c r="U1029" s="46">
        <f t="shared" si="277"/>
        <v>3.1428571428571428</v>
      </c>
      <c r="V1029" s="47">
        <v>7.5</v>
      </c>
      <c r="W1029" s="47">
        <v>0.7</v>
      </c>
      <c r="X1029" s="48">
        <f t="shared" si="269"/>
        <v>1356</v>
      </c>
      <c r="Y1029" s="48">
        <f t="shared" si="270"/>
        <v>126.56</v>
      </c>
      <c r="Z1029" s="48">
        <f t="shared" si="271"/>
        <v>949.2</v>
      </c>
      <c r="AA1029" s="48">
        <f t="shared" si="272"/>
        <v>406.8</v>
      </c>
      <c r="AB1029" s="48">
        <f t="shared" si="273"/>
        <v>397.75999999999993</v>
      </c>
      <c r="AC1029" s="48">
        <f t="shared" si="274"/>
        <v>1753.76</v>
      </c>
      <c r="AD1029" s="93">
        <f t="shared" si="265"/>
        <v>1753.76</v>
      </c>
    </row>
    <row r="1030" spans="1:30" s="68" customFormat="1" ht="30" customHeight="1" x14ac:dyDescent="0.35">
      <c r="A1030" s="61"/>
      <c r="B1030" s="39" t="s">
        <v>71</v>
      </c>
      <c r="C1030" s="62">
        <v>938</v>
      </c>
      <c r="D1030" s="64">
        <v>13311</v>
      </c>
      <c r="E1030" s="64">
        <v>8334</v>
      </c>
      <c r="F1030" s="64" t="s">
        <v>49</v>
      </c>
      <c r="G1030" s="61" t="s">
        <v>462</v>
      </c>
      <c r="H1030" s="61" t="s">
        <v>399</v>
      </c>
      <c r="I1030" s="64">
        <v>12.5</v>
      </c>
      <c r="J1030" s="64">
        <v>1.3</v>
      </c>
      <c r="K1030" s="64">
        <v>2.5</v>
      </c>
      <c r="L1030" s="64"/>
      <c r="M1030" s="64">
        <v>2.5</v>
      </c>
      <c r="N1030" s="64"/>
      <c r="O1030" s="41">
        <f>IF(P1030="m3",I1030*J1030*M1030,IF(P1030="m2-LxH",I1030*M1030,IF(P1030="m2-LxW",I1030*J1030*N1030,IF(P1030="rm",M1030,IF(P1030="lm",I1030,IF(P1030="unit",#REF!,))))))</f>
        <v>31.25</v>
      </c>
      <c r="P1030" s="62" t="s">
        <v>27</v>
      </c>
      <c r="Q1030" s="43" t="str">
        <f t="shared" si="275"/>
        <v>off hired</v>
      </c>
      <c r="R1030" s="57">
        <v>44814</v>
      </c>
      <c r="S1030" s="57">
        <v>44910</v>
      </c>
      <c r="T1030" s="45">
        <f t="shared" si="276"/>
        <v>1</v>
      </c>
      <c r="U1030" s="46">
        <f t="shared" si="277"/>
        <v>13.857142857142858</v>
      </c>
      <c r="V1030" s="66">
        <v>14</v>
      </c>
      <c r="W1030" s="66">
        <v>0.84</v>
      </c>
      <c r="X1030" s="48">
        <f t="shared" si="269"/>
        <v>437.5</v>
      </c>
      <c r="Y1030" s="48">
        <f t="shared" si="270"/>
        <v>26.25</v>
      </c>
      <c r="Z1030" s="48">
        <f t="shared" si="271"/>
        <v>306.25</v>
      </c>
      <c r="AA1030" s="48">
        <f t="shared" si="272"/>
        <v>131.25</v>
      </c>
      <c r="AB1030" s="48">
        <f t="shared" si="273"/>
        <v>363.75</v>
      </c>
      <c r="AC1030" s="48">
        <f t="shared" si="274"/>
        <v>801.25</v>
      </c>
      <c r="AD1030" s="93">
        <f t="shared" si="265"/>
        <v>801.25</v>
      </c>
    </row>
    <row r="1031" spans="1:30" s="68" customFormat="1" ht="30" customHeight="1" x14ac:dyDescent="0.35">
      <c r="A1031" s="61"/>
      <c r="B1031" s="51" t="s">
        <v>160</v>
      </c>
      <c r="C1031" s="62">
        <v>939</v>
      </c>
      <c r="D1031" s="64">
        <v>13312</v>
      </c>
      <c r="E1031" s="64">
        <v>8296</v>
      </c>
      <c r="F1031" s="64" t="s">
        <v>49</v>
      </c>
      <c r="G1031" s="61" t="s">
        <v>463</v>
      </c>
      <c r="H1031" s="61" t="s">
        <v>399</v>
      </c>
      <c r="I1031" s="64">
        <v>16</v>
      </c>
      <c r="J1031" s="64">
        <v>1</v>
      </c>
      <c r="K1031" s="64">
        <v>3</v>
      </c>
      <c r="L1031" s="64"/>
      <c r="M1031" s="64">
        <v>3</v>
      </c>
      <c r="N1031" s="64"/>
      <c r="O1031" s="41">
        <f>IF(P1031="m3",I1031*J1031*M1031,IF(P1031="m2-LxH",I1031*M1031,IF(P1031="m2-LxW",I1031*J1031*N1031,IF(P1031="rm",M1031,IF(P1031="lm",I1031,IF(P1031="unit",#REF!,))))))</f>
        <v>48</v>
      </c>
      <c r="P1031" s="62" t="s">
        <v>27</v>
      </c>
      <c r="Q1031" s="43" t="str">
        <f t="shared" si="275"/>
        <v>off hired</v>
      </c>
      <c r="R1031" s="57">
        <v>44816</v>
      </c>
      <c r="S1031" s="57">
        <v>44895</v>
      </c>
      <c r="T1031" s="45">
        <f t="shared" si="276"/>
        <v>1</v>
      </c>
      <c r="U1031" s="46">
        <f t="shared" si="277"/>
        <v>11.428571428571429</v>
      </c>
      <c r="V1031" s="66">
        <v>14</v>
      </c>
      <c r="W1031" s="66">
        <v>0.84</v>
      </c>
      <c r="X1031" s="48">
        <f t="shared" si="269"/>
        <v>672</v>
      </c>
      <c r="Y1031" s="48">
        <f t="shared" si="270"/>
        <v>40.32</v>
      </c>
      <c r="Z1031" s="48">
        <f t="shared" si="271"/>
        <v>470.39999999999992</v>
      </c>
      <c r="AA1031" s="48">
        <f t="shared" si="272"/>
        <v>201.59999999999997</v>
      </c>
      <c r="AB1031" s="48">
        <f t="shared" si="273"/>
        <v>460.79999999999995</v>
      </c>
      <c r="AC1031" s="48">
        <f t="shared" si="274"/>
        <v>1132.7999999999997</v>
      </c>
      <c r="AD1031" s="93">
        <f t="shared" si="265"/>
        <v>1132.7999999999997</v>
      </c>
    </row>
    <row r="1032" spans="1:30" s="68" customFormat="1" ht="30" customHeight="1" x14ac:dyDescent="0.35">
      <c r="A1032" s="61"/>
      <c r="B1032" s="39" t="s">
        <v>55</v>
      </c>
      <c r="C1032" s="62">
        <v>940</v>
      </c>
      <c r="D1032" s="64">
        <v>13313</v>
      </c>
      <c r="E1032" s="64">
        <v>8298</v>
      </c>
      <c r="F1032" s="64" t="s">
        <v>49</v>
      </c>
      <c r="G1032" s="61" t="s">
        <v>253</v>
      </c>
      <c r="H1032" s="61" t="s">
        <v>399</v>
      </c>
      <c r="I1032" s="64">
        <v>8</v>
      </c>
      <c r="J1032" s="64">
        <v>1</v>
      </c>
      <c r="K1032" s="64">
        <v>4</v>
      </c>
      <c r="L1032" s="64"/>
      <c r="M1032" s="64">
        <v>4</v>
      </c>
      <c r="N1032" s="64"/>
      <c r="O1032" s="41">
        <f>IF(P1032="m3",I1032*J1032*M1032,IF(P1032="m2-LxH",I1032*M1032,IF(P1032="m2-LxW",I1032*J1032*N1032,IF(P1032="rm",M1032,IF(P1032="lm",I1032,IF(P1032="unit",#REF!,))))))</f>
        <v>32</v>
      </c>
      <c r="P1032" s="62" t="s">
        <v>27</v>
      </c>
      <c r="Q1032" s="43" t="str">
        <f t="shared" si="275"/>
        <v>off hired</v>
      </c>
      <c r="R1032" s="57">
        <v>44814</v>
      </c>
      <c r="S1032" s="57">
        <v>44899</v>
      </c>
      <c r="T1032" s="45">
        <f t="shared" si="276"/>
        <v>1</v>
      </c>
      <c r="U1032" s="46">
        <f t="shared" si="277"/>
        <v>12.285714285714286</v>
      </c>
      <c r="V1032" s="66">
        <v>14</v>
      </c>
      <c r="W1032" s="66">
        <v>0.84</v>
      </c>
      <c r="X1032" s="48">
        <f t="shared" si="269"/>
        <v>448</v>
      </c>
      <c r="Y1032" s="48">
        <f t="shared" si="270"/>
        <v>26.88</v>
      </c>
      <c r="Z1032" s="48">
        <f t="shared" si="271"/>
        <v>313.59999999999997</v>
      </c>
      <c r="AA1032" s="48">
        <f t="shared" si="272"/>
        <v>134.4</v>
      </c>
      <c r="AB1032" s="48">
        <f t="shared" si="273"/>
        <v>330.24</v>
      </c>
      <c r="AC1032" s="48">
        <f t="shared" si="274"/>
        <v>778.24</v>
      </c>
      <c r="AD1032" s="93">
        <f t="shared" si="265"/>
        <v>778.24</v>
      </c>
    </row>
    <row r="1033" spans="1:30" s="68" customFormat="1" ht="30" customHeight="1" x14ac:dyDescent="0.35">
      <c r="A1033" s="39"/>
      <c r="B1033" s="39" t="s">
        <v>132</v>
      </c>
      <c r="C1033" s="40">
        <v>941</v>
      </c>
      <c r="D1033" s="41">
        <v>13314</v>
      </c>
      <c r="E1033" s="41">
        <v>8612</v>
      </c>
      <c r="F1033" s="41" t="s">
        <v>50</v>
      </c>
      <c r="G1033" s="39" t="s">
        <v>268</v>
      </c>
      <c r="H1033" s="61" t="s">
        <v>28</v>
      </c>
      <c r="I1033" s="64">
        <v>4</v>
      </c>
      <c r="J1033" s="64">
        <v>3</v>
      </c>
      <c r="K1033" s="64">
        <v>5.5</v>
      </c>
      <c r="L1033" s="64"/>
      <c r="M1033" s="64">
        <v>5.5</v>
      </c>
      <c r="N1033" s="64"/>
      <c r="O1033" s="41">
        <f>IF(P1033="m3",I1033*J1033*M1033,IF(P1033="m2-LxH",I1033*M1033,IF(P1033="m2-LxW",I1033*J1033*N1033,IF(P1033="rm",M1033,IF(P1033="lm",I1033,IF(P1033="unit",#REF!,))))))</f>
        <v>66</v>
      </c>
      <c r="P1033" s="42" t="s">
        <v>29</v>
      </c>
      <c r="Q1033" s="43" t="str">
        <f t="shared" si="275"/>
        <v>off hired</v>
      </c>
      <c r="R1033" s="44">
        <v>44814</v>
      </c>
      <c r="S1033" s="44">
        <v>44952</v>
      </c>
      <c r="T1033" s="45">
        <f t="shared" si="276"/>
        <v>1</v>
      </c>
      <c r="U1033" s="46">
        <f t="shared" si="277"/>
        <v>19.857142857142858</v>
      </c>
      <c r="V1033" s="47">
        <v>7.5</v>
      </c>
      <c r="W1033" s="47">
        <v>0.7</v>
      </c>
      <c r="X1033" s="48">
        <f t="shared" si="269"/>
        <v>495</v>
      </c>
      <c r="Y1033" s="48">
        <f t="shared" si="270"/>
        <v>46.199999999999996</v>
      </c>
      <c r="Z1033" s="48">
        <f t="shared" si="271"/>
        <v>346.49999999999994</v>
      </c>
      <c r="AA1033" s="48">
        <f t="shared" si="272"/>
        <v>148.5</v>
      </c>
      <c r="AB1033" s="48">
        <f t="shared" si="273"/>
        <v>917.4</v>
      </c>
      <c r="AC1033" s="48">
        <f t="shared" si="274"/>
        <v>1412.3999999999999</v>
      </c>
      <c r="AD1033" s="93">
        <f t="shared" si="265"/>
        <v>1412.3999999999999</v>
      </c>
    </row>
    <row r="1034" spans="1:30" s="68" customFormat="1" ht="30" customHeight="1" x14ac:dyDescent="0.35">
      <c r="A1034" s="61"/>
      <c r="B1034" s="39" t="s">
        <v>82</v>
      </c>
      <c r="C1034" s="62">
        <v>942</v>
      </c>
      <c r="D1034" s="64">
        <v>13315</v>
      </c>
      <c r="E1034" s="64">
        <v>6713</v>
      </c>
      <c r="F1034" s="64" t="s">
        <v>50</v>
      </c>
      <c r="G1034" s="61" t="s">
        <v>446</v>
      </c>
      <c r="H1034" s="61" t="s">
        <v>302</v>
      </c>
      <c r="I1034" s="64">
        <v>2.5</v>
      </c>
      <c r="J1034" s="64">
        <v>1.3</v>
      </c>
      <c r="K1034" s="64">
        <v>4</v>
      </c>
      <c r="L1034" s="64"/>
      <c r="M1034" s="64">
        <v>4</v>
      </c>
      <c r="N1034" s="64"/>
      <c r="O1034" s="41">
        <f>IF(P1034="m3",I1034*J1034*M1034,IF(P1034="m2-LxH",I1034*M1034,IF(P1034="m2-LxW",I1034*J1034*N1034,IF(P1034="rm",M1034,IF(P1034="lm",I1034,IF(P1034="unit",#REF!,))))))</f>
        <v>4</v>
      </c>
      <c r="P1034" s="42" t="s">
        <v>30</v>
      </c>
      <c r="Q1034" s="43" t="str">
        <f t="shared" si="275"/>
        <v>off hired</v>
      </c>
      <c r="R1034" s="57">
        <v>44816</v>
      </c>
      <c r="S1034" s="57">
        <v>44828</v>
      </c>
      <c r="T1034" s="45">
        <f t="shared" si="276"/>
        <v>1</v>
      </c>
      <c r="U1034" s="46">
        <f t="shared" si="277"/>
        <v>1.8571428571428572</v>
      </c>
      <c r="V1034" s="47">
        <v>135</v>
      </c>
      <c r="W1034" s="47">
        <v>12.25</v>
      </c>
      <c r="X1034" s="48">
        <f t="shared" si="269"/>
        <v>540</v>
      </c>
      <c r="Y1034" s="48">
        <f t="shared" si="270"/>
        <v>49</v>
      </c>
      <c r="Z1034" s="48">
        <f t="shared" si="271"/>
        <v>378</v>
      </c>
      <c r="AA1034" s="48">
        <f t="shared" si="272"/>
        <v>162</v>
      </c>
      <c r="AB1034" s="48">
        <f t="shared" si="273"/>
        <v>91</v>
      </c>
      <c r="AC1034" s="48">
        <f t="shared" si="274"/>
        <v>631</v>
      </c>
      <c r="AD1034" s="93">
        <f t="shared" si="265"/>
        <v>631</v>
      </c>
    </row>
    <row r="1035" spans="1:30" s="68" customFormat="1" ht="30" customHeight="1" x14ac:dyDescent="0.35">
      <c r="A1035" s="61"/>
      <c r="B1035" s="39" t="s">
        <v>97</v>
      </c>
      <c r="C1035" s="62">
        <v>943</v>
      </c>
      <c r="D1035" s="63">
        <v>13316</v>
      </c>
      <c r="E1035" s="63">
        <v>8064</v>
      </c>
      <c r="F1035" s="64" t="s">
        <v>49</v>
      </c>
      <c r="G1035" s="39" t="s">
        <v>261</v>
      </c>
      <c r="H1035" s="61" t="s">
        <v>302</v>
      </c>
      <c r="I1035" s="64">
        <v>2.5</v>
      </c>
      <c r="J1035" s="64">
        <v>1.3</v>
      </c>
      <c r="K1035" s="64">
        <v>6</v>
      </c>
      <c r="L1035" s="64"/>
      <c r="M1035" s="64">
        <v>6</v>
      </c>
      <c r="N1035" s="64"/>
      <c r="O1035" s="41">
        <f>IF(P1035="m3",I1035*J1035*M1035,IF(P1035="m2-LxH",I1035*M1035,IF(P1035="m2-LxW",I1035*J1035*N1035,IF(P1035="rm",M1035,IF(P1035="lm",I1035,IF(P1035="unit",#REF!,))))))</f>
        <v>6</v>
      </c>
      <c r="P1035" s="42" t="s">
        <v>30</v>
      </c>
      <c r="Q1035" s="43" t="str">
        <f t="shared" si="275"/>
        <v>off hired</v>
      </c>
      <c r="R1035" s="57">
        <v>44816</v>
      </c>
      <c r="S1035" s="57">
        <v>44835</v>
      </c>
      <c r="T1035" s="45">
        <f t="shared" si="276"/>
        <v>1</v>
      </c>
      <c r="U1035" s="46">
        <f t="shared" si="277"/>
        <v>2.8571428571428572</v>
      </c>
      <c r="V1035" s="47">
        <v>135</v>
      </c>
      <c r="W1035" s="47">
        <v>12.25</v>
      </c>
      <c r="X1035" s="48">
        <f t="shared" si="269"/>
        <v>810</v>
      </c>
      <c r="Y1035" s="48">
        <f t="shared" si="270"/>
        <v>73.5</v>
      </c>
      <c r="Z1035" s="48">
        <f t="shared" si="271"/>
        <v>566.99999999999989</v>
      </c>
      <c r="AA1035" s="48">
        <f t="shared" si="272"/>
        <v>242.99999999999997</v>
      </c>
      <c r="AB1035" s="48">
        <f t="shared" si="273"/>
        <v>210</v>
      </c>
      <c r="AC1035" s="48">
        <f t="shared" si="274"/>
        <v>1019.9999999999999</v>
      </c>
      <c r="AD1035" s="93">
        <f t="shared" si="265"/>
        <v>1019.9999999999999</v>
      </c>
    </row>
    <row r="1036" spans="1:30" s="68" customFormat="1" ht="30" customHeight="1" x14ac:dyDescent="0.35">
      <c r="A1036" s="61"/>
      <c r="B1036" s="39" t="s">
        <v>62</v>
      </c>
      <c r="C1036" s="62">
        <v>925</v>
      </c>
      <c r="D1036" s="63">
        <v>13317</v>
      </c>
      <c r="E1036" s="63">
        <v>8316</v>
      </c>
      <c r="F1036" s="64" t="s">
        <v>49</v>
      </c>
      <c r="G1036" s="61" t="s">
        <v>240</v>
      </c>
      <c r="H1036" s="61" t="s">
        <v>399</v>
      </c>
      <c r="I1036" s="64">
        <v>4</v>
      </c>
      <c r="J1036" s="64">
        <v>1.3</v>
      </c>
      <c r="K1036" s="64">
        <v>2.5</v>
      </c>
      <c r="L1036" s="64"/>
      <c r="M1036" s="64">
        <v>2.5</v>
      </c>
      <c r="N1036" s="64"/>
      <c r="O1036" s="41">
        <f>IF(P1036="m3",I1036*J1036*M1036,IF(P1036="m2-LxH",I1036*M1036,IF(P1036="m2-LxW",I1036*J1036*N1036,IF(P1036="rm",M1036,IF(P1036="lm",I1036,IF(P1036="unit",#REF!,))))))</f>
        <v>10</v>
      </c>
      <c r="P1036" s="62" t="s">
        <v>27</v>
      </c>
      <c r="Q1036" s="43" t="str">
        <f t="shared" si="275"/>
        <v>off hired</v>
      </c>
      <c r="R1036" s="57">
        <v>44816</v>
      </c>
      <c r="S1036" s="57">
        <v>44904</v>
      </c>
      <c r="T1036" s="45">
        <f t="shared" si="276"/>
        <v>1</v>
      </c>
      <c r="U1036" s="46">
        <f t="shared" si="277"/>
        <v>12.714285714285714</v>
      </c>
      <c r="V1036" s="66">
        <v>14</v>
      </c>
      <c r="W1036" s="66">
        <v>0.84</v>
      </c>
      <c r="X1036" s="48">
        <f t="shared" si="269"/>
        <v>140</v>
      </c>
      <c r="Y1036" s="48">
        <f t="shared" si="270"/>
        <v>8.4</v>
      </c>
      <c r="Z1036" s="48">
        <f t="shared" si="271"/>
        <v>98</v>
      </c>
      <c r="AA1036" s="48">
        <f t="shared" si="272"/>
        <v>42</v>
      </c>
      <c r="AB1036" s="48">
        <f t="shared" si="273"/>
        <v>106.8</v>
      </c>
      <c r="AC1036" s="48">
        <f t="shared" si="274"/>
        <v>246.8</v>
      </c>
      <c r="AD1036" s="93">
        <f t="shared" si="265"/>
        <v>246.8</v>
      </c>
    </row>
    <row r="1037" spans="1:30" s="68" customFormat="1" ht="30" customHeight="1" x14ac:dyDescent="0.35">
      <c r="A1037" s="39"/>
      <c r="B1037" s="39" t="s">
        <v>97</v>
      </c>
      <c r="C1037" s="40">
        <v>889</v>
      </c>
      <c r="D1037" s="49">
        <v>13318</v>
      </c>
      <c r="E1037" s="49">
        <v>8302</v>
      </c>
      <c r="F1037" s="41" t="s">
        <v>50</v>
      </c>
      <c r="G1037" s="39" t="s">
        <v>275</v>
      </c>
      <c r="H1037" s="61" t="s">
        <v>28</v>
      </c>
      <c r="I1037" s="64">
        <v>15</v>
      </c>
      <c r="J1037" s="64">
        <v>4</v>
      </c>
      <c r="K1037" s="64">
        <v>4</v>
      </c>
      <c r="L1037" s="64"/>
      <c r="M1037" s="64">
        <v>4</v>
      </c>
      <c r="N1037" s="64"/>
      <c r="O1037" s="41">
        <f>IF(P1037="m3",I1037*J1037*M1037,IF(P1037="m2-LxH",I1037*M1037,IF(P1037="m2-LxW",I1037*J1037*N1037,IF(P1037="rm",M1037,IF(P1037="lm",I1037,IF(P1037="unit",#REF!,))))))</f>
        <v>240</v>
      </c>
      <c r="P1037" s="42" t="s">
        <v>29</v>
      </c>
      <c r="Q1037" s="43" t="str">
        <f t="shared" si="275"/>
        <v>off hired</v>
      </c>
      <c r="R1037" s="44">
        <v>44814</v>
      </c>
      <c r="S1037" s="44">
        <v>44900</v>
      </c>
      <c r="T1037" s="45">
        <f t="shared" si="276"/>
        <v>1</v>
      </c>
      <c r="U1037" s="46">
        <f t="shared" si="277"/>
        <v>12.428571428571429</v>
      </c>
      <c r="V1037" s="47">
        <v>7.5</v>
      </c>
      <c r="W1037" s="47">
        <v>0.7</v>
      </c>
      <c r="X1037" s="48">
        <f t="shared" si="269"/>
        <v>1800</v>
      </c>
      <c r="Y1037" s="48">
        <f t="shared" si="270"/>
        <v>168</v>
      </c>
      <c r="Z1037" s="48">
        <f t="shared" si="271"/>
        <v>1260</v>
      </c>
      <c r="AA1037" s="48">
        <f t="shared" si="272"/>
        <v>540</v>
      </c>
      <c r="AB1037" s="48">
        <f t="shared" si="273"/>
        <v>2088</v>
      </c>
      <c r="AC1037" s="48">
        <f t="shared" si="274"/>
        <v>3888</v>
      </c>
      <c r="AD1037" s="93">
        <f t="shared" si="265"/>
        <v>3888</v>
      </c>
    </row>
    <row r="1038" spans="1:30" s="68" customFormat="1" ht="30" customHeight="1" x14ac:dyDescent="0.35">
      <c r="A1038" s="39"/>
      <c r="B1038" s="39" t="s">
        <v>102</v>
      </c>
      <c r="C1038" s="40">
        <v>897</v>
      </c>
      <c r="D1038" s="41">
        <v>13319</v>
      </c>
      <c r="E1038" s="41">
        <v>8129</v>
      </c>
      <c r="F1038" s="41" t="s">
        <v>50</v>
      </c>
      <c r="G1038" s="39" t="s">
        <v>464</v>
      </c>
      <c r="H1038" s="39" t="s">
        <v>465</v>
      </c>
      <c r="I1038" s="41">
        <v>8</v>
      </c>
      <c r="J1038" s="41"/>
      <c r="K1038" s="41">
        <v>12</v>
      </c>
      <c r="L1038" s="41"/>
      <c r="M1038" s="41"/>
      <c r="N1038" s="41"/>
      <c r="O1038" s="41">
        <v>1</v>
      </c>
      <c r="P1038" s="42" t="s">
        <v>384</v>
      </c>
      <c r="Q1038" s="43" t="str">
        <f t="shared" si="275"/>
        <v>off hired</v>
      </c>
      <c r="R1038" s="44">
        <v>44810</v>
      </c>
      <c r="S1038" s="44">
        <v>44854</v>
      </c>
      <c r="T1038" s="45">
        <f t="shared" si="276"/>
        <v>1</v>
      </c>
      <c r="U1038" s="46">
        <f t="shared" si="277"/>
        <v>6.4285714285714288</v>
      </c>
      <c r="V1038" s="47">
        <v>17000</v>
      </c>
      <c r="W1038" s="47">
        <v>1050</v>
      </c>
      <c r="X1038" s="48">
        <f t="shared" si="269"/>
        <v>17000</v>
      </c>
      <c r="Y1038" s="48">
        <f t="shared" si="270"/>
        <v>1050</v>
      </c>
      <c r="Z1038" s="48">
        <f t="shared" si="271"/>
        <v>11900</v>
      </c>
      <c r="AA1038" s="48">
        <f t="shared" si="272"/>
        <v>5100</v>
      </c>
      <c r="AB1038" s="48">
        <f t="shared" si="273"/>
        <v>6750</v>
      </c>
      <c r="AC1038" s="48">
        <f t="shared" si="274"/>
        <v>23750</v>
      </c>
      <c r="AD1038" s="93">
        <f t="shared" ref="AD1038:AD1101" si="278">_xlfn.IFNA(AC1038,0)</f>
        <v>23750</v>
      </c>
    </row>
    <row r="1039" spans="1:30" s="68" customFormat="1" ht="30" customHeight="1" x14ac:dyDescent="0.35">
      <c r="A1039" s="61"/>
      <c r="B1039" s="39" t="s">
        <v>102</v>
      </c>
      <c r="C1039" s="62">
        <v>944</v>
      </c>
      <c r="D1039" s="64">
        <v>13320</v>
      </c>
      <c r="E1039" s="64">
        <v>6719</v>
      </c>
      <c r="F1039" s="64" t="s">
        <v>50</v>
      </c>
      <c r="G1039" s="61" t="s">
        <v>271</v>
      </c>
      <c r="H1039" s="61" t="s">
        <v>399</v>
      </c>
      <c r="I1039" s="64">
        <v>4</v>
      </c>
      <c r="J1039" s="64">
        <v>1.8</v>
      </c>
      <c r="K1039" s="64">
        <v>4</v>
      </c>
      <c r="L1039" s="64"/>
      <c r="M1039" s="64">
        <v>4</v>
      </c>
      <c r="N1039" s="64"/>
      <c r="O1039" s="41">
        <f>IF(P1039="m3",I1039*J1039*M1039,IF(P1039="m2-LxH",I1039*M1039,IF(P1039="m2-LxW",I1039*J1039*N1039,IF(P1039="rm",M1039,IF(P1039="lm",I1039,IF(P1039="unit",#REF!,))))))</f>
        <v>16</v>
      </c>
      <c r="P1039" s="62" t="s">
        <v>27</v>
      </c>
      <c r="Q1039" s="43" t="str">
        <f t="shared" ref="Q1039:Q1069" si="279">IF(S1039&lt;&gt;0,"off hired",IF(R1039&lt;&gt;0,"on hire","-"))</f>
        <v>off hired</v>
      </c>
      <c r="R1039" s="57">
        <v>44817</v>
      </c>
      <c r="S1039" s="57">
        <v>44828</v>
      </c>
      <c r="T1039" s="45">
        <f t="shared" si="276"/>
        <v>1</v>
      </c>
      <c r="U1039" s="46">
        <f t="shared" si="277"/>
        <v>1.7142857142857142</v>
      </c>
      <c r="V1039" s="66">
        <v>18</v>
      </c>
      <c r="W1039" s="66">
        <v>1.05</v>
      </c>
      <c r="X1039" s="48">
        <f t="shared" si="269"/>
        <v>288</v>
      </c>
      <c r="Y1039" s="48">
        <f t="shared" si="270"/>
        <v>16.8</v>
      </c>
      <c r="Z1039" s="48">
        <f t="shared" si="271"/>
        <v>201.6</v>
      </c>
      <c r="AA1039" s="48">
        <f t="shared" si="272"/>
        <v>86.399999999999991</v>
      </c>
      <c r="AB1039" s="48">
        <f t="shared" si="273"/>
        <v>28.8</v>
      </c>
      <c r="AC1039" s="48">
        <f t="shared" si="274"/>
        <v>316.8</v>
      </c>
      <c r="AD1039" s="93">
        <f t="shared" si="278"/>
        <v>316.8</v>
      </c>
    </row>
    <row r="1040" spans="1:30" s="68" customFormat="1" ht="30" customHeight="1" x14ac:dyDescent="0.35">
      <c r="A1040" s="61"/>
      <c r="B1040" s="39" t="s">
        <v>102</v>
      </c>
      <c r="C1040" s="62">
        <v>952</v>
      </c>
      <c r="D1040" s="64">
        <v>13320</v>
      </c>
      <c r="E1040" s="64">
        <v>6719</v>
      </c>
      <c r="F1040" s="64" t="s">
        <v>50</v>
      </c>
      <c r="G1040" s="61" t="s">
        <v>271</v>
      </c>
      <c r="H1040" s="61" t="s">
        <v>399</v>
      </c>
      <c r="I1040" s="64">
        <v>4</v>
      </c>
      <c r="J1040" s="64">
        <v>1.8</v>
      </c>
      <c r="K1040" s="64">
        <v>4</v>
      </c>
      <c r="L1040" s="64"/>
      <c r="M1040" s="64">
        <v>4</v>
      </c>
      <c r="N1040" s="64"/>
      <c r="O1040" s="41">
        <f>IF(P1040="m3",I1040*J1040*M1040,IF(P1040="m2-LxH",I1040*M1040,IF(P1040="m2-LxW",I1040*J1040*N1040,IF(P1040="rm",M1040,IF(P1040="lm",I1040,IF(P1040="unit",#REF!,))))))</f>
        <v>16</v>
      </c>
      <c r="P1040" s="62" t="s">
        <v>27</v>
      </c>
      <c r="Q1040" s="43" t="str">
        <f t="shared" si="279"/>
        <v>off hired</v>
      </c>
      <c r="R1040" s="57">
        <v>44817</v>
      </c>
      <c r="S1040" s="57">
        <v>44828</v>
      </c>
      <c r="T1040" s="45">
        <f t="shared" ref="T1040:T1069" si="280">IF(S1040&lt;&gt;0,1,0)</f>
        <v>1</v>
      </c>
      <c r="U1040" s="46">
        <f t="shared" si="277"/>
        <v>1.7142857142857142</v>
      </c>
      <c r="V1040" s="66">
        <v>18</v>
      </c>
      <c r="W1040" s="66">
        <v>1.05</v>
      </c>
      <c r="X1040" s="48">
        <f t="shared" si="269"/>
        <v>288</v>
      </c>
      <c r="Y1040" s="48">
        <f t="shared" si="270"/>
        <v>16.8</v>
      </c>
      <c r="Z1040" s="48">
        <f t="shared" si="271"/>
        <v>201.6</v>
      </c>
      <c r="AA1040" s="48">
        <f t="shared" si="272"/>
        <v>86.399999999999991</v>
      </c>
      <c r="AB1040" s="48">
        <f t="shared" si="273"/>
        <v>28.8</v>
      </c>
      <c r="AC1040" s="48">
        <f t="shared" si="274"/>
        <v>316.8</v>
      </c>
      <c r="AD1040" s="93">
        <f t="shared" si="278"/>
        <v>316.8</v>
      </c>
    </row>
    <row r="1041" spans="1:30" s="68" customFormat="1" ht="30" customHeight="1" x14ac:dyDescent="0.35">
      <c r="A1041" s="61"/>
      <c r="B1041" s="39" t="s">
        <v>62</v>
      </c>
      <c r="C1041" s="62">
        <v>946</v>
      </c>
      <c r="D1041" s="64">
        <v>13321</v>
      </c>
      <c r="E1041" s="64">
        <v>6702</v>
      </c>
      <c r="F1041" s="64" t="s">
        <v>50</v>
      </c>
      <c r="G1041" s="61" t="s">
        <v>466</v>
      </c>
      <c r="H1041" s="61" t="s">
        <v>399</v>
      </c>
      <c r="I1041" s="64">
        <v>44.5</v>
      </c>
      <c r="J1041" s="64">
        <v>1</v>
      </c>
      <c r="K1041" s="64">
        <v>2.5</v>
      </c>
      <c r="L1041" s="64"/>
      <c r="M1041" s="64">
        <v>2.5</v>
      </c>
      <c r="N1041" s="64"/>
      <c r="O1041" s="41">
        <f>IF(P1041="m3",I1041*J1041*M1041,IF(P1041="m2-LxH",I1041*M1041,IF(P1041="m2-LxW",I1041*J1041*N1041,IF(P1041="rm",M1041,IF(P1041="lm",I1041,IF(P1041="unit",#REF!,))))))</f>
        <v>111.25</v>
      </c>
      <c r="P1041" s="62" t="s">
        <v>27</v>
      </c>
      <c r="Q1041" s="43" t="str">
        <f t="shared" si="279"/>
        <v>off hired</v>
      </c>
      <c r="R1041" s="57">
        <v>44816</v>
      </c>
      <c r="S1041" s="57">
        <v>44824</v>
      </c>
      <c r="T1041" s="45">
        <f t="shared" si="280"/>
        <v>1</v>
      </c>
      <c r="U1041" s="46">
        <f t="shared" si="277"/>
        <v>1.2857142857142858</v>
      </c>
      <c r="V1041" s="66">
        <v>14</v>
      </c>
      <c r="W1041" s="66">
        <v>0.84</v>
      </c>
      <c r="X1041" s="48">
        <f t="shared" si="269"/>
        <v>1557.5</v>
      </c>
      <c r="Y1041" s="48">
        <f t="shared" si="270"/>
        <v>93.45</v>
      </c>
      <c r="Z1041" s="48">
        <f t="shared" si="271"/>
        <v>1090.25</v>
      </c>
      <c r="AA1041" s="48">
        <f t="shared" si="272"/>
        <v>467.25</v>
      </c>
      <c r="AB1041" s="48">
        <f t="shared" si="273"/>
        <v>120.15</v>
      </c>
      <c r="AC1041" s="48">
        <f t="shared" si="274"/>
        <v>1677.65</v>
      </c>
      <c r="AD1041" s="93">
        <f t="shared" si="278"/>
        <v>1677.65</v>
      </c>
    </row>
    <row r="1042" spans="1:30" s="68" customFormat="1" ht="30" customHeight="1" x14ac:dyDescent="0.35">
      <c r="A1042" s="61"/>
      <c r="B1042" s="39" t="s">
        <v>97</v>
      </c>
      <c r="C1042" s="62">
        <v>947</v>
      </c>
      <c r="D1042" s="63">
        <v>13322</v>
      </c>
      <c r="E1042" s="63">
        <v>8191</v>
      </c>
      <c r="F1042" s="64" t="s">
        <v>50</v>
      </c>
      <c r="G1042" s="61" t="s">
        <v>275</v>
      </c>
      <c r="H1042" s="61" t="s">
        <v>399</v>
      </c>
      <c r="I1042" s="64">
        <v>9</v>
      </c>
      <c r="J1042" s="64">
        <v>1.3</v>
      </c>
      <c r="K1042" s="64">
        <v>4</v>
      </c>
      <c r="L1042" s="64"/>
      <c r="M1042" s="64">
        <v>4</v>
      </c>
      <c r="N1042" s="64"/>
      <c r="O1042" s="41">
        <f>IF(P1042="m3",I1042*J1042*M1042,IF(P1042="m2-LxH",I1042*M1042,IF(P1042="m2-LxW",I1042*J1042*N1042,IF(P1042="rm",M1042,IF(P1042="lm",I1042,IF(P1042="unit",#REF!,))))))</f>
        <v>36</v>
      </c>
      <c r="P1042" s="62" t="s">
        <v>27</v>
      </c>
      <c r="Q1042" s="43" t="str">
        <f t="shared" si="279"/>
        <v>off hired</v>
      </c>
      <c r="R1042" s="57">
        <v>44816</v>
      </c>
      <c r="S1042" s="57">
        <v>44869</v>
      </c>
      <c r="T1042" s="45">
        <f t="shared" si="280"/>
        <v>1</v>
      </c>
      <c r="U1042" s="46">
        <f t="shared" si="277"/>
        <v>7.7142857142857144</v>
      </c>
      <c r="V1042" s="66">
        <v>14</v>
      </c>
      <c r="W1042" s="66">
        <v>0.84</v>
      </c>
      <c r="X1042" s="48">
        <f t="shared" si="269"/>
        <v>504</v>
      </c>
      <c r="Y1042" s="48">
        <f t="shared" si="270"/>
        <v>30.24</v>
      </c>
      <c r="Z1042" s="48">
        <f t="shared" si="271"/>
        <v>352.8</v>
      </c>
      <c r="AA1042" s="48">
        <f t="shared" si="272"/>
        <v>151.19999999999999</v>
      </c>
      <c r="AB1042" s="48">
        <f t="shared" si="273"/>
        <v>233.28</v>
      </c>
      <c r="AC1042" s="48">
        <f t="shared" si="274"/>
        <v>737.28</v>
      </c>
      <c r="AD1042" s="93">
        <f t="shared" si="278"/>
        <v>737.28</v>
      </c>
    </row>
    <row r="1043" spans="1:30" s="68" customFormat="1" ht="30" customHeight="1" x14ac:dyDescent="0.35">
      <c r="A1043" s="61"/>
      <c r="B1043" s="39" t="s">
        <v>69</v>
      </c>
      <c r="C1043" s="62">
        <v>948</v>
      </c>
      <c r="D1043" s="64">
        <v>13323</v>
      </c>
      <c r="E1043" s="64">
        <v>8062</v>
      </c>
      <c r="F1043" s="64" t="s">
        <v>49</v>
      </c>
      <c r="G1043" s="61" t="s">
        <v>375</v>
      </c>
      <c r="H1043" s="61" t="s">
        <v>302</v>
      </c>
      <c r="I1043" s="64">
        <v>2.5</v>
      </c>
      <c r="J1043" s="64">
        <v>1</v>
      </c>
      <c r="K1043" s="64">
        <v>2</v>
      </c>
      <c r="L1043" s="64"/>
      <c r="M1043" s="64">
        <v>2</v>
      </c>
      <c r="N1043" s="64"/>
      <c r="O1043" s="41">
        <f>IF(P1043="m3",I1043*J1043*M1043,IF(P1043="m2-LxH",I1043*M1043,IF(P1043="m2-LxW",I1043*J1043*N1043,IF(P1043="rm",M1043,IF(P1043="lm",I1043,IF(P1043="unit",#REF!,))))))</f>
        <v>2</v>
      </c>
      <c r="P1043" s="42" t="s">
        <v>30</v>
      </c>
      <c r="Q1043" s="43" t="str">
        <f t="shared" si="279"/>
        <v>off hired</v>
      </c>
      <c r="R1043" s="57">
        <v>44817</v>
      </c>
      <c r="S1043" s="57">
        <v>44837</v>
      </c>
      <c r="T1043" s="45">
        <f t="shared" si="280"/>
        <v>1</v>
      </c>
      <c r="U1043" s="46">
        <f t="shared" si="277"/>
        <v>3</v>
      </c>
      <c r="V1043" s="47">
        <v>135</v>
      </c>
      <c r="W1043" s="47">
        <v>12.25</v>
      </c>
      <c r="X1043" s="48">
        <f t="shared" si="269"/>
        <v>270</v>
      </c>
      <c r="Y1043" s="48">
        <f t="shared" si="270"/>
        <v>24.5</v>
      </c>
      <c r="Z1043" s="48">
        <f t="shared" si="271"/>
        <v>189</v>
      </c>
      <c r="AA1043" s="48">
        <f t="shared" si="272"/>
        <v>81</v>
      </c>
      <c r="AB1043" s="48">
        <f t="shared" si="273"/>
        <v>73.5</v>
      </c>
      <c r="AC1043" s="48">
        <f t="shared" si="274"/>
        <v>343.5</v>
      </c>
      <c r="AD1043" s="93">
        <f t="shared" si="278"/>
        <v>343.5</v>
      </c>
    </row>
    <row r="1044" spans="1:30" s="68" customFormat="1" ht="30" customHeight="1" x14ac:dyDescent="0.35">
      <c r="A1044" s="61"/>
      <c r="B1044" s="39" t="s">
        <v>117</v>
      </c>
      <c r="C1044" s="62">
        <v>949</v>
      </c>
      <c r="D1044" s="64">
        <v>13324</v>
      </c>
      <c r="E1044" s="64">
        <v>8080</v>
      </c>
      <c r="F1044" s="64" t="s">
        <v>49</v>
      </c>
      <c r="G1044" s="61" t="s">
        <v>456</v>
      </c>
      <c r="H1044" s="61" t="s">
        <v>399</v>
      </c>
      <c r="I1044" s="64">
        <v>6</v>
      </c>
      <c r="J1044" s="64">
        <v>1</v>
      </c>
      <c r="K1044" s="64">
        <v>2</v>
      </c>
      <c r="L1044" s="64"/>
      <c r="M1044" s="64">
        <v>2</v>
      </c>
      <c r="N1044" s="64"/>
      <c r="O1044" s="41">
        <f>IF(P1044="m3",I1044*J1044*M1044,IF(P1044="m2-LxH",I1044*M1044,IF(P1044="m2-LxW",I1044*J1044*N1044,IF(P1044="rm",M1044,IF(P1044="lm",I1044,IF(P1044="unit",#REF!,))))))</f>
        <v>12</v>
      </c>
      <c r="P1044" s="62" t="s">
        <v>27</v>
      </c>
      <c r="Q1044" s="43" t="str">
        <f t="shared" si="279"/>
        <v>off hired</v>
      </c>
      <c r="R1044" s="57">
        <v>44817</v>
      </c>
      <c r="S1044" s="57">
        <v>44841</v>
      </c>
      <c r="T1044" s="45">
        <f t="shared" si="280"/>
        <v>1</v>
      </c>
      <c r="U1044" s="46">
        <f t="shared" si="277"/>
        <v>3.5714285714285716</v>
      </c>
      <c r="V1044" s="66">
        <v>14</v>
      </c>
      <c r="W1044" s="66">
        <v>0.84</v>
      </c>
      <c r="X1044" s="48">
        <f t="shared" si="269"/>
        <v>168</v>
      </c>
      <c r="Y1044" s="48">
        <f t="shared" si="270"/>
        <v>10.08</v>
      </c>
      <c r="Z1044" s="48">
        <f t="shared" si="271"/>
        <v>117.59999999999998</v>
      </c>
      <c r="AA1044" s="48">
        <f t="shared" si="272"/>
        <v>50.399999999999991</v>
      </c>
      <c r="AB1044" s="48">
        <f t="shared" si="273"/>
        <v>36</v>
      </c>
      <c r="AC1044" s="48">
        <f t="shared" si="274"/>
        <v>203.99999999999997</v>
      </c>
      <c r="AD1044" s="93">
        <f t="shared" si="278"/>
        <v>203.99999999999997</v>
      </c>
    </row>
    <row r="1045" spans="1:30" s="68" customFormat="1" ht="30" customHeight="1" x14ac:dyDescent="0.35">
      <c r="A1045" s="61"/>
      <c r="B1045" s="39" t="s">
        <v>151</v>
      </c>
      <c r="C1045" s="62">
        <v>950</v>
      </c>
      <c r="D1045" s="64">
        <v>13325</v>
      </c>
      <c r="E1045" s="64">
        <v>8072</v>
      </c>
      <c r="F1045" s="64" t="s">
        <v>49</v>
      </c>
      <c r="G1045" s="61" t="s">
        <v>467</v>
      </c>
      <c r="H1045" s="61" t="s">
        <v>399</v>
      </c>
      <c r="I1045" s="64">
        <v>5</v>
      </c>
      <c r="J1045" s="64">
        <v>1.3</v>
      </c>
      <c r="K1045" s="64">
        <v>5</v>
      </c>
      <c r="L1045" s="64"/>
      <c r="M1045" s="64">
        <v>5</v>
      </c>
      <c r="N1045" s="64"/>
      <c r="O1045" s="41">
        <f>IF(P1045="m3",I1045*J1045*M1045,IF(P1045="m2-LxH",I1045*M1045,IF(P1045="m2-LxW",I1045*J1045*N1045,IF(P1045="rm",M1045,IF(P1045="lm",I1045,IF(P1045="unit",#REF!,))))))</f>
        <v>25</v>
      </c>
      <c r="P1045" s="62" t="s">
        <v>27</v>
      </c>
      <c r="Q1045" s="43" t="str">
        <f t="shared" si="279"/>
        <v>off hired</v>
      </c>
      <c r="R1045" s="57">
        <v>44817</v>
      </c>
      <c r="S1045" s="57">
        <v>44839</v>
      </c>
      <c r="T1045" s="45">
        <f t="shared" si="280"/>
        <v>1</v>
      </c>
      <c r="U1045" s="46">
        <f t="shared" si="277"/>
        <v>3.2857142857142856</v>
      </c>
      <c r="V1045" s="66">
        <v>14</v>
      </c>
      <c r="W1045" s="66">
        <v>0.84</v>
      </c>
      <c r="X1045" s="48">
        <f t="shared" si="269"/>
        <v>350</v>
      </c>
      <c r="Y1045" s="48">
        <f t="shared" si="270"/>
        <v>21</v>
      </c>
      <c r="Z1045" s="48">
        <f t="shared" si="271"/>
        <v>245</v>
      </c>
      <c r="AA1045" s="48">
        <f t="shared" si="272"/>
        <v>105</v>
      </c>
      <c r="AB1045" s="48">
        <f t="shared" si="273"/>
        <v>69</v>
      </c>
      <c r="AC1045" s="48">
        <f t="shared" si="274"/>
        <v>419</v>
      </c>
      <c r="AD1045" s="93">
        <f t="shared" si="278"/>
        <v>419</v>
      </c>
    </row>
    <row r="1046" spans="1:30" s="68" customFormat="1" ht="30" customHeight="1" x14ac:dyDescent="0.35">
      <c r="A1046" s="61"/>
      <c r="B1046" s="39" t="s">
        <v>132</v>
      </c>
      <c r="C1046" s="62">
        <v>849</v>
      </c>
      <c r="D1046" s="64">
        <v>13326</v>
      </c>
      <c r="E1046" s="64">
        <v>8308</v>
      </c>
      <c r="F1046" s="64" t="s">
        <v>49</v>
      </c>
      <c r="G1046" s="61" t="s">
        <v>361</v>
      </c>
      <c r="H1046" s="61" t="s">
        <v>302</v>
      </c>
      <c r="I1046" s="64">
        <v>2.5</v>
      </c>
      <c r="J1046" s="64">
        <v>1</v>
      </c>
      <c r="K1046" s="64">
        <v>2</v>
      </c>
      <c r="L1046" s="64"/>
      <c r="M1046" s="64">
        <v>2</v>
      </c>
      <c r="N1046" s="64"/>
      <c r="O1046" s="41">
        <f>IF(P1046="m3",I1046*J1046*M1046,IF(P1046="m2-LxH",I1046*M1046,IF(P1046="m2-LxW",I1046*J1046*N1046,IF(P1046="rm",M1046,IF(P1046="lm",I1046,IF(P1046="unit",#REF!,))))))</f>
        <v>2</v>
      </c>
      <c r="P1046" s="42" t="s">
        <v>30</v>
      </c>
      <c r="Q1046" s="43" t="str">
        <f t="shared" si="279"/>
        <v>off hired</v>
      </c>
      <c r="R1046" s="57">
        <v>44817</v>
      </c>
      <c r="S1046" s="57">
        <v>44901</v>
      </c>
      <c r="T1046" s="45">
        <f t="shared" si="280"/>
        <v>1</v>
      </c>
      <c r="U1046" s="46">
        <f t="shared" si="277"/>
        <v>12.142857142857142</v>
      </c>
      <c r="V1046" s="47">
        <v>135</v>
      </c>
      <c r="W1046" s="47">
        <v>12.25</v>
      </c>
      <c r="X1046" s="48">
        <f t="shared" si="269"/>
        <v>270</v>
      </c>
      <c r="Y1046" s="48">
        <f t="shared" si="270"/>
        <v>24.5</v>
      </c>
      <c r="Z1046" s="48">
        <f t="shared" si="271"/>
        <v>189</v>
      </c>
      <c r="AA1046" s="48">
        <f t="shared" si="272"/>
        <v>81</v>
      </c>
      <c r="AB1046" s="48">
        <f t="shared" si="273"/>
        <v>297.5</v>
      </c>
      <c r="AC1046" s="48">
        <f t="shared" si="274"/>
        <v>567.5</v>
      </c>
      <c r="AD1046" s="93">
        <f t="shared" si="278"/>
        <v>567.5</v>
      </c>
    </row>
    <row r="1047" spans="1:30" s="68" customFormat="1" ht="30" customHeight="1" x14ac:dyDescent="0.35">
      <c r="A1047" s="61"/>
      <c r="B1047" s="39" t="s">
        <v>59</v>
      </c>
      <c r="C1047" s="62">
        <v>951</v>
      </c>
      <c r="D1047" s="64">
        <v>13327</v>
      </c>
      <c r="E1047" s="64">
        <v>8053</v>
      </c>
      <c r="F1047" s="64" t="s">
        <v>49</v>
      </c>
      <c r="G1047" s="61" t="s">
        <v>468</v>
      </c>
      <c r="H1047" s="61" t="s">
        <v>399</v>
      </c>
      <c r="I1047" s="64">
        <v>5</v>
      </c>
      <c r="J1047" s="64">
        <v>1.3</v>
      </c>
      <c r="K1047" s="64">
        <v>5</v>
      </c>
      <c r="L1047" s="64"/>
      <c r="M1047" s="64">
        <v>5</v>
      </c>
      <c r="N1047" s="64"/>
      <c r="O1047" s="41">
        <f>IF(P1047="m3",I1047*J1047*M1047,IF(P1047="m2-LxH",I1047*M1047,IF(P1047="m2-LxW",I1047*J1047*N1047,IF(P1047="rm",M1047,IF(P1047="lm",I1047,IF(P1047="unit",#REF!,))))))</f>
        <v>25</v>
      </c>
      <c r="P1047" s="62" t="s">
        <v>27</v>
      </c>
      <c r="Q1047" s="43" t="str">
        <f t="shared" si="279"/>
        <v>off hired</v>
      </c>
      <c r="R1047" s="57">
        <v>44818</v>
      </c>
      <c r="S1047" s="57">
        <v>44836</v>
      </c>
      <c r="T1047" s="45">
        <f t="shared" si="280"/>
        <v>1</v>
      </c>
      <c r="U1047" s="46">
        <f t="shared" si="277"/>
        <v>2.7142857142857144</v>
      </c>
      <c r="V1047" s="66">
        <v>14</v>
      </c>
      <c r="W1047" s="66">
        <v>0.84</v>
      </c>
      <c r="X1047" s="48">
        <f t="shared" si="269"/>
        <v>350</v>
      </c>
      <c r="Y1047" s="48">
        <f t="shared" si="270"/>
        <v>21</v>
      </c>
      <c r="Z1047" s="48">
        <f t="shared" si="271"/>
        <v>245</v>
      </c>
      <c r="AA1047" s="48">
        <f t="shared" si="272"/>
        <v>105</v>
      </c>
      <c r="AB1047" s="48">
        <f t="shared" si="273"/>
        <v>57</v>
      </c>
      <c r="AC1047" s="48">
        <f t="shared" si="274"/>
        <v>407</v>
      </c>
      <c r="AD1047" s="93">
        <f t="shared" si="278"/>
        <v>407</v>
      </c>
    </row>
    <row r="1048" spans="1:30" s="68" customFormat="1" ht="30" customHeight="1" x14ac:dyDescent="0.35">
      <c r="A1048" s="61"/>
      <c r="B1048" s="39" t="s">
        <v>97</v>
      </c>
      <c r="C1048" s="62">
        <v>953</v>
      </c>
      <c r="D1048" s="63">
        <v>13328</v>
      </c>
      <c r="E1048" s="63">
        <v>6716</v>
      </c>
      <c r="F1048" s="64" t="s">
        <v>49</v>
      </c>
      <c r="G1048" s="39" t="s">
        <v>261</v>
      </c>
      <c r="H1048" s="61" t="s">
        <v>302</v>
      </c>
      <c r="I1048" s="64">
        <v>2.5</v>
      </c>
      <c r="J1048" s="64">
        <v>1.3</v>
      </c>
      <c r="K1048" s="64">
        <v>2</v>
      </c>
      <c r="L1048" s="64"/>
      <c r="M1048" s="64">
        <v>2</v>
      </c>
      <c r="N1048" s="64"/>
      <c r="O1048" s="41">
        <f>IF(P1048="m3",I1048*J1048*M1048,IF(P1048="m2-LxH",I1048*M1048,IF(P1048="m2-LxW",I1048*J1048*N1048,IF(P1048="rm",M1048,IF(P1048="lm",I1048,IF(P1048="unit",#REF!,))))))</f>
        <v>2</v>
      </c>
      <c r="P1048" s="42" t="s">
        <v>30</v>
      </c>
      <c r="Q1048" s="43" t="str">
        <f t="shared" si="279"/>
        <v>off hired</v>
      </c>
      <c r="R1048" s="57">
        <v>44818</v>
      </c>
      <c r="S1048" s="57">
        <v>44828</v>
      </c>
      <c r="T1048" s="45">
        <f t="shared" si="280"/>
        <v>1</v>
      </c>
      <c r="U1048" s="46">
        <f t="shared" si="277"/>
        <v>1.5714285714285714</v>
      </c>
      <c r="V1048" s="47">
        <v>135</v>
      </c>
      <c r="W1048" s="47">
        <v>12.25</v>
      </c>
      <c r="X1048" s="48">
        <f t="shared" si="269"/>
        <v>270</v>
      </c>
      <c r="Y1048" s="48">
        <f t="shared" si="270"/>
        <v>24.5</v>
      </c>
      <c r="Z1048" s="48">
        <f t="shared" si="271"/>
        <v>189</v>
      </c>
      <c r="AA1048" s="48">
        <f t="shared" si="272"/>
        <v>81</v>
      </c>
      <c r="AB1048" s="48">
        <f t="shared" si="273"/>
        <v>38.5</v>
      </c>
      <c r="AC1048" s="48">
        <f t="shared" si="274"/>
        <v>308.5</v>
      </c>
      <c r="AD1048" s="93">
        <f t="shared" si="278"/>
        <v>308.5</v>
      </c>
    </row>
    <row r="1049" spans="1:30" s="68" customFormat="1" ht="30" customHeight="1" x14ac:dyDescent="0.35">
      <c r="A1049" s="61"/>
      <c r="B1049" s="39" t="s">
        <v>219</v>
      </c>
      <c r="C1049" s="62">
        <v>954</v>
      </c>
      <c r="D1049" s="64">
        <v>13329</v>
      </c>
      <c r="E1049" s="64">
        <v>6749</v>
      </c>
      <c r="F1049" s="64" t="s">
        <v>50</v>
      </c>
      <c r="G1049" s="61" t="s">
        <v>266</v>
      </c>
      <c r="H1049" s="61" t="s">
        <v>302</v>
      </c>
      <c r="I1049" s="64">
        <v>1.8</v>
      </c>
      <c r="J1049" s="64">
        <v>1.8</v>
      </c>
      <c r="K1049" s="64">
        <v>2</v>
      </c>
      <c r="L1049" s="64"/>
      <c r="M1049" s="64">
        <v>2</v>
      </c>
      <c r="N1049" s="64"/>
      <c r="O1049" s="41">
        <f>IF(P1049="m3",I1049*J1049*M1049,IF(P1049="m2-LxH",I1049*M1049,IF(P1049="m2-LxW",I1049*J1049*N1049,IF(P1049="rm",M1049,IF(P1049="lm",I1049,IF(P1049="unit",#REF!,))))))</f>
        <v>2</v>
      </c>
      <c r="P1049" s="42" t="s">
        <v>30</v>
      </c>
      <c r="Q1049" s="43" t="str">
        <f t="shared" si="279"/>
        <v>off hired</v>
      </c>
      <c r="R1049" s="57">
        <v>44818</v>
      </c>
      <c r="S1049" s="85">
        <v>44835</v>
      </c>
      <c r="T1049" s="45">
        <f t="shared" si="280"/>
        <v>1</v>
      </c>
      <c r="U1049" s="46">
        <f t="shared" si="277"/>
        <v>2.5714285714285716</v>
      </c>
      <c r="V1049" s="47">
        <v>135</v>
      </c>
      <c r="W1049" s="47">
        <v>12.25</v>
      </c>
      <c r="X1049" s="48">
        <f t="shared" si="269"/>
        <v>270</v>
      </c>
      <c r="Y1049" s="48">
        <f t="shared" si="270"/>
        <v>24.5</v>
      </c>
      <c r="Z1049" s="48">
        <f t="shared" si="271"/>
        <v>189</v>
      </c>
      <c r="AA1049" s="48">
        <f t="shared" si="272"/>
        <v>81</v>
      </c>
      <c r="AB1049" s="48">
        <f t="shared" si="273"/>
        <v>63.000000000000007</v>
      </c>
      <c r="AC1049" s="48">
        <f t="shared" si="274"/>
        <v>333</v>
      </c>
      <c r="AD1049" s="93">
        <f t="shared" si="278"/>
        <v>333</v>
      </c>
    </row>
    <row r="1050" spans="1:30" s="68" customFormat="1" ht="30" customHeight="1" x14ac:dyDescent="0.35">
      <c r="A1050" s="61"/>
      <c r="B1050" s="39" t="s">
        <v>62</v>
      </c>
      <c r="C1050" s="62">
        <v>956</v>
      </c>
      <c r="D1050" s="63">
        <v>13331</v>
      </c>
      <c r="E1050" s="63">
        <v>8075</v>
      </c>
      <c r="F1050" s="64" t="s">
        <v>50</v>
      </c>
      <c r="G1050" s="61" t="s">
        <v>270</v>
      </c>
      <c r="H1050" s="61" t="s">
        <v>399</v>
      </c>
      <c r="I1050" s="64">
        <v>12.5</v>
      </c>
      <c r="J1050" s="64">
        <v>1.3</v>
      </c>
      <c r="K1050" s="64">
        <v>4</v>
      </c>
      <c r="L1050" s="64"/>
      <c r="M1050" s="64">
        <v>4</v>
      </c>
      <c r="N1050" s="64"/>
      <c r="O1050" s="41">
        <f>IF(P1050="m3",I1050*J1050*M1050,IF(P1050="m2-LxH",I1050*M1050,IF(P1050="m2-LxW",I1050*J1050*N1050,IF(P1050="rm",M1050,IF(P1050="lm",I1050,IF(P1050="unit",#REF!,))))))</f>
        <v>50</v>
      </c>
      <c r="P1050" s="62" t="s">
        <v>27</v>
      </c>
      <c r="Q1050" s="43" t="str">
        <f t="shared" si="279"/>
        <v>off hired</v>
      </c>
      <c r="R1050" s="57">
        <v>44818</v>
      </c>
      <c r="S1050" s="57">
        <v>44839</v>
      </c>
      <c r="T1050" s="45">
        <f t="shared" si="280"/>
        <v>1</v>
      </c>
      <c r="U1050" s="46">
        <f t="shared" si="277"/>
        <v>3.1428571428571428</v>
      </c>
      <c r="V1050" s="66">
        <v>14</v>
      </c>
      <c r="W1050" s="66">
        <v>0.84</v>
      </c>
      <c r="X1050" s="48">
        <f t="shared" si="269"/>
        <v>700</v>
      </c>
      <c r="Y1050" s="48">
        <f t="shared" si="270"/>
        <v>42</v>
      </c>
      <c r="Z1050" s="48">
        <f t="shared" si="271"/>
        <v>490</v>
      </c>
      <c r="AA1050" s="48">
        <f t="shared" si="272"/>
        <v>210</v>
      </c>
      <c r="AB1050" s="48">
        <f t="shared" si="273"/>
        <v>132</v>
      </c>
      <c r="AC1050" s="48">
        <f t="shared" si="274"/>
        <v>832</v>
      </c>
      <c r="AD1050" s="93">
        <f t="shared" si="278"/>
        <v>832</v>
      </c>
    </row>
    <row r="1051" spans="1:30" s="68" customFormat="1" ht="30" customHeight="1" x14ac:dyDescent="0.35">
      <c r="A1051" s="39"/>
      <c r="B1051" s="39" t="s">
        <v>74</v>
      </c>
      <c r="C1051" s="40">
        <v>956</v>
      </c>
      <c r="D1051" s="41">
        <v>13332</v>
      </c>
      <c r="E1051" s="41">
        <v>8306</v>
      </c>
      <c r="F1051" s="41" t="s">
        <v>50</v>
      </c>
      <c r="G1051" s="39" t="s">
        <v>398</v>
      </c>
      <c r="H1051" s="61" t="s">
        <v>302</v>
      </c>
      <c r="I1051" s="64">
        <v>2.5</v>
      </c>
      <c r="J1051" s="64">
        <v>1.3</v>
      </c>
      <c r="K1051" s="64">
        <v>3</v>
      </c>
      <c r="L1051" s="64"/>
      <c r="M1051" s="64">
        <v>3</v>
      </c>
      <c r="N1051" s="64"/>
      <c r="O1051" s="41">
        <f>IF(P1051="m3",I1051*J1051*M1051,IF(P1051="m2-LxH",I1051*M1051,IF(P1051="m2-LxW",I1051*J1051*N1051,IF(P1051="rm",M1051,IF(P1051="lm",I1051,IF(P1051="unit",#REF!,))))))</f>
        <v>3</v>
      </c>
      <c r="P1051" s="42" t="s">
        <v>30</v>
      </c>
      <c r="Q1051" s="43" t="str">
        <f t="shared" si="279"/>
        <v>off hired</v>
      </c>
      <c r="R1051" s="57">
        <v>44818</v>
      </c>
      <c r="S1051" s="57">
        <v>44901</v>
      </c>
      <c r="T1051" s="45">
        <f t="shared" si="280"/>
        <v>1</v>
      </c>
      <c r="U1051" s="46">
        <f t="shared" si="277"/>
        <v>12</v>
      </c>
      <c r="V1051" s="47">
        <v>135</v>
      </c>
      <c r="W1051" s="47">
        <v>12.25</v>
      </c>
      <c r="X1051" s="48">
        <f t="shared" si="269"/>
        <v>405</v>
      </c>
      <c r="Y1051" s="48">
        <f t="shared" si="270"/>
        <v>36.75</v>
      </c>
      <c r="Z1051" s="48">
        <f t="shared" si="271"/>
        <v>283.49999999999994</v>
      </c>
      <c r="AA1051" s="48">
        <f t="shared" si="272"/>
        <v>121.49999999999999</v>
      </c>
      <c r="AB1051" s="48">
        <f t="shared" si="273"/>
        <v>441</v>
      </c>
      <c r="AC1051" s="48">
        <f t="shared" si="274"/>
        <v>846</v>
      </c>
      <c r="AD1051" s="93">
        <f t="shared" si="278"/>
        <v>846</v>
      </c>
    </row>
    <row r="1052" spans="1:30" s="68" customFormat="1" ht="30" customHeight="1" x14ac:dyDescent="0.35">
      <c r="A1052" s="39"/>
      <c r="B1052" s="39" t="s">
        <v>102</v>
      </c>
      <c r="C1052" s="40">
        <v>957</v>
      </c>
      <c r="D1052" s="41">
        <v>13333</v>
      </c>
      <c r="E1052" s="41">
        <v>6719</v>
      </c>
      <c r="F1052" s="41" t="s">
        <v>50</v>
      </c>
      <c r="G1052" s="39" t="s">
        <v>271</v>
      </c>
      <c r="H1052" s="61" t="s">
        <v>302</v>
      </c>
      <c r="I1052" s="64">
        <v>2.5</v>
      </c>
      <c r="J1052" s="64">
        <v>2.5</v>
      </c>
      <c r="K1052" s="64">
        <v>2</v>
      </c>
      <c r="L1052" s="64"/>
      <c r="M1052" s="64">
        <v>2</v>
      </c>
      <c r="N1052" s="64"/>
      <c r="O1052" s="41">
        <f>IF(P1052="m3",I1052*J1052*M1052,IF(P1052="m2-LxH",I1052*M1052,IF(P1052="m2-LxW",I1052*J1052*N1052,IF(P1052="rm",M1052,IF(P1052="lm",I1052,IF(P1052="unit",#REF!,))))))</f>
        <v>2</v>
      </c>
      <c r="P1052" s="42" t="s">
        <v>30</v>
      </c>
      <c r="Q1052" s="43" t="str">
        <f t="shared" si="279"/>
        <v>off hired</v>
      </c>
      <c r="R1052" s="57">
        <v>44818</v>
      </c>
      <c r="S1052" s="57">
        <v>44828</v>
      </c>
      <c r="T1052" s="45">
        <f t="shared" si="280"/>
        <v>1</v>
      </c>
      <c r="U1052" s="46">
        <f t="shared" si="277"/>
        <v>1.5714285714285714</v>
      </c>
      <c r="V1052" s="47">
        <v>135</v>
      </c>
      <c r="W1052" s="47">
        <v>12.25</v>
      </c>
      <c r="X1052" s="48">
        <f t="shared" si="269"/>
        <v>270</v>
      </c>
      <c r="Y1052" s="48">
        <f t="shared" si="270"/>
        <v>24.5</v>
      </c>
      <c r="Z1052" s="48">
        <f t="shared" si="271"/>
        <v>189</v>
      </c>
      <c r="AA1052" s="48">
        <f t="shared" si="272"/>
        <v>81</v>
      </c>
      <c r="AB1052" s="48">
        <f t="shared" si="273"/>
        <v>38.5</v>
      </c>
      <c r="AC1052" s="48">
        <f t="shared" si="274"/>
        <v>308.5</v>
      </c>
      <c r="AD1052" s="93">
        <f t="shared" si="278"/>
        <v>308.5</v>
      </c>
    </row>
    <row r="1053" spans="1:30" s="68" customFormat="1" ht="30" customHeight="1" x14ac:dyDescent="0.35">
      <c r="A1053" s="39"/>
      <c r="B1053" s="39" t="s">
        <v>102</v>
      </c>
      <c r="C1053" s="40">
        <v>957</v>
      </c>
      <c r="D1053" s="41">
        <v>13333</v>
      </c>
      <c r="E1053" s="41">
        <v>6719</v>
      </c>
      <c r="F1053" s="41" t="s">
        <v>50</v>
      </c>
      <c r="G1053" s="39" t="s">
        <v>271</v>
      </c>
      <c r="H1053" s="61" t="s">
        <v>302</v>
      </c>
      <c r="I1053" s="64">
        <v>2.5</v>
      </c>
      <c r="J1053" s="64">
        <v>2.5</v>
      </c>
      <c r="K1053" s="64">
        <v>2</v>
      </c>
      <c r="L1053" s="64"/>
      <c r="M1053" s="64">
        <v>2</v>
      </c>
      <c r="N1053" s="64"/>
      <c r="O1053" s="41">
        <f>IF(P1053="m3",I1053*J1053*M1053,IF(P1053="m2-LxH",I1053*M1053,IF(P1053="m2-LxW",I1053*J1053*N1053,IF(P1053="rm",M1053,IF(P1053="lm",I1053,IF(P1053="unit",#REF!,))))))</f>
        <v>2</v>
      </c>
      <c r="P1053" s="42" t="s">
        <v>30</v>
      </c>
      <c r="Q1053" s="43" t="str">
        <f t="shared" si="279"/>
        <v>off hired</v>
      </c>
      <c r="R1053" s="57">
        <v>44818</v>
      </c>
      <c r="S1053" s="57">
        <v>44828</v>
      </c>
      <c r="T1053" s="45">
        <f t="shared" si="280"/>
        <v>1</v>
      </c>
      <c r="U1053" s="46">
        <f t="shared" si="277"/>
        <v>1.5714285714285714</v>
      </c>
      <c r="V1053" s="47">
        <v>135</v>
      </c>
      <c r="W1053" s="47">
        <v>12.25</v>
      </c>
      <c r="X1053" s="48">
        <f t="shared" si="269"/>
        <v>270</v>
      </c>
      <c r="Y1053" s="48">
        <f t="shared" si="270"/>
        <v>24.5</v>
      </c>
      <c r="Z1053" s="48">
        <f t="shared" si="271"/>
        <v>189</v>
      </c>
      <c r="AA1053" s="48">
        <f t="shared" si="272"/>
        <v>81</v>
      </c>
      <c r="AB1053" s="48">
        <f t="shared" si="273"/>
        <v>38.5</v>
      </c>
      <c r="AC1053" s="48">
        <f t="shared" si="274"/>
        <v>308.5</v>
      </c>
      <c r="AD1053" s="93">
        <f t="shared" si="278"/>
        <v>308.5</v>
      </c>
    </row>
    <row r="1054" spans="1:30" s="68" customFormat="1" ht="30" customHeight="1" x14ac:dyDescent="0.35">
      <c r="A1054" s="61"/>
      <c r="B1054" s="39" t="s">
        <v>62</v>
      </c>
      <c r="C1054" s="62">
        <v>958</v>
      </c>
      <c r="D1054" s="63">
        <v>13334</v>
      </c>
      <c r="E1054" s="63">
        <v>6712</v>
      </c>
      <c r="F1054" s="64" t="s">
        <v>50</v>
      </c>
      <c r="G1054" s="61" t="s">
        <v>270</v>
      </c>
      <c r="H1054" s="61" t="s">
        <v>399</v>
      </c>
      <c r="I1054" s="64">
        <v>11.5</v>
      </c>
      <c r="J1054" s="64">
        <v>1.3</v>
      </c>
      <c r="K1054" s="64">
        <v>5</v>
      </c>
      <c r="L1054" s="64"/>
      <c r="M1054" s="64">
        <v>5</v>
      </c>
      <c r="N1054" s="64"/>
      <c r="O1054" s="41">
        <f>IF(P1054="m3",I1054*J1054*M1054,IF(P1054="m2-LxH",I1054*M1054,IF(P1054="m2-LxW",I1054*J1054*N1054,IF(P1054="rm",M1054,IF(P1054="lm",I1054,IF(P1054="unit",#REF!,))))))</f>
        <v>57.5</v>
      </c>
      <c r="P1054" s="62" t="s">
        <v>27</v>
      </c>
      <c r="Q1054" s="43" t="str">
        <f t="shared" si="279"/>
        <v>off hired</v>
      </c>
      <c r="R1054" s="57">
        <v>44818</v>
      </c>
      <c r="S1054" s="57">
        <v>44828</v>
      </c>
      <c r="T1054" s="45">
        <f t="shared" si="280"/>
        <v>1</v>
      </c>
      <c r="U1054" s="46">
        <f t="shared" si="277"/>
        <v>1.5714285714285714</v>
      </c>
      <c r="V1054" s="66">
        <v>14</v>
      </c>
      <c r="W1054" s="66">
        <v>0.84</v>
      </c>
      <c r="X1054" s="48">
        <f t="shared" si="269"/>
        <v>805</v>
      </c>
      <c r="Y1054" s="48">
        <f t="shared" si="270"/>
        <v>48.3</v>
      </c>
      <c r="Z1054" s="48">
        <f t="shared" si="271"/>
        <v>563.5</v>
      </c>
      <c r="AA1054" s="48">
        <f t="shared" si="272"/>
        <v>241.5</v>
      </c>
      <c r="AB1054" s="48">
        <f t="shared" si="273"/>
        <v>75.900000000000006</v>
      </c>
      <c r="AC1054" s="48">
        <f t="shared" si="274"/>
        <v>880.9</v>
      </c>
      <c r="AD1054" s="93">
        <f t="shared" si="278"/>
        <v>880.9</v>
      </c>
    </row>
    <row r="1055" spans="1:30" s="68" customFormat="1" ht="30" customHeight="1" x14ac:dyDescent="0.35">
      <c r="A1055" s="39"/>
      <c r="B1055" s="39" t="s">
        <v>117</v>
      </c>
      <c r="C1055" s="40">
        <v>960</v>
      </c>
      <c r="D1055" s="41">
        <v>13335</v>
      </c>
      <c r="E1055" s="41">
        <v>8073</v>
      </c>
      <c r="F1055" s="41" t="s">
        <v>50</v>
      </c>
      <c r="G1055" s="39" t="s">
        <v>278</v>
      </c>
      <c r="H1055" s="61" t="s">
        <v>302</v>
      </c>
      <c r="I1055" s="64">
        <v>2.5</v>
      </c>
      <c r="J1055" s="64">
        <v>2.5</v>
      </c>
      <c r="K1055" s="64">
        <v>2</v>
      </c>
      <c r="L1055" s="64"/>
      <c r="M1055" s="64">
        <v>2</v>
      </c>
      <c r="N1055" s="64"/>
      <c r="O1055" s="41">
        <f>IF(P1055="m3",I1055*J1055*M1055,IF(P1055="m2-LxH",I1055*M1055,IF(P1055="m2-LxW",I1055*J1055*N1055,IF(P1055="rm",M1055,IF(P1055="lm",I1055,IF(P1055="unit",#REF!,))))))</f>
        <v>2</v>
      </c>
      <c r="P1055" s="42" t="s">
        <v>30</v>
      </c>
      <c r="Q1055" s="43" t="str">
        <f t="shared" si="279"/>
        <v>off hired</v>
      </c>
      <c r="R1055" s="57">
        <v>44818</v>
      </c>
      <c r="S1055" s="57">
        <v>44839</v>
      </c>
      <c r="T1055" s="45">
        <f t="shared" si="280"/>
        <v>1</v>
      </c>
      <c r="U1055" s="46">
        <f t="shared" si="277"/>
        <v>3.1428571428571428</v>
      </c>
      <c r="V1055" s="47">
        <v>135</v>
      </c>
      <c r="W1055" s="47">
        <v>12.25</v>
      </c>
      <c r="X1055" s="48">
        <f t="shared" si="269"/>
        <v>270</v>
      </c>
      <c r="Y1055" s="48">
        <f t="shared" si="270"/>
        <v>24.5</v>
      </c>
      <c r="Z1055" s="48">
        <f t="shared" si="271"/>
        <v>189</v>
      </c>
      <c r="AA1055" s="48">
        <f t="shared" si="272"/>
        <v>81</v>
      </c>
      <c r="AB1055" s="48">
        <f t="shared" si="273"/>
        <v>77</v>
      </c>
      <c r="AC1055" s="48">
        <f t="shared" si="274"/>
        <v>347</v>
      </c>
      <c r="AD1055" s="93">
        <f t="shared" si="278"/>
        <v>347</v>
      </c>
    </row>
    <row r="1056" spans="1:30" s="68" customFormat="1" ht="30" customHeight="1" x14ac:dyDescent="0.35">
      <c r="A1056" s="39"/>
      <c r="B1056" s="39" t="s">
        <v>117</v>
      </c>
      <c r="C1056" s="40">
        <v>961</v>
      </c>
      <c r="D1056" s="41">
        <v>13336</v>
      </c>
      <c r="E1056" s="41">
        <v>6721</v>
      </c>
      <c r="F1056" s="41" t="s">
        <v>50</v>
      </c>
      <c r="G1056" s="39" t="s">
        <v>278</v>
      </c>
      <c r="H1056" s="61" t="s">
        <v>399</v>
      </c>
      <c r="I1056" s="64">
        <v>4</v>
      </c>
      <c r="J1056" s="64">
        <v>1.3</v>
      </c>
      <c r="K1056" s="64">
        <v>3</v>
      </c>
      <c r="L1056" s="64"/>
      <c r="M1056" s="64">
        <v>3</v>
      </c>
      <c r="N1056" s="64"/>
      <c r="O1056" s="41">
        <f>IF(P1056="m3",I1056*J1056*M1056,IF(P1056="m2-LxH",I1056*M1056,IF(P1056="m2-LxW",I1056*J1056*N1056,IF(P1056="rm",M1056,IF(P1056="lm",I1056,IF(P1056="unit",#REF!,))))))</f>
        <v>12</v>
      </c>
      <c r="P1056" s="62" t="s">
        <v>27</v>
      </c>
      <c r="Q1056" s="43" t="str">
        <f t="shared" si="279"/>
        <v>off hired</v>
      </c>
      <c r="R1056" s="57">
        <v>44818</v>
      </c>
      <c r="S1056" s="57">
        <v>44828</v>
      </c>
      <c r="T1056" s="45">
        <f t="shared" si="280"/>
        <v>1</v>
      </c>
      <c r="U1056" s="46">
        <f t="shared" si="277"/>
        <v>1.5714285714285714</v>
      </c>
      <c r="V1056" s="66">
        <v>14</v>
      </c>
      <c r="W1056" s="66">
        <v>0.84</v>
      </c>
      <c r="X1056" s="48">
        <f t="shared" si="269"/>
        <v>168</v>
      </c>
      <c r="Y1056" s="48">
        <f t="shared" si="270"/>
        <v>10.08</v>
      </c>
      <c r="Z1056" s="48">
        <f t="shared" si="271"/>
        <v>117.59999999999998</v>
      </c>
      <c r="AA1056" s="48">
        <f t="shared" si="272"/>
        <v>50.399999999999991</v>
      </c>
      <c r="AB1056" s="48">
        <f t="shared" si="273"/>
        <v>15.84</v>
      </c>
      <c r="AC1056" s="48">
        <f t="shared" si="274"/>
        <v>183.83999999999997</v>
      </c>
      <c r="AD1056" s="93">
        <f t="shared" si="278"/>
        <v>183.83999999999997</v>
      </c>
    </row>
    <row r="1057" spans="1:30" s="68" customFormat="1" ht="30" customHeight="1" x14ac:dyDescent="0.35">
      <c r="A1057" s="61"/>
      <c r="B1057" s="39" t="s">
        <v>97</v>
      </c>
      <c r="C1057" s="62">
        <v>962</v>
      </c>
      <c r="D1057" s="63">
        <v>13337</v>
      </c>
      <c r="E1057" s="63">
        <v>8430</v>
      </c>
      <c r="F1057" s="64" t="s">
        <v>50</v>
      </c>
      <c r="G1057" s="39" t="s">
        <v>326</v>
      </c>
      <c r="H1057" s="61" t="s">
        <v>302</v>
      </c>
      <c r="I1057" s="64">
        <v>2.5</v>
      </c>
      <c r="J1057" s="64">
        <v>0.6</v>
      </c>
      <c r="K1057" s="64">
        <v>4</v>
      </c>
      <c r="L1057" s="64"/>
      <c r="M1057" s="64">
        <v>4</v>
      </c>
      <c r="N1057" s="64"/>
      <c r="O1057" s="41">
        <f>IF(P1057="m3",I1057*J1057*M1057,IF(P1057="m2-LxH",I1057*M1057,IF(P1057="m2-LxW",I1057*J1057*N1057,IF(P1057="rm",M1057,IF(P1057="lm",I1057,IF(P1057="unit",#REF!,))))))</f>
        <v>4</v>
      </c>
      <c r="P1057" s="42" t="s">
        <v>30</v>
      </c>
      <c r="Q1057" s="43" t="str">
        <f t="shared" si="279"/>
        <v>off hired</v>
      </c>
      <c r="R1057" s="57">
        <v>44819</v>
      </c>
      <c r="S1057" s="57">
        <v>44943</v>
      </c>
      <c r="T1057" s="45">
        <f t="shared" si="280"/>
        <v>1</v>
      </c>
      <c r="U1057" s="46">
        <f t="shared" si="277"/>
        <v>17.857142857142858</v>
      </c>
      <c r="V1057" s="47">
        <v>135</v>
      </c>
      <c r="W1057" s="47">
        <v>12.25</v>
      </c>
      <c r="X1057" s="48">
        <f t="shared" si="269"/>
        <v>540</v>
      </c>
      <c r="Y1057" s="48">
        <f t="shared" si="270"/>
        <v>49</v>
      </c>
      <c r="Z1057" s="48">
        <f t="shared" si="271"/>
        <v>378</v>
      </c>
      <c r="AA1057" s="48">
        <f t="shared" si="272"/>
        <v>162</v>
      </c>
      <c r="AB1057" s="48">
        <f t="shared" si="273"/>
        <v>875</v>
      </c>
      <c r="AC1057" s="48">
        <f t="shared" si="274"/>
        <v>1415</v>
      </c>
      <c r="AD1057" s="93">
        <f t="shared" si="278"/>
        <v>1415</v>
      </c>
    </row>
    <row r="1058" spans="1:30" s="68" customFormat="1" ht="30" customHeight="1" x14ac:dyDescent="0.35">
      <c r="A1058" s="61"/>
      <c r="B1058" s="39" t="s">
        <v>97</v>
      </c>
      <c r="C1058" s="62">
        <v>962</v>
      </c>
      <c r="D1058" s="63">
        <v>13337</v>
      </c>
      <c r="E1058" s="63">
        <v>8430</v>
      </c>
      <c r="F1058" s="64" t="s">
        <v>50</v>
      </c>
      <c r="G1058" s="39" t="s">
        <v>326</v>
      </c>
      <c r="H1058" s="61" t="s">
        <v>302</v>
      </c>
      <c r="I1058" s="64">
        <v>1.3</v>
      </c>
      <c r="J1058" s="64">
        <v>0.6</v>
      </c>
      <c r="K1058" s="64">
        <v>4</v>
      </c>
      <c r="L1058" s="64"/>
      <c r="M1058" s="64">
        <v>4</v>
      </c>
      <c r="N1058" s="64"/>
      <c r="O1058" s="41">
        <f>IF(P1058="m3",I1058*J1058*M1058,IF(P1058="m2-LxH",I1058*M1058,IF(P1058="m2-LxW",I1058*J1058*N1058,IF(P1058="rm",M1058,IF(P1058="lm",I1058,IF(P1058="unit",#REF!,))))))</f>
        <v>4</v>
      </c>
      <c r="P1058" s="42" t="s">
        <v>30</v>
      </c>
      <c r="Q1058" s="43" t="str">
        <f t="shared" si="279"/>
        <v>off hired</v>
      </c>
      <c r="R1058" s="57">
        <v>44819</v>
      </c>
      <c r="S1058" s="57">
        <v>44943</v>
      </c>
      <c r="T1058" s="45">
        <f t="shared" si="280"/>
        <v>1</v>
      </c>
      <c r="U1058" s="46">
        <f t="shared" si="277"/>
        <v>17.857142857142858</v>
      </c>
      <c r="V1058" s="47">
        <v>135</v>
      </c>
      <c r="W1058" s="47">
        <v>12.25</v>
      </c>
      <c r="X1058" s="48">
        <f t="shared" si="269"/>
        <v>540</v>
      </c>
      <c r="Y1058" s="48">
        <f t="shared" si="270"/>
        <v>49</v>
      </c>
      <c r="Z1058" s="48">
        <f t="shared" si="271"/>
        <v>378</v>
      </c>
      <c r="AA1058" s="48">
        <f t="shared" si="272"/>
        <v>162</v>
      </c>
      <c r="AB1058" s="48">
        <f t="shared" si="273"/>
        <v>875</v>
      </c>
      <c r="AC1058" s="48">
        <f t="shared" si="274"/>
        <v>1415</v>
      </c>
      <c r="AD1058" s="93">
        <f t="shared" si="278"/>
        <v>1415</v>
      </c>
    </row>
    <row r="1059" spans="1:30" s="68" customFormat="1" ht="30" customHeight="1" x14ac:dyDescent="0.35">
      <c r="A1059" s="61"/>
      <c r="B1059" s="39" t="s">
        <v>61</v>
      </c>
      <c r="C1059" s="62">
        <v>963</v>
      </c>
      <c r="D1059" s="64">
        <v>13338</v>
      </c>
      <c r="E1059" s="64">
        <v>6733</v>
      </c>
      <c r="F1059" s="64" t="s">
        <v>49</v>
      </c>
      <c r="G1059" s="61" t="s">
        <v>272</v>
      </c>
      <c r="H1059" s="61" t="s">
        <v>302</v>
      </c>
      <c r="I1059" s="64">
        <v>1.8</v>
      </c>
      <c r="J1059" s="64">
        <v>1.3</v>
      </c>
      <c r="K1059" s="64">
        <v>2</v>
      </c>
      <c r="L1059" s="64"/>
      <c r="M1059" s="64">
        <v>2</v>
      </c>
      <c r="N1059" s="64"/>
      <c r="O1059" s="41">
        <f>IF(P1059="m3",I1059*J1059*M1059,IF(P1059="m2-LxH",I1059*M1059,IF(P1059="m2-LxW",I1059*J1059*N1059,IF(P1059="rm",M1059,IF(P1059="lm",I1059,IF(P1059="unit",#REF!,))))))</f>
        <v>2</v>
      </c>
      <c r="P1059" s="42" t="s">
        <v>30</v>
      </c>
      <c r="Q1059" s="43" t="str">
        <f t="shared" si="279"/>
        <v>off hired</v>
      </c>
      <c r="R1059" s="57">
        <v>44819</v>
      </c>
      <c r="S1059" s="57">
        <v>44832</v>
      </c>
      <c r="T1059" s="45">
        <f t="shared" si="280"/>
        <v>1</v>
      </c>
      <c r="U1059" s="46">
        <f t="shared" ref="U1059:U1090" si="281">IF(Q1059="on hire",$C$1-R1059+1,IF(Q1059="off hired",S1059-R1059+1,0))/7</f>
        <v>2</v>
      </c>
      <c r="V1059" s="47">
        <v>135</v>
      </c>
      <c r="W1059" s="47">
        <v>12.25</v>
      </c>
      <c r="X1059" s="48">
        <f t="shared" si="269"/>
        <v>270</v>
      </c>
      <c r="Y1059" s="48">
        <f t="shared" si="270"/>
        <v>24.5</v>
      </c>
      <c r="Z1059" s="48">
        <f t="shared" si="271"/>
        <v>189</v>
      </c>
      <c r="AA1059" s="48">
        <f t="shared" si="272"/>
        <v>81</v>
      </c>
      <c r="AB1059" s="48">
        <f t="shared" si="273"/>
        <v>49</v>
      </c>
      <c r="AC1059" s="48">
        <f t="shared" si="274"/>
        <v>319</v>
      </c>
      <c r="AD1059" s="93">
        <f t="shared" si="278"/>
        <v>319</v>
      </c>
    </row>
    <row r="1060" spans="1:30" s="68" customFormat="1" ht="30" customHeight="1" x14ac:dyDescent="0.35">
      <c r="A1060" s="61"/>
      <c r="B1060" s="39" t="s">
        <v>132</v>
      </c>
      <c r="C1060" s="62">
        <v>964</v>
      </c>
      <c r="D1060" s="64">
        <v>13339</v>
      </c>
      <c r="E1060" s="64">
        <v>8488</v>
      </c>
      <c r="F1060" s="64" t="s">
        <v>49</v>
      </c>
      <c r="G1060" s="61" t="s">
        <v>267</v>
      </c>
      <c r="H1060" s="61" t="s">
        <v>302</v>
      </c>
      <c r="I1060" s="64">
        <v>2.5</v>
      </c>
      <c r="J1060" s="64">
        <v>1.3</v>
      </c>
      <c r="K1060" s="64">
        <v>5</v>
      </c>
      <c r="L1060" s="64"/>
      <c r="M1060" s="64">
        <v>5</v>
      </c>
      <c r="N1060" s="64"/>
      <c r="O1060" s="41">
        <f>IF(P1060="m3",I1060*J1060*M1060,IF(P1060="m2-LxH",I1060*M1060,IF(P1060="m2-LxW",I1060*J1060*N1060,IF(P1060="rm",M1060,IF(P1060="lm",I1060,IF(P1060="unit",#REF!,))))))</f>
        <v>5</v>
      </c>
      <c r="P1060" s="42" t="s">
        <v>30</v>
      </c>
      <c r="Q1060" s="43" t="str">
        <f t="shared" si="279"/>
        <v>off hired</v>
      </c>
      <c r="R1060" s="57">
        <v>44819</v>
      </c>
      <c r="S1060" s="57">
        <v>44929</v>
      </c>
      <c r="T1060" s="45">
        <f t="shared" si="280"/>
        <v>1</v>
      </c>
      <c r="U1060" s="46">
        <f t="shared" si="281"/>
        <v>15.857142857142858</v>
      </c>
      <c r="V1060" s="47">
        <v>135</v>
      </c>
      <c r="W1060" s="47">
        <v>12.25</v>
      </c>
      <c r="X1060" s="48">
        <f t="shared" ref="X1060:X1123" si="282">V1060*O1060</f>
        <v>675</v>
      </c>
      <c r="Y1060" s="48">
        <f t="shared" ref="Y1060:Y1123" si="283">W1060*O1060</f>
        <v>61.25</v>
      </c>
      <c r="Z1060" s="48">
        <f t="shared" ref="Z1060:Z1123" si="284">0.7*O1060*V1060</f>
        <v>472.5</v>
      </c>
      <c r="AA1060" s="48">
        <f t="shared" ref="AA1060:AA1123" si="285">IF(Q1060="off hired",0.3*O1060*V1060*T1060,0)</f>
        <v>202.5</v>
      </c>
      <c r="AB1060" s="48">
        <f t="shared" si="273"/>
        <v>971.25000000000011</v>
      </c>
      <c r="AC1060" s="48">
        <f t="shared" si="274"/>
        <v>1646.25</v>
      </c>
      <c r="AD1060" s="93">
        <f t="shared" si="278"/>
        <v>1646.25</v>
      </c>
    </row>
    <row r="1061" spans="1:30" s="68" customFormat="1" ht="30" customHeight="1" x14ac:dyDescent="0.35">
      <c r="A1061" s="39"/>
      <c r="B1061" s="39" t="s">
        <v>82</v>
      </c>
      <c r="C1061" s="40">
        <v>965</v>
      </c>
      <c r="D1061" s="41">
        <v>13340</v>
      </c>
      <c r="E1061" s="41">
        <v>7899</v>
      </c>
      <c r="F1061" s="41" t="s">
        <v>50</v>
      </c>
      <c r="G1061" s="39" t="s">
        <v>264</v>
      </c>
      <c r="H1061" s="61" t="s">
        <v>302</v>
      </c>
      <c r="I1061" s="64">
        <v>2.5</v>
      </c>
      <c r="J1061" s="64">
        <v>1.8</v>
      </c>
      <c r="K1061" s="64">
        <v>3</v>
      </c>
      <c r="L1061" s="64"/>
      <c r="M1061" s="64">
        <v>3</v>
      </c>
      <c r="N1061" s="64"/>
      <c r="O1061" s="41">
        <f>IF(P1061="m3",I1061*J1061*M1061,IF(P1061="m2-LxH",I1061*M1061,IF(P1061="m2-LxW",I1061*J1061*N1061,IF(P1061="rm",M1061,IF(P1061="lm",I1061,IF(P1061="unit",#REF!,))))))</f>
        <v>3</v>
      </c>
      <c r="P1061" s="42" t="s">
        <v>30</v>
      </c>
      <c r="Q1061" s="43" t="str">
        <f t="shared" si="279"/>
        <v>off hired</v>
      </c>
      <c r="R1061" s="57">
        <v>44819</v>
      </c>
      <c r="S1061" s="57">
        <v>44823</v>
      </c>
      <c r="T1061" s="45">
        <f t="shared" si="280"/>
        <v>1</v>
      </c>
      <c r="U1061" s="46">
        <f t="shared" si="281"/>
        <v>0.7142857142857143</v>
      </c>
      <c r="V1061" s="47">
        <v>135</v>
      </c>
      <c r="W1061" s="47">
        <v>12.25</v>
      </c>
      <c r="X1061" s="48">
        <f t="shared" si="282"/>
        <v>405</v>
      </c>
      <c r="Y1061" s="48">
        <f t="shared" si="283"/>
        <v>36.75</v>
      </c>
      <c r="Z1061" s="48">
        <f t="shared" si="284"/>
        <v>283.49999999999994</v>
      </c>
      <c r="AA1061" s="48">
        <f t="shared" si="285"/>
        <v>121.49999999999999</v>
      </c>
      <c r="AB1061" s="48">
        <f t="shared" ref="AB1061:AB1124" si="286">U1061*O1061*W1061</f>
        <v>26.25</v>
      </c>
      <c r="AC1061" s="48">
        <f t="shared" si="274"/>
        <v>431.24999999999994</v>
      </c>
      <c r="AD1061" s="93">
        <f t="shared" si="278"/>
        <v>431.24999999999994</v>
      </c>
    </row>
    <row r="1062" spans="1:30" s="68" customFormat="1" ht="30" customHeight="1" x14ac:dyDescent="0.35">
      <c r="A1062" s="39"/>
      <c r="B1062" s="39" t="s">
        <v>69</v>
      </c>
      <c r="C1062" s="40">
        <v>966</v>
      </c>
      <c r="D1062" s="41">
        <v>13341</v>
      </c>
      <c r="E1062" s="41">
        <v>6714</v>
      </c>
      <c r="F1062" s="41" t="s">
        <v>49</v>
      </c>
      <c r="G1062" s="39" t="s">
        <v>375</v>
      </c>
      <c r="H1062" s="61" t="s">
        <v>399</v>
      </c>
      <c r="I1062" s="64">
        <v>20.5</v>
      </c>
      <c r="J1062" s="64">
        <v>1.3</v>
      </c>
      <c r="K1062" s="64">
        <v>2</v>
      </c>
      <c r="L1062" s="64"/>
      <c r="M1062" s="64">
        <v>2</v>
      </c>
      <c r="N1062" s="64"/>
      <c r="O1062" s="41">
        <f>IF(P1062="m3",I1062*J1062*M1062,IF(P1062="m2-LxH",I1062*M1062,IF(P1062="m2-LxW",I1062*J1062*N1062,IF(P1062="rm",M1062,IF(P1062="lm",I1062,IF(P1062="unit",#REF!,))))))</f>
        <v>41</v>
      </c>
      <c r="P1062" s="62" t="s">
        <v>27</v>
      </c>
      <c r="Q1062" s="43" t="str">
        <f t="shared" si="279"/>
        <v>off hired</v>
      </c>
      <c r="R1062" s="57">
        <v>44819</v>
      </c>
      <c r="S1062" s="57">
        <v>44828</v>
      </c>
      <c r="T1062" s="45">
        <f t="shared" si="280"/>
        <v>1</v>
      </c>
      <c r="U1062" s="46">
        <f t="shared" si="281"/>
        <v>1.4285714285714286</v>
      </c>
      <c r="V1062" s="66">
        <v>14</v>
      </c>
      <c r="W1062" s="66">
        <v>0.84</v>
      </c>
      <c r="X1062" s="48">
        <f t="shared" si="282"/>
        <v>574</v>
      </c>
      <c r="Y1062" s="48">
        <f t="shared" si="283"/>
        <v>34.44</v>
      </c>
      <c r="Z1062" s="48">
        <f t="shared" si="284"/>
        <v>401.8</v>
      </c>
      <c r="AA1062" s="48">
        <f t="shared" si="285"/>
        <v>172.2</v>
      </c>
      <c r="AB1062" s="48">
        <f t="shared" si="286"/>
        <v>49.199999999999996</v>
      </c>
      <c r="AC1062" s="48">
        <f t="shared" ref="AC1062:AC1125" si="287">Z1062+AA1062+AB1062</f>
        <v>623.20000000000005</v>
      </c>
      <c r="AD1062" s="93">
        <f t="shared" si="278"/>
        <v>623.20000000000005</v>
      </c>
    </row>
    <row r="1063" spans="1:30" s="68" customFormat="1" ht="30" customHeight="1" x14ac:dyDescent="0.35">
      <c r="A1063" s="39"/>
      <c r="B1063" s="39" t="s">
        <v>93</v>
      </c>
      <c r="C1063" s="40">
        <v>967</v>
      </c>
      <c r="D1063" s="41">
        <v>13342</v>
      </c>
      <c r="E1063" s="41">
        <v>8088</v>
      </c>
      <c r="F1063" s="41" t="s">
        <v>50</v>
      </c>
      <c r="G1063" s="39" t="s">
        <v>469</v>
      </c>
      <c r="H1063" s="61" t="s">
        <v>302</v>
      </c>
      <c r="I1063" s="64">
        <v>1.3</v>
      </c>
      <c r="J1063" s="64">
        <v>0.6</v>
      </c>
      <c r="K1063" s="64">
        <v>2.5</v>
      </c>
      <c r="L1063" s="64"/>
      <c r="M1063" s="64">
        <v>2.5</v>
      </c>
      <c r="N1063" s="64"/>
      <c r="O1063" s="41">
        <f>IF(P1063="m3",I1063*J1063*M1063,IF(P1063="m2-LxH",I1063*M1063,IF(P1063="m2-LxW",I1063*J1063*N1063,IF(P1063="rm",M1063,IF(P1063="lm",I1063,IF(P1063="unit",#REF!,))))))</f>
        <v>2.5</v>
      </c>
      <c r="P1063" s="42" t="s">
        <v>30</v>
      </c>
      <c r="Q1063" s="43" t="str">
        <f t="shared" si="279"/>
        <v>off hired</v>
      </c>
      <c r="R1063" s="57">
        <v>44819</v>
      </c>
      <c r="S1063" s="57">
        <v>44844</v>
      </c>
      <c r="T1063" s="45">
        <f t="shared" si="280"/>
        <v>1</v>
      </c>
      <c r="U1063" s="46">
        <f t="shared" si="281"/>
        <v>3.7142857142857144</v>
      </c>
      <c r="V1063" s="47">
        <v>135</v>
      </c>
      <c r="W1063" s="47">
        <v>12.25</v>
      </c>
      <c r="X1063" s="48">
        <f t="shared" si="282"/>
        <v>337.5</v>
      </c>
      <c r="Y1063" s="48">
        <f t="shared" si="283"/>
        <v>30.625</v>
      </c>
      <c r="Z1063" s="48">
        <f t="shared" si="284"/>
        <v>236.25</v>
      </c>
      <c r="AA1063" s="48">
        <f t="shared" si="285"/>
        <v>101.25</v>
      </c>
      <c r="AB1063" s="48">
        <f t="shared" si="286"/>
        <v>113.75000000000001</v>
      </c>
      <c r="AC1063" s="48">
        <f t="shared" si="287"/>
        <v>451.25</v>
      </c>
      <c r="AD1063" s="93">
        <f t="shared" si="278"/>
        <v>451.25</v>
      </c>
    </row>
    <row r="1064" spans="1:30" s="68" customFormat="1" ht="30" customHeight="1" x14ac:dyDescent="0.35">
      <c r="A1064" s="61"/>
      <c r="B1064" s="39" t="s">
        <v>62</v>
      </c>
      <c r="C1064" s="62">
        <v>968</v>
      </c>
      <c r="D1064" s="63">
        <v>13343</v>
      </c>
      <c r="E1064" s="63">
        <v>8075</v>
      </c>
      <c r="F1064" s="64" t="s">
        <v>50</v>
      </c>
      <c r="G1064" s="61" t="s">
        <v>270</v>
      </c>
      <c r="H1064" s="61" t="s">
        <v>399</v>
      </c>
      <c r="I1064" s="64">
        <v>7.5</v>
      </c>
      <c r="J1064" s="64">
        <v>1.3</v>
      </c>
      <c r="K1064" s="64">
        <v>4.5</v>
      </c>
      <c r="L1064" s="64"/>
      <c r="M1064" s="64">
        <v>4.5</v>
      </c>
      <c r="N1064" s="64"/>
      <c r="O1064" s="41">
        <f>IF(P1064="m3",I1064*J1064*M1064,IF(P1064="m2-LxH",I1064*M1064,IF(P1064="m2-LxW",I1064*J1064*N1064,IF(P1064="rm",M1064,IF(P1064="lm",I1064,IF(P1064="unit",#REF!,))))))</f>
        <v>33.75</v>
      </c>
      <c r="P1064" s="62" t="s">
        <v>27</v>
      </c>
      <c r="Q1064" s="43" t="str">
        <f t="shared" si="279"/>
        <v>off hired</v>
      </c>
      <c r="R1064" s="57">
        <v>44819</v>
      </c>
      <c r="S1064" s="57">
        <v>44839</v>
      </c>
      <c r="T1064" s="45">
        <f t="shared" si="280"/>
        <v>1</v>
      </c>
      <c r="U1064" s="46">
        <f t="shared" si="281"/>
        <v>3</v>
      </c>
      <c r="V1064" s="66">
        <v>14</v>
      </c>
      <c r="W1064" s="66">
        <v>0.84</v>
      </c>
      <c r="X1064" s="48">
        <f t="shared" si="282"/>
        <v>472.5</v>
      </c>
      <c r="Y1064" s="48">
        <f t="shared" si="283"/>
        <v>28.349999999999998</v>
      </c>
      <c r="Z1064" s="48">
        <f t="shared" si="284"/>
        <v>330.75</v>
      </c>
      <c r="AA1064" s="48">
        <f t="shared" si="285"/>
        <v>141.75</v>
      </c>
      <c r="AB1064" s="48">
        <f t="shared" si="286"/>
        <v>85.05</v>
      </c>
      <c r="AC1064" s="48">
        <f t="shared" si="287"/>
        <v>557.54999999999995</v>
      </c>
      <c r="AD1064" s="93">
        <f t="shared" si="278"/>
        <v>557.54999999999995</v>
      </c>
    </row>
    <row r="1065" spans="1:30" s="68" customFormat="1" ht="30" customHeight="1" x14ac:dyDescent="0.35">
      <c r="A1065" s="61"/>
      <c r="B1065" s="39" t="s">
        <v>62</v>
      </c>
      <c r="C1065" s="62">
        <v>969</v>
      </c>
      <c r="D1065" s="63">
        <v>13344</v>
      </c>
      <c r="E1065" s="63">
        <v>6712</v>
      </c>
      <c r="F1065" s="64" t="s">
        <v>50</v>
      </c>
      <c r="G1065" s="61" t="s">
        <v>270</v>
      </c>
      <c r="H1065" s="61" t="s">
        <v>399</v>
      </c>
      <c r="I1065" s="64">
        <v>7.5</v>
      </c>
      <c r="J1065" s="64">
        <v>1.3</v>
      </c>
      <c r="K1065" s="64">
        <v>4.5</v>
      </c>
      <c r="L1065" s="64"/>
      <c r="M1065" s="64">
        <v>4.5</v>
      </c>
      <c r="N1065" s="64"/>
      <c r="O1065" s="41">
        <f>IF(P1065="m3",I1065*J1065*M1065,IF(P1065="m2-LxH",I1065*M1065,IF(P1065="m2-LxW",I1065*J1065*N1065,IF(P1065="rm",M1065,IF(P1065="lm",I1065,IF(P1065="unit",#REF!,))))))</f>
        <v>33.75</v>
      </c>
      <c r="P1065" s="62" t="s">
        <v>27</v>
      </c>
      <c r="Q1065" s="43" t="str">
        <f t="shared" si="279"/>
        <v>off hired</v>
      </c>
      <c r="R1065" s="57">
        <v>44819</v>
      </c>
      <c r="S1065" s="57">
        <v>44828</v>
      </c>
      <c r="T1065" s="45">
        <f t="shared" si="280"/>
        <v>1</v>
      </c>
      <c r="U1065" s="46">
        <f t="shared" si="281"/>
        <v>1.4285714285714286</v>
      </c>
      <c r="V1065" s="66">
        <v>14</v>
      </c>
      <c r="W1065" s="66">
        <v>0.84</v>
      </c>
      <c r="X1065" s="48">
        <f t="shared" si="282"/>
        <v>472.5</v>
      </c>
      <c r="Y1065" s="48">
        <f t="shared" si="283"/>
        <v>28.349999999999998</v>
      </c>
      <c r="Z1065" s="48">
        <f t="shared" si="284"/>
        <v>330.75</v>
      </c>
      <c r="AA1065" s="48">
        <f t="shared" si="285"/>
        <v>141.75</v>
      </c>
      <c r="AB1065" s="48">
        <f t="shared" si="286"/>
        <v>40.5</v>
      </c>
      <c r="AC1065" s="48">
        <f t="shared" si="287"/>
        <v>513</v>
      </c>
      <c r="AD1065" s="93">
        <f t="shared" si="278"/>
        <v>513</v>
      </c>
    </row>
    <row r="1066" spans="1:30" s="68" customFormat="1" ht="30" customHeight="1" x14ac:dyDescent="0.35">
      <c r="A1066" s="61"/>
      <c r="B1066" s="39" t="s">
        <v>62</v>
      </c>
      <c r="C1066" s="62">
        <v>970</v>
      </c>
      <c r="D1066" s="63">
        <v>13345</v>
      </c>
      <c r="E1066" s="63">
        <v>6712</v>
      </c>
      <c r="F1066" s="64" t="s">
        <v>50</v>
      </c>
      <c r="G1066" s="61" t="s">
        <v>270</v>
      </c>
      <c r="H1066" s="61" t="s">
        <v>399</v>
      </c>
      <c r="I1066" s="64">
        <v>9.5</v>
      </c>
      <c r="J1066" s="64">
        <v>1.3</v>
      </c>
      <c r="K1066" s="64">
        <v>4.5</v>
      </c>
      <c r="L1066" s="64"/>
      <c r="M1066" s="64">
        <v>4.5</v>
      </c>
      <c r="N1066" s="64"/>
      <c r="O1066" s="41">
        <f>IF(P1066="m3",I1066*J1066*M1066,IF(P1066="m2-LxH",I1066*M1066,IF(P1066="m2-LxW",I1066*J1066*N1066,IF(P1066="rm",M1066,IF(P1066="lm",I1066,IF(P1066="unit",#REF!,))))))</f>
        <v>42.75</v>
      </c>
      <c r="P1066" s="62" t="s">
        <v>27</v>
      </c>
      <c r="Q1066" s="43" t="str">
        <f t="shared" si="279"/>
        <v>off hired</v>
      </c>
      <c r="R1066" s="57">
        <v>44819</v>
      </c>
      <c r="S1066" s="57">
        <v>44828</v>
      </c>
      <c r="T1066" s="45">
        <f t="shared" si="280"/>
        <v>1</v>
      </c>
      <c r="U1066" s="46">
        <f t="shared" si="281"/>
        <v>1.4285714285714286</v>
      </c>
      <c r="V1066" s="66">
        <v>14</v>
      </c>
      <c r="W1066" s="66">
        <v>0.84</v>
      </c>
      <c r="X1066" s="48">
        <f t="shared" si="282"/>
        <v>598.5</v>
      </c>
      <c r="Y1066" s="48">
        <f t="shared" si="283"/>
        <v>35.909999999999997</v>
      </c>
      <c r="Z1066" s="48">
        <f t="shared" si="284"/>
        <v>418.94999999999993</v>
      </c>
      <c r="AA1066" s="48">
        <f t="shared" si="285"/>
        <v>179.54999999999998</v>
      </c>
      <c r="AB1066" s="48">
        <f t="shared" si="286"/>
        <v>51.3</v>
      </c>
      <c r="AC1066" s="48">
        <f t="shared" si="287"/>
        <v>649.79999999999984</v>
      </c>
      <c r="AD1066" s="93">
        <f t="shared" si="278"/>
        <v>649.79999999999984</v>
      </c>
    </row>
    <row r="1067" spans="1:30" s="68" customFormat="1" ht="30" customHeight="1" x14ac:dyDescent="0.35">
      <c r="A1067" s="61"/>
      <c r="B1067" s="39" t="s">
        <v>132</v>
      </c>
      <c r="C1067" s="62">
        <v>971</v>
      </c>
      <c r="D1067" s="64">
        <v>13346</v>
      </c>
      <c r="E1067" s="64">
        <v>8478</v>
      </c>
      <c r="F1067" s="64" t="s">
        <v>49</v>
      </c>
      <c r="G1067" s="61" t="s">
        <v>267</v>
      </c>
      <c r="H1067" s="61" t="s">
        <v>399</v>
      </c>
      <c r="I1067" s="64">
        <v>22.5</v>
      </c>
      <c r="J1067" s="64">
        <v>1.3</v>
      </c>
      <c r="K1067" s="64">
        <v>6</v>
      </c>
      <c r="L1067" s="64"/>
      <c r="M1067" s="64">
        <v>6</v>
      </c>
      <c r="N1067" s="64"/>
      <c r="O1067" s="41">
        <f>IF(P1067="m3",I1067*J1067*M1067,IF(P1067="m2-LxH",I1067*M1067,IF(P1067="m2-LxW",I1067*J1067*N1067,IF(P1067="rm",M1067,IF(P1067="lm",I1067,IF(P1067="unit",#REF!,))))))</f>
        <v>135</v>
      </c>
      <c r="P1067" s="62" t="s">
        <v>27</v>
      </c>
      <c r="Q1067" s="43" t="str">
        <f t="shared" si="279"/>
        <v>off hired</v>
      </c>
      <c r="R1067" s="57">
        <v>44818</v>
      </c>
      <c r="S1067" s="57">
        <v>44926</v>
      </c>
      <c r="T1067" s="45">
        <f t="shared" si="280"/>
        <v>1</v>
      </c>
      <c r="U1067" s="46">
        <f t="shared" si="281"/>
        <v>15.571428571428571</v>
      </c>
      <c r="V1067" s="66">
        <v>14</v>
      </c>
      <c r="W1067" s="66">
        <v>0.84</v>
      </c>
      <c r="X1067" s="48">
        <f t="shared" si="282"/>
        <v>1890</v>
      </c>
      <c r="Y1067" s="48">
        <f t="shared" si="283"/>
        <v>113.39999999999999</v>
      </c>
      <c r="Z1067" s="48">
        <f t="shared" si="284"/>
        <v>1323</v>
      </c>
      <c r="AA1067" s="48">
        <f t="shared" si="285"/>
        <v>567</v>
      </c>
      <c r="AB1067" s="48">
        <f t="shared" si="286"/>
        <v>1765.7999999999997</v>
      </c>
      <c r="AC1067" s="48">
        <f t="shared" si="287"/>
        <v>3655.7999999999997</v>
      </c>
      <c r="AD1067" s="93">
        <f t="shared" si="278"/>
        <v>3655.7999999999997</v>
      </c>
    </row>
    <row r="1068" spans="1:30" s="68" customFormat="1" ht="30" customHeight="1" x14ac:dyDescent="0.35">
      <c r="A1068" s="61"/>
      <c r="B1068" s="39" t="s">
        <v>55</v>
      </c>
      <c r="C1068" s="62">
        <v>972</v>
      </c>
      <c r="D1068" s="64">
        <v>13347</v>
      </c>
      <c r="E1068" s="64">
        <v>6725</v>
      </c>
      <c r="F1068" s="64" t="s">
        <v>49</v>
      </c>
      <c r="G1068" s="61" t="s">
        <v>253</v>
      </c>
      <c r="H1068" s="61" t="s">
        <v>302</v>
      </c>
      <c r="I1068" s="64">
        <v>2.5</v>
      </c>
      <c r="J1068" s="64">
        <v>1.8</v>
      </c>
      <c r="K1068" s="64">
        <v>7</v>
      </c>
      <c r="L1068" s="64"/>
      <c r="M1068" s="64">
        <v>7</v>
      </c>
      <c r="N1068" s="64"/>
      <c r="O1068" s="41">
        <f>IF(P1068="m3",I1068*J1068*M1068,IF(P1068="m2-LxH",I1068*M1068,IF(P1068="m2-LxW",I1068*J1068*N1068,IF(P1068="rm",M1068,IF(P1068="lm",I1068,IF(P1068="unit",#REF!,))))))</f>
        <v>7</v>
      </c>
      <c r="P1068" s="42" t="s">
        <v>30</v>
      </c>
      <c r="Q1068" s="43" t="str">
        <f t="shared" si="279"/>
        <v>off hired</v>
      </c>
      <c r="R1068" s="57">
        <v>44819</v>
      </c>
      <c r="S1068" s="85">
        <v>44830</v>
      </c>
      <c r="T1068" s="45">
        <f t="shared" si="280"/>
        <v>1</v>
      </c>
      <c r="U1068" s="46">
        <f t="shared" si="281"/>
        <v>1.7142857142857142</v>
      </c>
      <c r="V1068" s="47">
        <v>135</v>
      </c>
      <c r="W1068" s="66"/>
      <c r="X1068" s="48">
        <f t="shared" si="282"/>
        <v>945</v>
      </c>
      <c r="Y1068" s="48">
        <f t="shared" si="283"/>
        <v>0</v>
      </c>
      <c r="Z1068" s="48">
        <f t="shared" si="284"/>
        <v>661.49999999999989</v>
      </c>
      <c r="AA1068" s="48">
        <f t="shared" si="285"/>
        <v>283.5</v>
      </c>
      <c r="AB1068" s="48">
        <f t="shared" si="286"/>
        <v>0</v>
      </c>
      <c r="AC1068" s="48">
        <f t="shared" si="287"/>
        <v>944.99999999999989</v>
      </c>
      <c r="AD1068" s="93">
        <f t="shared" si="278"/>
        <v>944.99999999999989</v>
      </c>
    </row>
    <row r="1069" spans="1:30" s="68" customFormat="1" ht="30" customHeight="1" x14ac:dyDescent="0.35">
      <c r="A1069" s="61"/>
      <c r="B1069" s="39" t="s">
        <v>55</v>
      </c>
      <c r="C1069" s="62">
        <v>972</v>
      </c>
      <c r="D1069" s="64">
        <v>13347</v>
      </c>
      <c r="E1069" s="64">
        <v>6725</v>
      </c>
      <c r="F1069" s="64" t="s">
        <v>49</v>
      </c>
      <c r="G1069" s="61" t="s">
        <v>253</v>
      </c>
      <c r="H1069" s="61" t="s">
        <v>302</v>
      </c>
      <c r="I1069" s="64">
        <v>2.5</v>
      </c>
      <c r="J1069" s="64">
        <v>1.8</v>
      </c>
      <c r="K1069" s="64">
        <v>7</v>
      </c>
      <c r="L1069" s="64"/>
      <c r="M1069" s="64">
        <v>7</v>
      </c>
      <c r="N1069" s="64"/>
      <c r="O1069" s="41">
        <f>IF(P1069="m3",I1069*J1069*M1069,IF(P1069="m2-LxH",I1069*M1069,IF(P1069="m2-LxW",I1069*J1069*N1069,IF(P1069="rm",M1069,IF(P1069="lm",I1069,IF(P1069="unit",#REF!,))))))</f>
        <v>7</v>
      </c>
      <c r="P1069" s="42" t="s">
        <v>30</v>
      </c>
      <c r="Q1069" s="43" t="str">
        <f t="shared" si="279"/>
        <v>off hired</v>
      </c>
      <c r="R1069" s="57">
        <v>44819</v>
      </c>
      <c r="S1069" s="85">
        <v>44830</v>
      </c>
      <c r="T1069" s="45">
        <f t="shared" si="280"/>
        <v>1</v>
      </c>
      <c r="U1069" s="46">
        <f t="shared" si="281"/>
        <v>1.7142857142857142</v>
      </c>
      <c r="V1069" s="47">
        <v>135</v>
      </c>
      <c r="W1069" s="66"/>
      <c r="X1069" s="48">
        <f t="shared" si="282"/>
        <v>945</v>
      </c>
      <c r="Y1069" s="48">
        <f t="shared" si="283"/>
        <v>0</v>
      </c>
      <c r="Z1069" s="48">
        <f t="shared" si="284"/>
        <v>661.49999999999989</v>
      </c>
      <c r="AA1069" s="48">
        <f t="shared" si="285"/>
        <v>283.5</v>
      </c>
      <c r="AB1069" s="48">
        <f t="shared" si="286"/>
        <v>0</v>
      </c>
      <c r="AC1069" s="48">
        <f t="shared" si="287"/>
        <v>944.99999999999989</v>
      </c>
      <c r="AD1069" s="93">
        <f t="shared" si="278"/>
        <v>944.99999999999989</v>
      </c>
    </row>
    <row r="1070" spans="1:30" s="68" customFormat="1" ht="30" customHeight="1" x14ac:dyDescent="0.35">
      <c r="A1070" s="61"/>
      <c r="B1070" s="39" t="s">
        <v>55</v>
      </c>
      <c r="C1070" s="62">
        <v>972</v>
      </c>
      <c r="D1070" s="64">
        <v>13347</v>
      </c>
      <c r="E1070" s="64">
        <v>6725</v>
      </c>
      <c r="F1070" s="64" t="s">
        <v>49</v>
      </c>
      <c r="G1070" s="61" t="s">
        <v>253</v>
      </c>
      <c r="H1070" s="61" t="s">
        <v>302</v>
      </c>
      <c r="I1070" s="64">
        <v>2.5</v>
      </c>
      <c r="J1070" s="64">
        <v>1.8</v>
      </c>
      <c r="K1070" s="64">
        <v>7</v>
      </c>
      <c r="L1070" s="64"/>
      <c r="M1070" s="64">
        <v>7</v>
      </c>
      <c r="N1070" s="64"/>
      <c r="O1070" s="41">
        <f>IF(P1070="m3",I1070*J1070*M1070,IF(P1070="m2-LxH",I1070*M1070,IF(P1070="m2-LxW",I1070*J1070*N1070,IF(P1070="rm",M1070,IF(P1070="lm",I1070,IF(P1070="unit",#REF!,))))))</f>
        <v>7</v>
      </c>
      <c r="P1070" s="42" t="s">
        <v>30</v>
      </c>
      <c r="Q1070" s="43" t="str">
        <f t="shared" ref="Q1070:Q1101" si="288">IF(S1070&lt;&gt;0,"off hired",IF(R1070&lt;&gt;0,"on hire","-"))</f>
        <v>off hired</v>
      </c>
      <c r="R1070" s="57">
        <v>44819</v>
      </c>
      <c r="S1070" s="85">
        <v>44830</v>
      </c>
      <c r="T1070" s="45">
        <f t="shared" ref="T1070:T1101" si="289">IF(S1070&lt;&gt;0,1,0)</f>
        <v>1</v>
      </c>
      <c r="U1070" s="46">
        <f t="shared" si="281"/>
        <v>1.7142857142857142</v>
      </c>
      <c r="V1070" s="47">
        <v>135</v>
      </c>
      <c r="W1070" s="66"/>
      <c r="X1070" s="48">
        <f t="shared" si="282"/>
        <v>945</v>
      </c>
      <c r="Y1070" s="48">
        <f t="shared" si="283"/>
        <v>0</v>
      </c>
      <c r="Z1070" s="48">
        <f t="shared" si="284"/>
        <v>661.49999999999989</v>
      </c>
      <c r="AA1070" s="48">
        <f t="shared" si="285"/>
        <v>283.5</v>
      </c>
      <c r="AB1070" s="48">
        <f t="shared" si="286"/>
        <v>0</v>
      </c>
      <c r="AC1070" s="48">
        <f t="shared" si="287"/>
        <v>944.99999999999989</v>
      </c>
      <c r="AD1070" s="93">
        <f t="shared" si="278"/>
        <v>944.99999999999989</v>
      </c>
    </row>
    <row r="1071" spans="1:30" s="68" customFormat="1" ht="30" customHeight="1" x14ac:dyDescent="0.35">
      <c r="A1071" s="61"/>
      <c r="B1071" s="39" t="s">
        <v>55</v>
      </c>
      <c r="C1071" s="62">
        <v>972</v>
      </c>
      <c r="D1071" s="64">
        <v>13347</v>
      </c>
      <c r="E1071" s="64">
        <v>6725</v>
      </c>
      <c r="F1071" s="64" t="s">
        <v>49</v>
      </c>
      <c r="G1071" s="61" t="s">
        <v>253</v>
      </c>
      <c r="H1071" s="61" t="s">
        <v>302</v>
      </c>
      <c r="I1071" s="64">
        <v>2.5</v>
      </c>
      <c r="J1071" s="64">
        <v>1.8</v>
      </c>
      <c r="K1071" s="64">
        <v>7</v>
      </c>
      <c r="L1071" s="64"/>
      <c r="M1071" s="64">
        <v>7</v>
      </c>
      <c r="N1071" s="64"/>
      <c r="O1071" s="41">
        <f>IF(P1071="m3",I1071*J1071*M1071,IF(P1071="m2-LxH",I1071*M1071,IF(P1071="m2-LxW",I1071*J1071*N1071,IF(P1071="rm",M1071,IF(P1071="lm",I1071,IF(P1071="unit",#REF!,))))))</f>
        <v>7</v>
      </c>
      <c r="P1071" s="42" t="s">
        <v>30</v>
      </c>
      <c r="Q1071" s="43" t="str">
        <f t="shared" si="288"/>
        <v>off hired</v>
      </c>
      <c r="R1071" s="57">
        <v>44819</v>
      </c>
      <c r="S1071" s="85">
        <v>44830</v>
      </c>
      <c r="T1071" s="45">
        <f t="shared" si="289"/>
        <v>1</v>
      </c>
      <c r="U1071" s="46">
        <f t="shared" si="281"/>
        <v>1.7142857142857142</v>
      </c>
      <c r="V1071" s="47">
        <v>135</v>
      </c>
      <c r="W1071" s="66"/>
      <c r="X1071" s="48">
        <f t="shared" si="282"/>
        <v>945</v>
      </c>
      <c r="Y1071" s="48">
        <f t="shared" si="283"/>
        <v>0</v>
      </c>
      <c r="Z1071" s="48">
        <f t="shared" si="284"/>
        <v>661.49999999999989</v>
      </c>
      <c r="AA1071" s="48">
        <f t="shared" si="285"/>
        <v>283.5</v>
      </c>
      <c r="AB1071" s="48">
        <f t="shared" si="286"/>
        <v>0</v>
      </c>
      <c r="AC1071" s="48">
        <f t="shared" si="287"/>
        <v>944.99999999999989</v>
      </c>
      <c r="AD1071" s="93">
        <f t="shared" si="278"/>
        <v>944.99999999999989</v>
      </c>
    </row>
    <row r="1072" spans="1:30" s="68" customFormat="1" ht="30" customHeight="1" x14ac:dyDescent="0.35">
      <c r="A1072" s="61"/>
      <c r="B1072" s="39" t="s">
        <v>55</v>
      </c>
      <c r="C1072" s="62">
        <v>972</v>
      </c>
      <c r="D1072" s="64">
        <v>13347</v>
      </c>
      <c r="E1072" s="64">
        <v>6725</v>
      </c>
      <c r="F1072" s="64" t="s">
        <v>49</v>
      </c>
      <c r="G1072" s="61" t="s">
        <v>253</v>
      </c>
      <c r="H1072" s="61" t="s">
        <v>302</v>
      </c>
      <c r="I1072" s="64">
        <v>2.5</v>
      </c>
      <c r="J1072" s="64">
        <v>1.8</v>
      </c>
      <c r="K1072" s="64">
        <v>7</v>
      </c>
      <c r="L1072" s="64"/>
      <c r="M1072" s="64">
        <v>7</v>
      </c>
      <c r="N1072" s="64"/>
      <c r="O1072" s="41">
        <f>IF(P1072="m3",I1072*J1072*M1072,IF(P1072="m2-LxH",I1072*M1072,IF(P1072="m2-LxW",I1072*J1072*N1072,IF(P1072="rm",M1072,IF(P1072="lm",I1072,IF(P1072="unit",#REF!,))))))</f>
        <v>7</v>
      </c>
      <c r="P1072" s="42" t="s">
        <v>30</v>
      </c>
      <c r="Q1072" s="43" t="str">
        <f t="shared" si="288"/>
        <v>off hired</v>
      </c>
      <c r="R1072" s="57">
        <v>44819</v>
      </c>
      <c r="S1072" s="85">
        <v>44830</v>
      </c>
      <c r="T1072" s="45">
        <f t="shared" si="289"/>
        <v>1</v>
      </c>
      <c r="U1072" s="46">
        <f t="shared" si="281"/>
        <v>1.7142857142857142</v>
      </c>
      <c r="V1072" s="47">
        <v>135</v>
      </c>
      <c r="W1072" s="66"/>
      <c r="X1072" s="48">
        <f t="shared" si="282"/>
        <v>945</v>
      </c>
      <c r="Y1072" s="48">
        <f t="shared" si="283"/>
        <v>0</v>
      </c>
      <c r="Z1072" s="48">
        <f t="shared" si="284"/>
        <v>661.49999999999989</v>
      </c>
      <c r="AA1072" s="48">
        <f t="shared" si="285"/>
        <v>283.5</v>
      </c>
      <c r="AB1072" s="48">
        <f t="shared" si="286"/>
        <v>0</v>
      </c>
      <c r="AC1072" s="48">
        <f t="shared" si="287"/>
        <v>944.99999999999989</v>
      </c>
      <c r="AD1072" s="93">
        <f t="shared" si="278"/>
        <v>944.99999999999989</v>
      </c>
    </row>
    <row r="1073" spans="1:30" s="68" customFormat="1" ht="30" customHeight="1" x14ac:dyDescent="0.35">
      <c r="A1073" s="61"/>
      <c r="B1073" s="39" t="s">
        <v>55</v>
      </c>
      <c r="C1073" s="62">
        <v>972</v>
      </c>
      <c r="D1073" s="64">
        <v>13347</v>
      </c>
      <c r="E1073" s="64">
        <v>6725</v>
      </c>
      <c r="F1073" s="64" t="s">
        <v>49</v>
      </c>
      <c r="G1073" s="61" t="s">
        <v>253</v>
      </c>
      <c r="H1073" s="61" t="s">
        <v>302</v>
      </c>
      <c r="I1073" s="64">
        <v>2.5</v>
      </c>
      <c r="J1073" s="64">
        <v>1.8</v>
      </c>
      <c r="K1073" s="64">
        <v>7</v>
      </c>
      <c r="L1073" s="64"/>
      <c r="M1073" s="64">
        <v>7</v>
      </c>
      <c r="N1073" s="64"/>
      <c r="O1073" s="41">
        <f>IF(P1073="m3",I1073*J1073*M1073,IF(P1073="m2-LxH",I1073*M1073,IF(P1073="m2-LxW",I1073*J1073*N1073,IF(P1073="rm",M1073,IF(P1073="lm",I1073,IF(P1073="unit",#REF!,))))))</f>
        <v>7</v>
      </c>
      <c r="P1073" s="42" t="s">
        <v>30</v>
      </c>
      <c r="Q1073" s="43" t="str">
        <f t="shared" si="288"/>
        <v>off hired</v>
      </c>
      <c r="R1073" s="57">
        <v>44819</v>
      </c>
      <c r="S1073" s="85">
        <v>44830</v>
      </c>
      <c r="T1073" s="45">
        <f t="shared" si="289"/>
        <v>1</v>
      </c>
      <c r="U1073" s="46">
        <f t="shared" si="281"/>
        <v>1.7142857142857142</v>
      </c>
      <c r="V1073" s="47">
        <v>135</v>
      </c>
      <c r="W1073" s="66"/>
      <c r="X1073" s="48">
        <f t="shared" si="282"/>
        <v>945</v>
      </c>
      <c r="Y1073" s="48">
        <f t="shared" si="283"/>
        <v>0</v>
      </c>
      <c r="Z1073" s="48">
        <f t="shared" si="284"/>
        <v>661.49999999999989</v>
      </c>
      <c r="AA1073" s="48">
        <f t="shared" si="285"/>
        <v>283.5</v>
      </c>
      <c r="AB1073" s="48">
        <f t="shared" si="286"/>
        <v>0</v>
      </c>
      <c r="AC1073" s="48">
        <f t="shared" si="287"/>
        <v>944.99999999999989</v>
      </c>
      <c r="AD1073" s="93">
        <f t="shared" si="278"/>
        <v>944.99999999999989</v>
      </c>
    </row>
    <row r="1074" spans="1:30" s="68" customFormat="1" ht="30" customHeight="1" x14ac:dyDescent="0.35">
      <c r="A1074" s="61"/>
      <c r="B1074" s="39" t="s">
        <v>55</v>
      </c>
      <c r="C1074" s="62">
        <v>972</v>
      </c>
      <c r="D1074" s="64">
        <v>13347</v>
      </c>
      <c r="E1074" s="64">
        <v>6725</v>
      </c>
      <c r="F1074" s="64" t="s">
        <v>49</v>
      </c>
      <c r="G1074" s="61" t="s">
        <v>253</v>
      </c>
      <c r="H1074" s="61" t="s">
        <v>302</v>
      </c>
      <c r="I1074" s="64">
        <v>2.5</v>
      </c>
      <c r="J1074" s="64">
        <v>1.8</v>
      </c>
      <c r="K1074" s="64">
        <v>7</v>
      </c>
      <c r="L1074" s="64"/>
      <c r="M1074" s="64">
        <v>7</v>
      </c>
      <c r="N1074" s="64"/>
      <c r="O1074" s="41">
        <f>IF(P1074="m3",I1074*J1074*M1074,IF(P1074="m2-LxH",I1074*M1074,IF(P1074="m2-LxW",I1074*J1074*N1074,IF(P1074="rm",M1074,IF(P1074="lm",I1074,IF(P1074="unit",#REF!,))))))</f>
        <v>7</v>
      </c>
      <c r="P1074" s="42" t="s">
        <v>30</v>
      </c>
      <c r="Q1074" s="43" t="str">
        <f t="shared" si="288"/>
        <v>off hired</v>
      </c>
      <c r="R1074" s="57">
        <v>44819</v>
      </c>
      <c r="S1074" s="85">
        <v>44830</v>
      </c>
      <c r="T1074" s="45">
        <f t="shared" si="289"/>
        <v>1</v>
      </c>
      <c r="U1074" s="46">
        <f t="shared" si="281"/>
        <v>1.7142857142857142</v>
      </c>
      <c r="V1074" s="47">
        <v>135</v>
      </c>
      <c r="W1074" s="66"/>
      <c r="X1074" s="48">
        <f t="shared" si="282"/>
        <v>945</v>
      </c>
      <c r="Y1074" s="48">
        <f t="shared" si="283"/>
        <v>0</v>
      </c>
      <c r="Z1074" s="48">
        <f t="shared" si="284"/>
        <v>661.49999999999989</v>
      </c>
      <c r="AA1074" s="48">
        <f t="shared" si="285"/>
        <v>283.5</v>
      </c>
      <c r="AB1074" s="48">
        <f t="shared" si="286"/>
        <v>0</v>
      </c>
      <c r="AC1074" s="48">
        <f t="shared" si="287"/>
        <v>944.99999999999989</v>
      </c>
      <c r="AD1074" s="93">
        <f t="shared" si="278"/>
        <v>944.99999999999989</v>
      </c>
    </row>
    <row r="1075" spans="1:30" s="68" customFormat="1" ht="30" customHeight="1" x14ac:dyDescent="0.35">
      <c r="A1075" s="39"/>
      <c r="B1075" s="51" t="s">
        <v>160</v>
      </c>
      <c r="C1075" s="40">
        <v>945</v>
      </c>
      <c r="D1075" s="41">
        <v>13348</v>
      </c>
      <c r="E1075" s="41">
        <v>8566</v>
      </c>
      <c r="F1075" s="41" t="s">
        <v>49</v>
      </c>
      <c r="G1075" s="39" t="s">
        <v>470</v>
      </c>
      <c r="H1075" s="61" t="s">
        <v>302</v>
      </c>
      <c r="I1075" s="64">
        <v>2.5</v>
      </c>
      <c r="J1075" s="64">
        <v>1.3</v>
      </c>
      <c r="K1075" s="64">
        <v>2</v>
      </c>
      <c r="L1075" s="64"/>
      <c r="M1075" s="41">
        <f t="shared" ref="M1075:M1087" si="290">K1075-L1075</f>
        <v>2</v>
      </c>
      <c r="N1075" s="64"/>
      <c r="O1075" s="41">
        <f>IF(P1075="m3",I1075*J1075*M1075,IF(P1075="m2-LxH",I1075*M1075,IF(P1075="m2-LxW",I1075*J1075*N1075,IF(P1075="rm",M1075,IF(P1075="lm",I1075,IF(P1075="unit",#REF!,))))))</f>
        <v>2</v>
      </c>
      <c r="P1075" s="42" t="s">
        <v>30</v>
      </c>
      <c r="Q1075" s="43" t="str">
        <f t="shared" si="288"/>
        <v>off hired</v>
      </c>
      <c r="R1075" s="57">
        <v>44818</v>
      </c>
      <c r="S1075" s="57">
        <v>44972</v>
      </c>
      <c r="T1075" s="45">
        <f t="shared" si="289"/>
        <v>1</v>
      </c>
      <c r="U1075" s="46">
        <f t="shared" si="281"/>
        <v>22.142857142857142</v>
      </c>
      <c r="V1075" s="47">
        <v>135</v>
      </c>
      <c r="W1075" s="66"/>
      <c r="X1075" s="48">
        <f t="shared" si="282"/>
        <v>270</v>
      </c>
      <c r="Y1075" s="48">
        <f t="shared" si="283"/>
        <v>0</v>
      </c>
      <c r="Z1075" s="48">
        <f t="shared" si="284"/>
        <v>189</v>
      </c>
      <c r="AA1075" s="48">
        <f t="shared" si="285"/>
        <v>81</v>
      </c>
      <c r="AB1075" s="48">
        <f t="shared" si="286"/>
        <v>0</v>
      </c>
      <c r="AC1075" s="48">
        <f t="shared" si="287"/>
        <v>270</v>
      </c>
      <c r="AD1075" s="93">
        <f t="shared" si="278"/>
        <v>270</v>
      </c>
    </row>
    <row r="1076" spans="1:30" s="68" customFormat="1" ht="30" customHeight="1" x14ac:dyDescent="0.35">
      <c r="A1076" s="39"/>
      <c r="B1076" s="51" t="s">
        <v>160</v>
      </c>
      <c r="C1076" s="40">
        <v>945</v>
      </c>
      <c r="D1076" s="41">
        <v>13348</v>
      </c>
      <c r="E1076" s="41">
        <v>8566</v>
      </c>
      <c r="F1076" s="41" t="s">
        <v>49</v>
      </c>
      <c r="G1076" s="39" t="s">
        <v>470</v>
      </c>
      <c r="H1076" s="61" t="s">
        <v>302</v>
      </c>
      <c r="I1076" s="64">
        <v>2.5</v>
      </c>
      <c r="J1076" s="64">
        <v>1.3</v>
      </c>
      <c r="K1076" s="64">
        <v>2</v>
      </c>
      <c r="L1076" s="64"/>
      <c r="M1076" s="41">
        <f t="shared" si="290"/>
        <v>2</v>
      </c>
      <c r="N1076" s="64"/>
      <c r="O1076" s="41">
        <f>IF(P1076="m3",I1076*J1076*M1076,IF(P1076="m2-LxH",I1076*M1076,IF(P1076="m2-LxW",I1076*J1076*N1076,IF(P1076="rm",M1076,IF(P1076="lm",I1076,IF(P1076="unit",#REF!,))))))</f>
        <v>2</v>
      </c>
      <c r="P1076" s="42" t="s">
        <v>30</v>
      </c>
      <c r="Q1076" s="43" t="str">
        <f t="shared" si="288"/>
        <v>off hired</v>
      </c>
      <c r="R1076" s="57">
        <v>44818</v>
      </c>
      <c r="S1076" s="57">
        <v>44972</v>
      </c>
      <c r="T1076" s="45">
        <f t="shared" si="289"/>
        <v>1</v>
      </c>
      <c r="U1076" s="46">
        <f t="shared" si="281"/>
        <v>22.142857142857142</v>
      </c>
      <c r="V1076" s="47">
        <v>135</v>
      </c>
      <c r="W1076" s="66"/>
      <c r="X1076" s="48">
        <f t="shared" si="282"/>
        <v>270</v>
      </c>
      <c r="Y1076" s="48">
        <f t="shared" si="283"/>
        <v>0</v>
      </c>
      <c r="Z1076" s="48">
        <f t="shared" si="284"/>
        <v>189</v>
      </c>
      <c r="AA1076" s="48">
        <f t="shared" si="285"/>
        <v>81</v>
      </c>
      <c r="AB1076" s="48">
        <f t="shared" si="286"/>
        <v>0</v>
      </c>
      <c r="AC1076" s="48">
        <f t="shared" si="287"/>
        <v>270</v>
      </c>
      <c r="AD1076" s="93">
        <f t="shared" si="278"/>
        <v>270</v>
      </c>
    </row>
    <row r="1077" spans="1:30" s="68" customFormat="1" ht="30" customHeight="1" x14ac:dyDescent="0.35">
      <c r="A1077" s="39"/>
      <c r="B1077" s="51" t="s">
        <v>160</v>
      </c>
      <c r="C1077" s="40">
        <v>945</v>
      </c>
      <c r="D1077" s="41">
        <v>13348</v>
      </c>
      <c r="E1077" s="41">
        <v>8566</v>
      </c>
      <c r="F1077" s="41" t="s">
        <v>49</v>
      </c>
      <c r="G1077" s="39" t="s">
        <v>470</v>
      </c>
      <c r="H1077" s="61" t="s">
        <v>302</v>
      </c>
      <c r="I1077" s="64">
        <v>2.5</v>
      </c>
      <c r="J1077" s="64">
        <v>1.3</v>
      </c>
      <c r="K1077" s="64">
        <v>2</v>
      </c>
      <c r="L1077" s="64"/>
      <c r="M1077" s="41">
        <f t="shared" si="290"/>
        <v>2</v>
      </c>
      <c r="N1077" s="64"/>
      <c r="O1077" s="41">
        <f>IF(P1077="m3",I1077*J1077*M1077,IF(P1077="m2-LxH",I1077*M1077,IF(P1077="m2-LxW",I1077*J1077*N1077,IF(P1077="rm",M1077,IF(P1077="lm",I1077,IF(P1077="unit",#REF!,))))))</f>
        <v>2</v>
      </c>
      <c r="P1077" s="42" t="s">
        <v>30</v>
      </c>
      <c r="Q1077" s="43" t="str">
        <f t="shared" si="288"/>
        <v>off hired</v>
      </c>
      <c r="R1077" s="57">
        <v>44818</v>
      </c>
      <c r="S1077" s="57">
        <v>44972</v>
      </c>
      <c r="T1077" s="45">
        <f t="shared" si="289"/>
        <v>1</v>
      </c>
      <c r="U1077" s="46">
        <f t="shared" si="281"/>
        <v>22.142857142857142</v>
      </c>
      <c r="V1077" s="47">
        <v>135</v>
      </c>
      <c r="W1077" s="66"/>
      <c r="X1077" s="48">
        <f t="shared" si="282"/>
        <v>270</v>
      </c>
      <c r="Y1077" s="48">
        <f t="shared" si="283"/>
        <v>0</v>
      </c>
      <c r="Z1077" s="48">
        <f t="shared" si="284"/>
        <v>189</v>
      </c>
      <c r="AA1077" s="48">
        <f t="shared" si="285"/>
        <v>81</v>
      </c>
      <c r="AB1077" s="48">
        <f t="shared" si="286"/>
        <v>0</v>
      </c>
      <c r="AC1077" s="48">
        <f t="shared" si="287"/>
        <v>270</v>
      </c>
      <c r="AD1077" s="93">
        <f t="shared" si="278"/>
        <v>270</v>
      </c>
    </row>
    <row r="1078" spans="1:30" s="68" customFormat="1" ht="30" customHeight="1" x14ac:dyDescent="0.35">
      <c r="A1078" s="39"/>
      <c r="B1078" s="51" t="s">
        <v>160</v>
      </c>
      <c r="C1078" s="40">
        <v>945</v>
      </c>
      <c r="D1078" s="41">
        <v>13348</v>
      </c>
      <c r="E1078" s="41">
        <v>8566</v>
      </c>
      <c r="F1078" s="41" t="s">
        <v>49</v>
      </c>
      <c r="G1078" s="39" t="s">
        <v>470</v>
      </c>
      <c r="H1078" s="61" t="s">
        <v>302</v>
      </c>
      <c r="I1078" s="64">
        <v>2.5</v>
      </c>
      <c r="J1078" s="64">
        <v>1.3</v>
      </c>
      <c r="K1078" s="64">
        <v>2</v>
      </c>
      <c r="L1078" s="64"/>
      <c r="M1078" s="41">
        <f t="shared" si="290"/>
        <v>2</v>
      </c>
      <c r="N1078" s="64"/>
      <c r="O1078" s="41">
        <f>IF(P1078="m3",I1078*J1078*M1078,IF(P1078="m2-LxH",I1078*M1078,IF(P1078="m2-LxW",I1078*J1078*N1078,IF(P1078="rm",M1078,IF(P1078="lm",I1078,IF(P1078="unit",#REF!,))))))</f>
        <v>2</v>
      </c>
      <c r="P1078" s="42" t="s">
        <v>30</v>
      </c>
      <c r="Q1078" s="43" t="str">
        <f t="shared" si="288"/>
        <v>off hired</v>
      </c>
      <c r="R1078" s="57">
        <v>44818</v>
      </c>
      <c r="S1078" s="57">
        <v>44972</v>
      </c>
      <c r="T1078" s="45">
        <f t="shared" si="289"/>
        <v>1</v>
      </c>
      <c r="U1078" s="46">
        <f t="shared" si="281"/>
        <v>22.142857142857142</v>
      </c>
      <c r="V1078" s="47">
        <v>135</v>
      </c>
      <c r="W1078" s="66"/>
      <c r="X1078" s="48">
        <f t="shared" si="282"/>
        <v>270</v>
      </c>
      <c r="Y1078" s="48">
        <f t="shared" si="283"/>
        <v>0</v>
      </c>
      <c r="Z1078" s="48">
        <f t="shared" si="284"/>
        <v>189</v>
      </c>
      <c r="AA1078" s="48">
        <f t="shared" si="285"/>
        <v>81</v>
      </c>
      <c r="AB1078" s="48">
        <f t="shared" si="286"/>
        <v>0</v>
      </c>
      <c r="AC1078" s="48">
        <f t="shared" si="287"/>
        <v>270</v>
      </c>
      <c r="AD1078" s="93">
        <f t="shared" si="278"/>
        <v>270</v>
      </c>
    </row>
    <row r="1079" spans="1:30" s="68" customFormat="1" ht="30" customHeight="1" x14ac:dyDescent="0.35">
      <c r="A1079" s="39"/>
      <c r="B1079" s="51" t="s">
        <v>160</v>
      </c>
      <c r="C1079" s="40">
        <v>945</v>
      </c>
      <c r="D1079" s="41">
        <v>13348</v>
      </c>
      <c r="E1079" s="41">
        <v>8566</v>
      </c>
      <c r="F1079" s="41" t="s">
        <v>49</v>
      </c>
      <c r="G1079" s="39" t="s">
        <v>470</v>
      </c>
      <c r="H1079" s="61" t="s">
        <v>302</v>
      </c>
      <c r="I1079" s="64">
        <v>2.5</v>
      </c>
      <c r="J1079" s="64">
        <v>1.3</v>
      </c>
      <c r="K1079" s="64">
        <v>2</v>
      </c>
      <c r="L1079" s="64"/>
      <c r="M1079" s="41">
        <f t="shared" si="290"/>
        <v>2</v>
      </c>
      <c r="N1079" s="64"/>
      <c r="O1079" s="41">
        <f>IF(P1079="m3",I1079*J1079*M1079,IF(P1079="m2-LxH",I1079*M1079,IF(P1079="m2-LxW",I1079*J1079*N1079,IF(P1079="rm",M1079,IF(P1079="lm",I1079,IF(P1079="unit",#REF!,))))))</f>
        <v>2</v>
      </c>
      <c r="P1079" s="42" t="s">
        <v>30</v>
      </c>
      <c r="Q1079" s="43" t="str">
        <f t="shared" si="288"/>
        <v>off hired</v>
      </c>
      <c r="R1079" s="57">
        <v>44818</v>
      </c>
      <c r="S1079" s="57">
        <v>44972</v>
      </c>
      <c r="T1079" s="45">
        <f t="shared" si="289"/>
        <v>1</v>
      </c>
      <c r="U1079" s="46">
        <f t="shared" si="281"/>
        <v>22.142857142857142</v>
      </c>
      <c r="V1079" s="47">
        <v>135</v>
      </c>
      <c r="W1079" s="66"/>
      <c r="X1079" s="48">
        <f t="shared" si="282"/>
        <v>270</v>
      </c>
      <c r="Y1079" s="48">
        <f t="shared" si="283"/>
        <v>0</v>
      </c>
      <c r="Z1079" s="48">
        <f t="shared" si="284"/>
        <v>189</v>
      </c>
      <c r="AA1079" s="48">
        <f t="shared" si="285"/>
        <v>81</v>
      </c>
      <c r="AB1079" s="48">
        <f t="shared" si="286"/>
        <v>0</v>
      </c>
      <c r="AC1079" s="48">
        <f t="shared" si="287"/>
        <v>270</v>
      </c>
      <c r="AD1079" s="93">
        <f t="shared" si="278"/>
        <v>270</v>
      </c>
    </row>
    <row r="1080" spans="1:30" s="68" customFormat="1" ht="30" customHeight="1" x14ac:dyDescent="0.35">
      <c r="A1080" s="39"/>
      <c r="B1080" s="51" t="s">
        <v>160</v>
      </c>
      <c r="C1080" s="40">
        <v>945</v>
      </c>
      <c r="D1080" s="41">
        <v>13348</v>
      </c>
      <c r="E1080" s="41">
        <v>8566</v>
      </c>
      <c r="F1080" s="41" t="s">
        <v>49</v>
      </c>
      <c r="G1080" s="39" t="s">
        <v>470</v>
      </c>
      <c r="H1080" s="61" t="s">
        <v>302</v>
      </c>
      <c r="I1080" s="64">
        <v>2.5</v>
      </c>
      <c r="J1080" s="64">
        <v>1.3</v>
      </c>
      <c r="K1080" s="64">
        <v>2</v>
      </c>
      <c r="L1080" s="64"/>
      <c r="M1080" s="41">
        <f t="shared" si="290"/>
        <v>2</v>
      </c>
      <c r="N1080" s="64"/>
      <c r="O1080" s="41">
        <f>IF(P1080="m3",I1080*J1080*M1080,IF(P1080="m2-LxH",I1080*M1080,IF(P1080="m2-LxW",I1080*J1080*N1080,IF(P1080="rm",M1080,IF(P1080="lm",I1080,IF(P1080="unit",#REF!,))))))</f>
        <v>2</v>
      </c>
      <c r="P1080" s="42" t="s">
        <v>30</v>
      </c>
      <c r="Q1080" s="43" t="str">
        <f t="shared" si="288"/>
        <v>off hired</v>
      </c>
      <c r="R1080" s="57">
        <v>44818</v>
      </c>
      <c r="S1080" s="57">
        <v>44972</v>
      </c>
      <c r="T1080" s="45">
        <f t="shared" si="289"/>
        <v>1</v>
      </c>
      <c r="U1080" s="46">
        <f t="shared" si="281"/>
        <v>22.142857142857142</v>
      </c>
      <c r="V1080" s="47">
        <v>135</v>
      </c>
      <c r="W1080" s="66"/>
      <c r="X1080" s="48">
        <f t="shared" si="282"/>
        <v>270</v>
      </c>
      <c r="Y1080" s="48">
        <f t="shared" si="283"/>
        <v>0</v>
      </c>
      <c r="Z1080" s="48">
        <f t="shared" si="284"/>
        <v>189</v>
      </c>
      <c r="AA1080" s="48">
        <f t="shared" si="285"/>
        <v>81</v>
      </c>
      <c r="AB1080" s="48">
        <f t="shared" si="286"/>
        <v>0</v>
      </c>
      <c r="AC1080" s="48">
        <f t="shared" si="287"/>
        <v>270</v>
      </c>
      <c r="AD1080" s="93">
        <f t="shared" si="278"/>
        <v>270</v>
      </c>
    </row>
    <row r="1081" spans="1:30" s="68" customFormat="1" ht="30" customHeight="1" x14ac:dyDescent="0.35">
      <c r="A1081" s="39"/>
      <c r="B1081" s="51" t="s">
        <v>160</v>
      </c>
      <c r="C1081" s="40">
        <v>945</v>
      </c>
      <c r="D1081" s="41">
        <v>13348</v>
      </c>
      <c r="E1081" s="41">
        <v>8566</v>
      </c>
      <c r="F1081" s="41" t="s">
        <v>49</v>
      </c>
      <c r="G1081" s="39" t="s">
        <v>470</v>
      </c>
      <c r="H1081" s="61" t="s">
        <v>302</v>
      </c>
      <c r="I1081" s="64">
        <v>2.5</v>
      </c>
      <c r="J1081" s="64">
        <v>1.3</v>
      </c>
      <c r="K1081" s="64">
        <v>2</v>
      </c>
      <c r="L1081" s="64"/>
      <c r="M1081" s="41">
        <f t="shared" si="290"/>
        <v>2</v>
      </c>
      <c r="N1081" s="64"/>
      <c r="O1081" s="41">
        <f>IF(P1081="m3",I1081*J1081*M1081,IF(P1081="m2-LxH",I1081*M1081,IF(P1081="m2-LxW",I1081*J1081*N1081,IF(P1081="rm",M1081,IF(P1081="lm",I1081,IF(P1081="unit",#REF!,))))))</f>
        <v>2</v>
      </c>
      <c r="P1081" s="42" t="s">
        <v>30</v>
      </c>
      <c r="Q1081" s="43" t="str">
        <f t="shared" si="288"/>
        <v>off hired</v>
      </c>
      <c r="R1081" s="57">
        <v>44818</v>
      </c>
      <c r="S1081" s="57">
        <v>44972</v>
      </c>
      <c r="T1081" s="45">
        <f t="shared" si="289"/>
        <v>1</v>
      </c>
      <c r="U1081" s="46">
        <f t="shared" si="281"/>
        <v>22.142857142857142</v>
      </c>
      <c r="V1081" s="47">
        <v>135</v>
      </c>
      <c r="W1081" s="66"/>
      <c r="X1081" s="48">
        <f t="shared" si="282"/>
        <v>270</v>
      </c>
      <c r="Y1081" s="48">
        <f t="shared" si="283"/>
        <v>0</v>
      </c>
      <c r="Z1081" s="48">
        <f t="shared" si="284"/>
        <v>189</v>
      </c>
      <c r="AA1081" s="48">
        <f t="shared" si="285"/>
        <v>81</v>
      </c>
      <c r="AB1081" s="48">
        <f t="shared" si="286"/>
        <v>0</v>
      </c>
      <c r="AC1081" s="48">
        <f t="shared" si="287"/>
        <v>270</v>
      </c>
      <c r="AD1081" s="93">
        <f t="shared" si="278"/>
        <v>270</v>
      </c>
    </row>
    <row r="1082" spans="1:30" s="68" customFormat="1" ht="30" customHeight="1" x14ac:dyDescent="0.35">
      <c r="A1082" s="39"/>
      <c r="B1082" s="51" t="s">
        <v>160</v>
      </c>
      <c r="C1082" s="40">
        <v>945</v>
      </c>
      <c r="D1082" s="41">
        <v>13348</v>
      </c>
      <c r="E1082" s="41">
        <v>8566</v>
      </c>
      <c r="F1082" s="41" t="s">
        <v>49</v>
      </c>
      <c r="G1082" s="39" t="s">
        <v>470</v>
      </c>
      <c r="H1082" s="61" t="s">
        <v>302</v>
      </c>
      <c r="I1082" s="64">
        <v>2.5</v>
      </c>
      <c r="J1082" s="64">
        <v>1.3</v>
      </c>
      <c r="K1082" s="64">
        <v>2</v>
      </c>
      <c r="L1082" s="64"/>
      <c r="M1082" s="41">
        <f t="shared" si="290"/>
        <v>2</v>
      </c>
      <c r="N1082" s="64"/>
      <c r="O1082" s="41">
        <f>IF(P1082="m3",I1082*J1082*M1082,IF(P1082="m2-LxH",I1082*M1082,IF(P1082="m2-LxW",I1082*J1082*N1082,IF(P1082="rm",M1082,IF(P1082="lm",I1082,IF(P1082="unit",#REF!,))))))</f>
        <v>2</v>
      </c>
      <c r="P1082" s="42" t="s">
        <v>30</v>
      </c>
      <c r="Q1082" s="43" t="str">
        <f t="shared" si="288"/>
        <v>off hired</v>
      </c>
      <c r="R1082" s="57">
        <v>44818</v>
      </c>
      <c r="S1082" s="57">
        <v>44972</v>
      </c>
      <c r="T1082" s="45">
        <f t="shared" si="289"/>
        <v>1</v>
      </c>
      <c r="U1082" s="46">
        <f t="shared" si="281"/>
        <v>22.142857142857142</v>
      </c>
      <c r="V1082" s="47">
        <v>135</v>
      </c>
      <c r="W1082" s="66"/>
      <c r="X1082" s="48">
        <f t="shared" si="282"/>
        <v>270</v>
      </c>
      <c r="Y1082" s="48">
        <f t="shared" si="283"/>
        <v>0</v>
      </c>
      <c r="Z1082" s="48">
        <f t="shared" si="284"/>
        <v>189</v>
      </c>
      <c r="AA1082" s="48">
        <f t="shared" si="285"/>
        <v>81</v>
      </c>
      <c r="AB1082" s="48">
        <f t="shared" si="286"/>
        <v>0</v>
      </c>
      <c r="AC1082" s="48">
        <f t="shared" si="287"/>
        <v>270</v>
      </c>
      <c r="AD1082" s="93">
        <f t="shared" si="278"/>
        <v>270</v>
      </c>
    </row>
    <row r="1083" spans="1:30" s="68" customFormat="1" ht="30" customHeight="1" x14ac:dyDescent="0.35">
      <c r="A1083" s="39"/>
      <c r="B1083" s="51" t="s">
        <v>160</v>
      </c>
      <c r="C1083" s="40">
        <v>945</v>
      </c>
      <c r="D1083" s="41">
        <v>13348</v>
      </c>
      <c r="E1083" s="41">
        <v>8566</v>
      </c>
      <c r="F1083" s="41" t="s">
        <v>49</v>
      </c>
      <c r="G1083" s="39" t="s">
        <v>470</v>
      </c>
      <c r="H1083" s="61" t="s">
        <v>302</v>
      </c>
      <c r="I1083" s="64">
        <v>2.5</v>
      </c>
      <c r="J1083" s="64">
        <v>1.3</v>
      </c>
      <c r="K1083" s="64">
        <v>2</v>
      </c>
      <c r="L1083" s="64"/>
      <c r="M1083" s="41">
        <f t="shared" si="290"/>
        <v>2</v>
      </c>
      <c r="N1083" s="64"/>
      <c r="O1083" s="41">
        <f>IF(P1083="m3",I1083*J1083*M1083,IF(P1083="m2-LxH",I1083*M1083,IF(P1083="m2-LxW",I1083*J1083*N1083,IF(P1083="rm",M1083,IF(P1083="lm",I1083,IF(P1083="unit",#REF!,))))))</f>
        <v>2</v>
      </c>
      <c r="P1083" s="42" t="s">
        <v>30</v>
      </c>
      <c r="Q1083" s="43" t="str">
        <f t="shared" si="288"/>
        <v>off hired</v>
      </c>
      <c r="R1083" s="57">
        <v>44818</v>
      </c>
      <c r="S1083" s="57">
        <v>44972</v>
      </c>
      <c r="T1083" s="45">
        <f t="shared" si="289"/>
        <v>1</v>
      </c>
      <c r="U1083" s="46">
        <f t="shared" si="281"/>
        <v>22.142857142857142</v>
      </c>
      <c r="V1083" s="47">
        <v>135</v>
      </c>
      <c r="W1083" s="66"/>
      <c r="X1083" s="48">
        <f t="shared" si="282"/>
        <v>270</v>
      </c>
      <c r="Y1083" s="48">
        <f t="shared" si="283"/>
        <v>0</v>
      </c>
      <c r="Z1083" s="48">
        <f t="shared" si="284"/>
        <v>189</v>
      </c>
      <c r="AA1083" s="48">
        <f t="shared" si="285"/>
        <v>81</v>
      </c>
      <c r="AB1083" s="48">
        <f t="shared" si="286"/>
        <v>0</v>
      </c>
      <c r="AC1083" s="48">
        <f t="shared" si="287"/>
        <v>270</v>
      </c>
      <c r="AD1083" s="93">
        <f t="shared" si="278"/>
        <v>270</v>
      </c>
    </row>
    <row r="1084" spans="1:30" s="68" customFormat="1" ht="30" customHeight="1" x14ac:dyDescent="0.35">
      <c r="A1084" s="39"/>
      <c r="B1084" s="51" t="s">
        <v>160</v>
      </c>
      <c r="C1084" s="40">
        <v>945</v>
      </c>
      <c r="D1084" s="41">
        <v>13348</v>
      </c>
      <c r="E1084" s="41">
        <v>8566</v>
      </c>
      <c r="F1084" s="41" t="s">
        <v>49</v>
      </c>
      <c r="G1084" s="39" t="s">
        <v>470</v>
      </c>
      <c r="H1084" s="61" t="s">
        <v>302</v>
      </c>
      <c r="I1084" s="64">
        <v>2.5</v>
      </c>
      <c r="J1084" s="64">
        <v>1.3</v>
      </c>
      <c r="K1084" s="64">
        <v>2</v>
      </c>
      <c r="L1084" s="64"/>
      <c r="M1084" s="41">
        <f t="shared" si="290"/>
        <v>2</v>
      </c>
      <c r="N1084" s="64"/>
      <c r="O1084" s="41">
        <f>IF(P1084="m3",I1084*J1084*M1084,IF(P1084="m2-LxH",I1084*M1084,IF(P1084="m2-LxW",I1084*J1084*N1084,IF(P1084="rm",M1084,IF(P1084="lm",I1084,IF(P1084="unit",#REF!,))))))</f>
        <v>2</v>
      </c>
      <c r="P1084" s="42" t="s">
        <v>30</v>
      </c>
      <c r="Q1084" s="43" t="str">
        <f t="shared" si="288"/>
        <v>off hired</v>
      </c>
      <c r="R1084" s="57">
        <v>44818</v>
      </c>
      <c r="S1084" s="57">
        <v>44972</v>
      </c>
      <c r="T1084" s="45">
        <f t="shared" si="289"/>
        <v>1</v>
      </c>
      <c r="U1084" s="46">
        <f t="shared" si="281"/>
        <v>22.142857142857142</v>
      </c>
      <c r="V1084" s="47">
        <v>135</v>
      </c>
      <c r="W1084" s="66"/>
      <c r="X1084" s="48">
        <f t="shared" si="282"/>
        <v>270</v>
      </c>
      <c r="Y1084" s="48">
        <f t="shared" si="283"/>
        <v>0</v>
      </c>
      <c r="Z1084" s="48">
        <f t="shared" si="284"/>
        <v>189</v>
      </c>
      <c r="AA1084" s="48">
        <f t="shared" si="285"/>
        <v>81</v>
      </c>
      <c r="AB1084" s="48">
        <f t="shared" si="286"/>
        <v>0</v>
      </c>
      <c r="AC1084" s="48">
        <f t="shared" si="287"/>
        <v>270</v>
      </c>
      <c r="AD1084" s="93">
        <f t="shared" si="278"/>
        <v>270</v>
      </c>
    </row>
    <row r="1085" spans="1:30" s="68" customFormat="1" ht="30" customHeight="1" x14ac:dyDescent="0.35">
      <c r="A1085" s="39"/>
      <c r="B1085" s="51" t="s">
        <v>160</v>
      </c>
      <c r="C1085" s="40">
        <v>945</v>
      </c>
      <c r="D1085" s="41">
        <v>13348</v>
      </c>
      <c r="E1085" s="41">
        <v>8566</v>
      </c>
      <c r="F1085" s="41" t="s">
        <v>49</v>
      </c>
      <c r="G1085" s="39" t="s">
        <v>470</v>
      </c>
      <c r="H1085" s="61" t="s">
        <v>302</v>
      </c>
      <c r="I1085" s="64">
        <v>2.5</v>
      </c>
      <c r="J1085" s="64">
        <v>1.3</v>
      </c>
      <c r="K1085" s="64">
        <v>2</v>
      </c>
      <c r="L1085" s="64"/>
      <c r="M1085" s="41">
        <f t="shared" si="290"/>
        <v>2</v>
      </c>
      <c r="N1085" s="64"/>
      <c r="O1085" s="41">
        <f>IF(P1085="m3",I1085*J1085*M1085,IF(P1085="m2-LxH",I1085*M1085,IF(P1085="m2-LxW",I1085*J1085*N1085,IF(P1085="rm",M1085,IF(P1085="lm",I1085,IF(P1085="unit",#REF!,))))))</f>
        <v>2</v>
      </c>
      <c r="P1085" s="42" t="s">
        <v>30</v>
      </c>
      <c r="Q1085" s="43" t="str">
        <f t="shared" si="288"/>
        <v>off hired</v>
      </c>
      <c r="R1085" s="57">
        <v>44818</v>
      </c>
      <c r="S1085" s="57">
        <v>44972</v>
      </c>
      <c r="T1085" s="45">
        <f t="shared" si="289"/>
        <v>1</v>
      </c>
      <c r="U1085" s="46">
        <f t="shared" si="281"/>
        <v>22.142857142857142</v>
      </c>
      <c r="V1085" s="47">
        <v>135</v>
      </c>
      <c r="W1085" s="66"/>
      <c r="X1085" s="48">
        <f t="shared" si="282"/>
        <v>270</v>
      </c>
      <c r="Y1085" s="48">
        <f t="shared" si="283"/>
        <v>0</v>
      </c>
      <c r="Z1085" s="48">
        <f t="shared" si="284"/>
        <v>189</v>
      </c>
      <c r="AA1085" s="48">
        <f t="shared" si="285"/>
        <v>81</v>
      </c>
      <c r="AB1085" s="48">
        <f t="shared" si="286"/>
        <v>0</v>
      </c>
      <c r="AC1085" s="48">
        <f t="shared" si="287"/>
        <v>270</v>
      </c>
      <c r="AD1085" s="93">
        <f t="shared" si="278"/>
        <v>270</v>
      </c>
    </row>
    <row r="1086" spans="1:30" s="68" customFormat="1" ht="30" customHeight="1" x14ac:dyDescent="0.35">
      <c r="A1086" s="39"/>
      <c r="B1086" s="51" t="s">
        <v>160</v>
      </c>
      <c r="C1086" s="40">
        <v>945</v>
      </c>
      <c r="D1086" s="41">
        <v>13348</v>
      </c>
      <c r="E1086" s="41">
        <v>8566</v>
      </c>
      <c r="F1086" s="41" t="s">
        <v>49</v>
      </c>
      <c r="G1086" s="39" t="s">
        <v>470</v>
      </c>
      <c r="H1086" s="61" t="s">
        <v>302</v>
      </c>
      <c r="I1086" s="64">
        <v>2.5</v>
      </c>
      <c r="J1086" s="64">
        <v>1.3</v>
      </c>
      <c r="K1086" s="64">
        <v>2</v>
      </c>
      <c r="L1086" s="64"/>
      <c r="M1086" s="41">
        <f t="shared" si="290"/>
        <v>2</v>
      </c>
      <c r="N1086" s="64"/>
      <c r="O1086" s="41">
        <f>IF(P1086="m3",I1086*J1086*M1086,IF(P1086="m2-LxH",I1086*M1086,IF(P1086="m2-LxW",I1086*J1086*N1086,IF(P1086="rm",M1086,IF(P1086="lm",I1086,IF(P1086="unit",#REF!,))))))</f>
        <v>2</v>
      </c>
      <c r="P1086" s="42" t="s">
        <v>30</v>
      </c>
      <c r="Q1086" s="43" t="str">
        <f t="shared" si="288"/>
        <v>off hired</v>
      </c>
      <c r="R1086" s="57">
        <v>44818</v>
      </c>
      <c r="S1086" s="57">
        <v>44972</v>
      </c>
      <c r="T1086" s="45">
        <f t="shared" si="289"/>
        <v>1</v>
      </c>
      <c r="U1086" s="46">
        <f t="shared" si="281"/>
        <v>22.142857142857142</v>
      </c>
      <c r="V1086" s="47">
        <v>135</v>
      </c>
      <c r="W1086" s="66"/>
      <c r="X1086" s="48">
        <f t="shared" si="282"/>
        <v>270</v>
      </c>
      <c r="Y1086" s="48">
        <f t="shared" si="283"/>
        <v>0</v>
      </c>
      <c r="Z1086" s="48">
        <f t="shared" si="284"/>
        <v>189</v>
      </c>
      <c r="AA1086" s="48">
        <f t="shared" si="285"/>
        <v>81</v>
      </c>
      <c r="AB1086" s="48">
        <f t="shared" si="286"/>
        <v>0</v>
      </c>
      <c r="AC1086" s="48">
        <f t="shared" si="287"/>
        <v>270</v>
      </c>
      <c r="AD1086" s="93">
        <f t="shared" si="278"/>
        <v>270</v>
      </c>
    </row>
    <row r="1087" spans="1:30" s="68" customFormat="1" ht="30" customHeight="1" x14ac:dyDescent="0.35">
      <c r="A1087" s="39"/>
      <c r="B1087" s="51" t="s">
        <v>160</v>
      </c>
      <c r="C1087" s="40">
        <v>945</v>
      </c>
      <c r="D1087" s="41">
        <v>13348</v>
      </c>
      <c r="E1087" s="41">
        <v>8566</v>
      </c>
      <c r="F1087" s="41" t="s">
        <v>49</v>
      </c>
      <c r="G1087" s="39" t="s">
        <v>470</v>
      </c>
      <c r="H1087" s="61" t="s">
        <v>302</v>
      </c>
      <c r="I1087" s="64">
        <v>2.5</v>
      </c>
      <c r="J1087" s="64">
        <v>1.3</v>
      </c>
      <c r="K1087" s="64">
        <v>2</v>
      </c>
      <c r="L1087" s="64"/>
      <c r="M1087" s="41">
        <f t="shared" si="290"/>
        <v>2</v>
      </c>
      <c r="N1087" s="64"/>
      <c r="O1087" s="41">
        <f>IF(P1087="m3",I1087*J1087*M1087,IF(P1087="m2-LxH",I1087*M1087,IF(P1087="m2-LxW",I1087*J1087*N1087,IF(P1087="rm",M1087,IF(P1087="lm",I1087,IF(P1087="unit",#REF!,))))))</f>
        <v>2</v>
      </c>
      <c r="P1087" s="42" t="s">
        <v>30</v>
      </c>
      <c r="Q1087" s="43" t="str">
        <f t="shared" si="288"/>
        <v>off hired</v>
      </c>
      <c r="R1087" s="57">
        <v>44818</v>
      </c>
      <c r="S1087" s="57">
        <v>44972</v>
      </c>
      <c r="T1087" s="45">
        <f t="shared" si="289"/>
        <v>1</v>
      </c>
      <c r="U1087" s="46">
        <f t="shared" si="281"/>
        <v>22.142857142857142</v>
      </c>
      <c r="V1087" s="47">
        <v>135</v>
      </c>
      <c r="W1087" s="66"/>
      <c r="X1087" s="48">
        <f t="shared" si="282"/>
        <v>270</v>
      </c>
      <c r="Y1087" s="48">
        <f t="shared" si="283"/>
        <v>0</v>
      </c>
      <c r="Z1087" s="48">
        <f t="shared" si="284"/>
        <v>189</v>
      </c>
      <c r="AA1087" s="48">
        <f t="shared" si="285"/>
        <v>81</v>
      </c>
      <c r="AB1087" s="48">
        <f t="shared" si="286"/>
        <v>0</v>
      </c>
      <c r="AC1087" s="48">
        <f t="shared" si="287"/>
        <v>270</v>
      </c>
      <c r="AD1087" s="93">
        <f t="shared" si="278"/>
        <v>270</v>
      </c>
    </row>
    <row r="1088" spans="1:30" s="68" customFormat="1" ht="30" customHeight="1" x14ac:dyDescent="0.35">
      <c r="A1088" s="39"/>
      <c r="B1088" s="39" t="s">
        <v>82</v>
      </c>
      <c r="C1088" s="40">
        <v>973</v>
      </c>
      <c r="D1088" s="41">
        <v>13349</v>
      </c>
      <c r="E1088" s="41">
        <v>8178</v>
      </c>
      <c r="F1088" s="41" t="s">
        <v>50</v>
      </c>
      <c r="G1088" s="39" t="s">
        <v>264</v>
      </c>
      <c r="H1088" s="61" t="s">
        <v>302</v>
      </c>
      <c r="I1088" s="64">
        <v>1.3</v>
      </c>
      <c r="J1088" s="64">
        <v>1.3</v>
      </c>
      <c r="K1088" s="64">
        <v>3</v>
      </c>
      <c r="L1088" s="64"/>
      <c r="M1088" s="64">
        <v>3</v>
      </c>
      <c r="N1088" s="64"/>
      <c r="O1088" s="41">
        <f>IF(P1088="m3",I1088*J1088*M1088,IF(P1088="m2-LxH",I1088*M1088,IF(P1088="m2-LxW",I1088*J1088*N1088,IF(P1088="rm",M1088,IF(P1088="lm",I1088,IF(P1088="unit",#REF!,))))))</f>
        <v>3</v>
      </c>
      <c r="P1088" s="42" t="s">
        <v>30</v>
      </c>
      <c r="Q1088" s="43" t="str">
        <f t="shared" si="288"/>
        <v>off hired</v>
      </c>
      <c r="R1088" s="57">
        <v>44820</v>
      </c>
      <c r="S1088" s="57">
        <v>44866</v>
      </c>
      <c r="T1088" s="45">
        <f t="shared" si="289"/>
        <v>1</v>
      </c>
      <c r="U1088" s="46">
        <f t="shared" si="281"/>
        <v>6.7142857142857144</v>
      </c>
      <c r="V1088" s="47">
        <v>135</v>
      </c>
      <c r="W1088" s="47">
        <v>12.25</v>
      </c>
      <c r="X1088" s="48">
        <f t="shared" si="282"/>
        <v>405</v>
      </c>
      <c r="Y1088" s="48">
        <f t="shared" si="283"/>
        <v>36.75</v>
      </c>
      <c r="Z1088" s="48">
        <f t="shared" si="284"/>
        <v>283.49999999999994</v>
      </c>
      <c r="AA1088" s="48">
        <f t="shared" si="285"/>
        <v>121.49999999999999</v>
      </c>
      <c r="AB1088" s="48">
        <f t="shared" si="286"/>
        <v>246.75</v>
      </c>
      <c r="AC1088" s="48">
        <f t="shared" si="287"/>
        <v>651.75</v>
      </c>
      <c r="AD1088" s="93">
        <f t="shared" si="278"/>
        <v>651.75</v>
      </c>
    </row>
    <row r="1089" spans="1:30" s="68" customFormat="1" ht="30" customHeight="1" x14ac:dyDescent="0.35">
      <c r="A1089" s="39"/>
      <c r="B1089" s="39" t="s">
        <v>97</v>
      </c>
      <c r="C1089" s="40">
        <v>974</v>
      </c>
      <c r="D1089" s="41">
        <v>13350</v>
      </c>
      <c r="E1089" s="41">
        <v>8056</v>
      </c>
      <c r="F1089" s="41" t="s">
        <v>49</v>
      </c>
      <c r="G1089" s="39" t="s">
        <v>261</v>
      </c>
      <c r="H1089" s="61" t="s">
        <v>399</v>
      </c>
      <c r="I1089" s="64">
        <v>8</v>
      </c>
      <c r="J1089" s="64">
        <v>1.3</v>
      </c>
      <c r="K1089" s="64">
        <v>3.5</v>
      </c>
      <c r="L1089" s="64"/>
      <c r="M1089" s="64">
        <v>3.5</v>
      </c>
      <c r="N1089" s="64"/>
      <c r="O1089" s="41">
        <f>IF(P1089="m3",I1089*J1089*M1089,IF(P1089="m2-LxH",I1089*M1089,IF(P1089="m2-LxW",I1089*J1089*N1089,IF(P1089="rm",M1089,IF(P1089="lm",I1089,IF(P1089="unit",#REF!,))))))</f>
        <v>28</v>
      </c>
      <c r="P1089" s="62" t="s">
        <v>27</v>
      </c>
      <c r="Q1089" s="43" t="str">
        <f t="shared" si="288"/>
        <v>off hired</v>
      </c>
      <c r="R1089" s="57">
        <v>44820</v>
      </c>
      <c r="S1089" s="57">
        <v>44836</v>
      </c>
      <c r="T1089" s="45">
        <f t="shared" si="289"/>
        <v>1</v>
      </c>
      <c r="U1089" s="46">
        <f t="shared" si="281"/>
        <v>2.4285714285714284</v>
      </c>
      <c r="V1089" s="66">
        <v>14</v>
      </c>
      <c r="W1089" s="66">
        <v>0.84</v>
      </c>
      <c r="X1089" s="48">
        <f t="shared" si="282"/>
        <v>392</v>
      </c>
      <c r="Y1089" s="48">
        <f t="shared" si="283"/>
        <v>23.52</v>
      </c>
      <c r="Z1089" s="48">
        <f t="shared" si="284"/>
        <v>274.39999999999998</v>
      </c>
      <c r="AA1089" s="48">
        <f t="shared" si="285"/>
        <v>117.60000000000001</v>
      </c>
      <c r="AB1089" s="48">
        <f t="shared" si="286"/>
        <v>57.12</v>
      </c>
      <c r="AC1089" s="48">
        <f t="shared" si="287"/>
        <v>449.12</v>
      </c>
      <c r="AD1089" s="93">
        <f t="shared" si="278"/>
        <v>449.12</v>
      </c>
    </row>
    <row r="1090" spans="1:30" s="68" customFormat="1" ht="30" customHeight="1" x14ac:dyDescent="0.35">
      <c r="A1090" s="39"/>
      <c r="B1090" s="39" t="s">
        <v>97</v>
      </c>
      <c r="C1090" s="40">
        <v>975</v>
      </c>
      <c r="D1090" s="41">
        <v>13351</v>
      </c>
      <c r="E1090" s="41">
        <v>8071</v>
      </c>
      <c r="F1090" s="41" t="s">
        <v>49</v>
      </c>
      <c r="G1090" s="39" t="s">
        <v>261</v>
      </c>
      <c r="H1090" s="61" t="s">
        <v>302</v>
      </c>
      <c r="I1090" s="64">
        <v>2.5</v>
      </c>
      <c r="J1090" s="64">
        <v>1.3</v>
      </c>
      <c r="K1090" s="64">
        <v>7</v>
      </c>
      <c r="L1090" s="64"/>
      <c r="M1090" s="64">
        <v>7</v>
      </c>
      <c r="N1090" s="64"/>
      <c r="O1090" s="41">
        <f>IF(P1090="m3",I1090*J1090*M1090,IF(P1090="m2-LxH",I1090*M1090,IF(P1090="m2-LxW",I1090*J1090*N1090,IF(P1090="rm",M1090,IF(P1090="lm",I1090,IF(P1090="unit",#REF!,))))))</f>
        <v>7</v>
      </c>
      <c r="P1090" s="42" t="s">
        <v>30</v>
      </c>
      <c r="Q1090" s="43" t="str">
        <f t="shared" si="288"/>
        <v>off hired</v>
      </c>
      <c r="R1090" s="57">
        <v>44820</v>
      </c>
      <c r="S1090" s="57">
        <v>44840</v>
      </c>
      <c r="T1090" s="45">
        <f t="shared" si="289"/>
        <v>1</v>
      </c>
      <c r="U1090" s="46">
        <f t="shared" si="281"/>
        <v>3</v>
      </c>
      <c r="V1090" s="47">
        <v>135</v>
      </c>
      <c r="W1090" s="47">
        <v>12.25</v>
      </c>
      <c r="X1090" s="48">
        <f t="shared" si="282"/>
        <v>945</v>
      </c>
      <c r="Y1090" s="48">
        <f t="shared" si="283"/>
        <v>85.75</v>
      </c>
      <c r="Z1090" s="48">
        <f t="shared" si="284"/>
        <v>661.49999999999989</v>
      </c>
      <c r="AA1090" s="48">
        <f t="shared" si="285"/>
        <v>283.5</v>
      </c>
      <c r="AB1090" s="48">
        <f t="shared" si="286"/>
        <v>257.25</v>
      </c>
      <c r="AC1090" s="48">
        <f t="shared" si="287"/>
        <v>1202.25</v>
      </c>
      <c r="AD1090" s="93">
        <f t="shared" si="278"/>
        <v>1202.25</v>
      </c>
    </row>
    <row r="1091" spans="1:30" s="68" customFormat="1" ht="30" customHeight="1" x14ac:dyDescent="0.35">
      <c r="A1091" s="39"/>
      <c r="B1091" s="39" t="s">
        <v>97</v>
      </c>
      <c r="C1091" s="40">
        <v>976</v>
      </c>
      <c r="D1091" s="41">
        <v>13352</v>
      </c>
      <c r="E1091" s="41">
        <v>8643</v>
      </c>
      <c r="F1091" s="41" t="s">
        <v>50</v>
      </c>
      <c r="G1091" s="39" t="s">
        <v>326</v>
      </c>
      <c r="H1091" s="61" t="s">
        <v>399</v>
      </c>
      <c r="I1091" s="64">
        <v>6.3</v>
      </c>
      <c r="J1091" s="64">
        <v>1</v>
      </c>
      <c r="K1091" s="64">
        <v>4</v>
      </c>
      <c r="L1091" s="64"/>
      <c r="M1091" s="64">
        <v>4</v>
      </c>
      <c r="N1091" s="64"/>
      <c r="O1091" s="41">
        <f>IF(P1091="m3",I1091*J1091*M1091,IF(P1091="m2-LxH",I1091*M1091,IF(P1091="m2-LxW",I1091*J1091*N1091,IF(P1091="rm",M1091,IF(P1091="lm",I1091,IF(P1091="unit",#REF!,))))))</f>
        <v>25.2</v>
      </c>
      <c r="P1091" s="62" t="s">
        <v>27</v>
      </c>
      <c r="Q1091" s="43" t="str">
        <f t="shared" si="288"/>
        <v>off hired</v>
      </c>
      <c r="R1091" s="57">
        <v>44820</v>
      </c>
      <c r="S1091" s="57">
        <v>44964</v>
      </c>
      <c r="T1091" s="45">
        <f t="shared" si="289"/>
        <v>1</v>
      </c>
      <c r="U1091" s="46">
        <f t="shared" ref="U1091:U1122" si="291">IF(Q1091="on hire",$C$1-R1091+1,IF(Q1091="off hired",S1091-R1091+1,0))/7</f>
        <v>20.714285714285715</v>
      </c>
      <c r="V1091" s="66">
        <v>14</v>
      </c>
      <c r="W1091" s="66">
        <v>0.84</v>
      </c>
      <c r="X1091" s="48">
        <f t="shared" si="282"/>
        <v>352.8</v>
      </c>
      <c r="Y1091" s="48">
        <f t="shared" si="283"/>
        <v>21.167999999999999</v>
      </c>
      <c r="Z1091" s="48">
        <f t="shared" si="284"/>
        <v>246.95999999999995</v>
      </c>
      <c r="AA1091" s="48">
        <f t="shared" si="285"/>
        <v>105.83999999999999</v>
      </c>
      <c r="AB1091" s="48">
        <f t="shared" si="286"/>
        <v>438.47999999999996</v>
      </c>
      <c r="AC1091" s="48">
        <f t="shared" si="287"/>
        <v>791.28</v>
      </c>
      <c r="AD1091" s="93">
        <f t="shared" si="278"/>
        <v>791.28</v>
      </c>
    </row>
    <row r="1092" spans="1:30" s="68" customFormat="1" ht="30" customHeight="1" x14ac:dyDescent="0.35">
      <c r="A1092" s="39"/>
      <c r="B1092" s="39" t="s">
        <v>117</v>
      </c>
      <c r="C1092" s="40">
        <v>977</v>
      </c>
      <c r="D1092" s="41">
        <v>13353</v>
      </c>
      <c r="E1092" s="41">
        <v>8082</v>
      </c>
      <c r="F1092" s="41" t="s">
        <v>50</v>
      </c>
      <c r="G1092" s="39" t="s">
        <v>278</v>
      </c>
      <c r="H1092" s="61" t="s">
        <v>302</v>
      </c>
      <c r="I1092" s="64">
        <v>2.5</v>
      </c>
      <c r="J1092" s="64">
        <v>2.5</v>
      </c>
      <c r="K1092" s="64">
        <v>7</v>
      </c>
      <c r="L1092" s="64"/>
      <c r="M1092" s="64">
        <v>7</v>
      </c>
      <c r="N1092" s="64"/>
      <c r="O1092" s="41">
        <f>IF(P1092="m3",I1092*J1092*M1092,IF(P1092="m2-LxH",I1092*M1092,IF(P1092="m2-LxW",I1092*J1092*N1092,IF(P1092="rm",M1092,IF(P1092="lm",I1092,IF(P1092="unit",#REF!,))))))</f>
        <v>7</v>
      </c>
      <c r="P1092" s="42" t="s">
        <v>30</v>
      </c>
      <c r="Q1092" s="43" t="str">
        <f t="shared" si="288"/>
        <v>off hired</v>
      </c>
      <c r="R1092" s="57">
        <v>44820</v>
      </c>
      <c r="S1092" s="57">
        <v>44841</v>
      </c>
      <c r="T1092" s="45">
        <f t="shared" si="289"/>
        <v>1</v>
      </c>
      <c r="U1092" s="46">
        <f t="shared" si="291"/>
        <v>3.1428571428571428</v>
      </c>
      <c r="V1092" s="47">
        <v>135</v>
      </c>
      <c r="W1092" s="47">
        <v>12.25</v>
      </c>
      <c r="X1092" s="48">
        <f t="shared" si="282"/>
        <v>945</v>
      </c>
      <c r="Y1092" s="48">
        <f t="shared" si="283"/>
        <v>85.75</v>
      </c>
      <c r="Z1092" s="48">
        <f t="shared" si="284"/>
        <v>661.49999999999989</v>
      </c>
      <c r="AA1092" s="48">
        <f t="shared" si="285"/>
        <v>283.5</v>
      </c>
      <c r="AB1092" s="48">
        <f t="shared" si="286"/>
        <v>269.5</v>
      </c>
      <c r="AC1092" s="48">
        <f t="shared" si="287"/>
        <v>1214.5</v>
      </c>
      <c r="AD1092" s="93">
        <f t="shared" si="278"/>
        <v>1214.5</v>
      </c>
    </row>
    <row r="1093" spans="1:30" s="68" customFormat="1" ht="30" customHeight="1" x14ac:dyDescent="0.35">
      <c r="A1093" s="39"/>
      <c r="B1093" s="39" t="s">
        <v>97</v>
      </c>
      <c r="C1093" s="40">
        <v>978</v>
      </c>
      <c r="D1093" s="41">
        <v>13354</v>
      </c>
      <c r="E1093" s="41">
        <v>8209</v>
      </c>
      <c r="F1093" s="41" t="s">
        <v>49</v>
      </c>
      <c r="G1093" s="39" t="s">
        <v>261</v>
      </c>
      <c r="H1093" s="61" t="s">
        <v>399</v>
      </c>
      <c r="I1093" s="64">
        <v>4</v>
      </c>
      <c r="J1093" s="64">
        <v>1.3</v>
      </c>
      <c r="K1093" s="64">
        <v>6.5</v>
      </c>
      <c r="L1093" s="64"/>
      <c r="M1093" s="64">
        <v>6.5</v>
      </c>
      <c r="N1093" s="64"/>
      <c r="O1093" s="41">
        <f>IF(P1093="m3",I1093*J1093*M1093,IF(P1093="m2-LxH",I1093*M1093,IF(P1093="m2-LxW",I1093*J1093*N1093,IF(P1093="rm",M1093,IF(P1093="lm",I1093,IF(P1093="unit",#REF!,))))))</f>
        <v>26</v>
      </c>
      <c r="P1093" s="62" t="s">
        <v>27</v>
      </c>
      <c r="Q1093" s="43" t="str">
        <f t="shared" si="288"/>
        <v>off hired</v>
      </c>
      <c r="R1093" s="57">
        <v>44820</v>
      </c>
      <c r="S1093" s="57">
        <v>44872</v>
      </c>
      <c r="T1093" s="45">
        <f t="shared" si="289"/>
        <v>1</v>
      </c>
      <c r="U1093" s="46">
        <f t="shared" si="291"/>
        <v>7.5714285714285712</v>
      </c>
      <c r="V1093" s="66">
        <v>14</v>
      </c>
      <c r="W1093" s="66">
        <v>0.84</v>
      </c>
      <c r="X1093" s="48">
        <f t="shared" si="282"/>
        <v>364</v>
      </c>
      <c r="Y1093" s="48">
        <f t="shared" si="283"/>
        <v>21.84</v>
      </c>
      <c r="Z1093" s="48">
        <f t="shared" si="284"/>
        <v>254.79999999999998</v>
      </c>
      <c r="AA1093" s="48">
        <f t="shared" si="285"/>
        <v>109.2</v>
      </c>
      <c r="AB1093" s="48">
        <f t="shared" si="286"/>
        <v>165.35999999999999</v>
      </c>
      <c r="AC1093" s="48">
        <f t="shared" si="287"/>
        <v>529.36</v>
      </c>
      <c r="AD1093" s="93">
        <f t="shared" si="278"/>
        <v>529.36</v>
      </c>
    </row>
    <row r="1094" spans="1:30" s="68" customFormat="1" ht="30" customHeight="1" x14ac:dyDescent="0.35">
      <c r="A1094" s="39"/>
      <c r="B1094" s="39" t="s">
        <v>97</v>
      </c>
      <c r="C1094" s="40">
        <v>162</v>
      </c>
      <c r="D1094" s="41">
        <v>13355</v>
      </c>
      <c r="E1094" s="41">
        <v>8264</v>
      </c>
      <c r="F1094" s="41" t="s">
        <v>49</v>
      </c>
      <c r="G1094" s="39" t="s">
        <v>261</v>
      </c>
      <c r="H1094" s="39" t="s">
        <v>353</v>
      </c>
      <c r="I1094" s="41">
        <v>10</v>
      </c>
      <c r="J1094" s="41">
        <v>1</v>
      </c>
      <c r="K1094" s="41"/>
      <c r="L1094" s="41"/>
      <c r="M1094" s="41"/>
      <c r="N1094" s="41">
        <v>1</v>
      </c>
      <c r="O1094" s="41">
        <f>IF(P1094="m3",I1094*J1094*M1094,IF(P1094="m2-LxH",I1094*M1094,IF(P1094="m2-LxW",I1094*J1094*N1094,IF(P1094="rm",M1094,IF(P1094="lm",I1094,IF(P1094="unit",#REF!,))))))</f>
        <v>10</v>
      </c>
      <c r="P1094" s="42" t="s">
        <v>32</v>
      </c>
      <c r="Q1094" s="43" t="str">
        <f t="shared" si="288"/>
        <v>off hired</v>
      </c>
      <c r="R1094" s="44">
        <v>44820</v>
      </c>
      <c r="S1094" s="44">
        <v>44887</v>
      </c>
      <c r="T1094" s="45">
        <f t="shared" si="289"/>
        <v>1</v>
      </c>
      <c r="U1094" s="46">
        <f t="shared" si="291"/>
        <v>9.7142857142857135</v>
      </c>
      <c r="V1094" s="47">
        <v>36.5</v>
      </c>
      <c r="W1094" s="47">
        <v>3.15</v>
      </c>
      <c r="X1094" s="48">
        <f t="shared" si="282"/>
        <v>365</v>
      </c>
      <c r="Y1094" s="48">
        <f t="shared" si="283"/>
        <v>31.5</v>
      </c>
      <c r="Z1094" s="48">
        <f t="shared" si="284"/>
        <v>255.5</v>
      </c>
      <c r="AA1094" s="48">
        <f t="shared" si="285"/>
        <v>109.5</v>
      </c>
      <c r="AB1094" s="48">
        <f t="shared" si="286"/>
        <v>306</v>
      </c>
      <c r="AC1094" s="48">
        <f t="shared" si="287"/>
        <v>671</v>
      </c>
      <c r="AD1094" s="93">
        <f t="shared" si="278"/>
        <v>671</v>
      </c>
    </row>
    <row r="1095" spans="1:30" s="68" customFormat="1" ht="30" customHeight="1" x14ac:dyDescent="0.35">
      <c r="A1095" s="39"/>
      <c r="B1095" s="39" t="s">
        <v>97</v>
      </c>
      <c r="C1095" s="40">
        <v>162</v>
      </c>
      <c r="D1095" s="41">
        <v>13355</v>
      </c>
      <c r="E1095" s="41">
        <v>8264</v>
      </c>
      <c r="F1095" s="41" t="s">
        <v>49</v>
      </c>
      <c r="G1095" s="39" t="s">
        <v>261</v>
      </c>
      <c r="H1095" s="39" t="s">
        <v>353</v>
      </c>
      <c r="I1095" s="41">
        <v>10</v>
      </c>
      <c r="J1095" s="41">
        <v>1</v>
      </c>
      <c r="K1095" s="41"/>
      <c r="L1095" s="41"/>
      <c r="M1095" s="41"/>
      <c r="N1095" s="41">
        <v>1</v>
      </c>
      <c r="O1095" s="41">
        <f>IF(P1095="m3",I1095*J1095*M1095,IF(P1095="m2-LxH",I1095*M1095,IF(P1095="m2-LxW",I1095*J1095*N1095,IF(P1095="rm",M1095,IF(P1095="lm",I1095,IF(P1095="unit",#REF!,))))))</f>
        <v>10</v>
      </c>
      <c r="P1095" s="42" t="s">
        <v>32</v>
      </c>
      <c r="Q1095" s="43" t="str">
        <f t="shared" si="288"/>
        <v>off hired</v>
      </c>
      <c r="R1095" s="44">
        <v>44820</v>
      </c>
      <c r="S1095" s="44">
        <v>44887</v>
      </c>
      <c r="T1095" s="45">
        <f t="shared" si="289"/>
        <v>1</v>
      </c>
      <c r="U1095" s="46">
        <f t="shared" si="291"/>
        <v>9.7142857142857135</v>
      </c>
      <c r="V1095" s="47">
        <v>36.5</v>
      </c>
      <c r="W1095" s="47">
        <v>3.15</v>
      </c>
      <c r="X1095" s="48">
        <f t="shared" si="282"/>
        <v>365</v>
      </c>
      <c r="Y1095" s="48">
        <f t="shared" si="283"/>
        <v>31.5</v>
      </c>
      <c r="Z1095" s="48">
        <f t="shared" si="284"/>
        <v>255.5</v>
      </c>
      <c r="AA1095" s="48">
        <f t="shared" si="285"/>
        <v>109.5</v>
      </c>
      <c r="AB1095" s="48">
        <f t="shared" si="286"/>
        <v>306</v>
      </c>
      <c r="AC1095" s="48">
        <f t="shared" si="287"/>
        <v>671</v>
      </c>
      <c r="AD1095" s="93">
        <f t="shared" si="278"/>
        <v>671</v>
      </c>
    </row>
    <row r="1096" spans="1:30" s="68" customFormat="1" ht="30" customHeight="1" x14ac:dyDescent="0.35">
      <c r="A1096" s="39"/>
      <c r="B1096" s="39" t="s">
        <v>97</v>
      </c>
      <c r="C1096" s="40">
        <v>162</v>
      </c>
      <c r="D1096" s="41">
        <v>13355</v>
      </c>
      <c r="E1096" s="41">
        <v>8264</v>
      </c>
      <c r="F1096" s="41" t="s">
        <v>49</v>
      </c>
      <c r="G1096" s="39" t="s">
        <v>261</v>
      </c>
      <c r="H1096" s="39" t="s">
        <v>353</v>
      </c>
      <c r="I1096" s="41">
        <v>10</v>
      </c>
      <c r="J1096" s="41">
        <v>1</v>
      </c>
      <c r="K1096" s="41"/>
      <c r="L1096" s="41"/>
      <c r="M1096" s="41"/>
      <c r="N1096" s="41">
        <v>1</v>
      </c>
      <c r="O1096" s="41">
        <f>IF(P1096="m3",I1096*J1096*M1096,IF(P1096="m2-LxH",I1096*M1096,IF(P1096="m2-LxW",I1096*J1096*N1096,IF(P1096="rm",M1096,IF(P1096="lm",I1096,IF(P1096="unit",#REF!,))))))</f>
        <v>10</v>
      </c>
      <c r="P1096" s="42" t="s">
        <v>32</v>
      </c>
      <c r="Q1096" s="43" t="str">
        <f t="shared" si="288"/>
        <v>off hired</v>
      </c>
      <c r="R1096" s="44">
        <v>44820</v>
      </c>
      <c r="S1096" s="44">
        <v>44887</v>
      </c>
      <c r="T1096" s="45">
        <f t="shared" si="289"/>
        <v>1</v>
      </c>
      <c r="U1096" s="46">
        <f t="shared" si="291"/>
        <v>9.7142857142857135</v>
      </c>
      <c r="V1096" s="47">
        <v>36.5</v>
      </c>
      <c r="W1096" s="47">
        <v>3.15</v>
      </c>
      <c r="X1096" s="48">
        <f t="shared" si="282"/>
        <v>365</v>
      </c>
      <c r="Y1096" s="48">
        <f t="shared" si="283"/>
        <v>31.5</v>
      </c>
      <c r="Z1096" s="48">
        <f t="shared" si="284"/>
        <v>255.5</v>
      </c>
      <c r="AA1096" s="48">
        <f t="shared" si="285"/>
        <v>109.5</v>
      </c>
      <c r="AB1096" s="48">
        <f t="shared" si="286"/>
        <v>306</v>
      </c>
      <c r="AC1096" s="48">
        <f t="shared" si="287"/>
        <v>671</v>
      </c>
      <c r="AD1096" s="93">
        <f t="shared" si="278"/>
        <v>671</v>
      </c>
    </row>
    <row r="1097" spans="1:30" s="68" customFormat="1" ht="30" customHeight="1" x14ac:dyDescent="0.35">
      <c r="A1097" s="39"/>
      <c r="B1097" s="39" t="s">
        <v>219</v>
      </c>
      <c r="C1097" s="40">
        <v>256</v>
      </c>
      <c r="D1097" s="41">
        <v>13356</v>
      </c>
      <c r="E1097" s="41">
        <v>6747</v>
      </c>
      <c r="F1097" s="41" t="s">
        <v>50</v>
      </c>
      <c r="G1097" s="39" t="s">
        <v>471</v>
      </c>
      <c r="H1097" s="39" t="s">
        <v>353</v>
      </c>
      <c r="I1097" s="41">
        <v>3</v>
      </c>
      <c r="J1097" s="41">
        <v>1</v>
      </c>
      <c r="K1097" s="41"/>
      <c r="L1097" s="41"/>
      <c r="M1097" s="41"/>
      <c r="N1097" s="41">
        <v>1</v>
      </c>
      <c r="O1097" s="41">
        <f>IF(P1097="m3",I1097*J1097*M1097,IF(P1097="m2-LxH",I1097*M1097,IF(P1097="m2-LxW",I1097*J1097*N1097,IF(P1097="rm",M1097,IF(P1097="lm",I1097,IF(P1097="unit",#REF!,))))))</f>
        <v>3</v>
      </c>
      <c r="P1097" s="42" t="s">
        <v>32</v>
      </c>
      <c r="Q1097" s="43" t="str">
        <f t="shared" si="288"/>
        <v>off hired</v>
      </c>
      <c r="R1097" s="44">
        <v>44820</v>
      </c>
      <c r="S1097" s="86">
        <v>44834</v>
      </c>
      <c r="T1097" s="45">
        <f t="shared" si="289"/>
        <v>1</v>
      </c>
      <c r="U1097" s="46">
        <f t="shared" si="291"/>
        <v>2.1428571428571428</v>
      </c>
      <c r="V1097" s="47">
        <v>36.5</v>
      </c>
      <c r="W1097" s="47">
        <v>3.15</v>
      </c>
      <c r="X1097" s="48">
        <f t="shared" si="282"/>
        <v>109.5</v>
      </c>
      <c r="Y1097" s="48">
        <f t="shared" si="283"/>
        <v>9.4499999999999993</v>
      </c>
      <c r="Z1097" s="48">
        <f t="shared" si="284"/>
        <v>76.649999999999991</v>
      </c>
      <c r="AA1097" s="48">
        <f t="shared" si="285"/>
        <v>32.849999999999994</v>
      </c>
      <c r="AB1097" s="48">
        <f t="shared" si="286"/>
        <v>20.25</v>
      </c>
      <c r="AC1097" s="48">
        <f t="shared" si="287"/>
        <v>129.75</v>
      </c>
      <c r="AD1097" s="93">
        <f t="shared" si="278"/>
        <v>129.75</v>
      </c>
    </row>
    <row r="1098" spans="1:30" s="68" customFormat="1" ht="30" customHeight="1" x14ac:dyDescent="0.35">
      <c r="A1098" s="39"/>
      <c r="B1098" s="39" t="s">
        <v>219</v>
      </c>
      <c r="C1098" s="40">
        <v>256</v>
      </c>
      <c r="D1098" s="41">
        <v>13356</v>
      </c>
      <c r="E1098" s="41">
        <v>6747</v>
      </c>
      <c r="F1098" s="41" t="s">
        <v>50</v>
      </c>
      <c r="G1098" s="39" t="s">
        <v>471</v>
      </c>
      <c r="H1098" s="39" t="s">
        <v>353</v>
      </c>
      <c r="I1098" s="41">
        <v>3</v>
      </c>
      <c r="J1098" s="41">
        <v>1</v>
      </c>
      <c r="K1098" s="41"/>
      <c r="L1098" s="41"/>
      <c r="M1098" s="41"/>
      <c r="N1098" s="41">
        <v>1</v>
      </c>
      <c r="O1098" s="41">
        <f>IF(P1098="m3",I1098*J1098*M1098,IF(P1098="m2-LxH",I1098*M1098,IF(P1098="m2-LxW",I1098*J1098*N1098,IF(P1098="rm",M1098,IF(P1098="lm",I1098,IF(P1098="unit",#REF!,))))))</f>
        <v>3</v>
      </c>
      <c r="P1098" s="42" t="s">
        <v>32</v>
      </c>
      <c r="Q1098" s="43" t="str">
        <f t="shared" si="288"/>
        <v>off hired</v>
      </c>
      <c r="R1098" s="44">
        <v>44820</v>
      </c>
      <c r="S1098" s="86">
        <v>44834</v>
      </c>
      <c r="T1098" s="45">
        <f t="shared" si="289"/>
        <v>1</v>
      </c>
      <c r="U1098" s="46">
        <f t="shared" si="291"/>
        <v>2.1428571428571428</v>
      </c>
      <c r="V1098" s="47">
        <v>36.5</v>
      </c>
      <c r="W1098" s="47">
        <v>3.15</v>
      </c>
      <c r="X1098" s="48">
        <f t="shared" si="282"/>
        <v>109.5</v>
      </c>
      <c r="Y1098" s="48">
        <f t="shared" si="283"/>
        <v>9.4499999999999993</v>
      </c>
      <c r="Z1098" s="48">
        <f t="shared" si="284"/>
        <v>76.649999999999991</v>
      </c>
      <c r="AA1098" s="48">
        <f t="shared" si="285"/>
        <v>32.849999999999994</v>
      </c>
      <c r="AB1098" s="48">
        <f t="shared" si="286"/>
        <v>20.25</v>
      </c>
      <c r="AC1098" s="48">
        <f t="shared" si="287"/>
        <v>129.75</v>
      </c>
      <c r="AD1098" s="93">
        <f t="shared" si="278"/>
        <v>129.75</v>
      </c>
    </row>
    <row r="1099" spans="1:30" s="68" customFormat="1" ht="30" customHeight="1" x14ac:dyDescent="0.35">
      <c r="A1099" s="39"/>
      <c r="B1099" s="39" t="s">
        <v>219</v>
      </c>
      <c r="C1099" s="40">
        <v>256</v>
      </c>
      <c r="D1099" s="41">
        <v>13356</v>
      </c>
      <c r="E1099" s="41">
        <v>6747</v>
      </c>
      <c r="F1099" s="41" t="s">
        <v>50</v>
      </c>
      <c r="G1099" s="39" t="s">
        <v>471</v>
      </c>
      <c r="H1099" s="39" t="s">
        <v>353</v>
      </c>
      <c r="I1099" s="41">
        <v>3</v>
      </c>
      <c r="J1099" s="41">
        <v>1</v>
      </c>
      <c r="K1099" s="41"/>
      <c r="L1099" s="41"/>
      <c r="M1099" s="41"/>
      <c r="N1099" s="41">
        <v>1</v>
      </c>
      <c r="O1099" s="41">
        <f>IF(P1099="m3",I1099*J1099*M1099,IF(P1099="m2-LxH",I1099*M1099,IF(P1099="m2-LxW",I1099*J1099*N1099,IF(P1099="rm",M1099,IF(P1099="lm",I1099,IF(P1099="unit",#REF!,))))))</f>
        <v>3</v>
      </c>
      <c r="P1099" s="42" t="s">
        <v>32</v>
      </c>
      <c r="Q1099" s="43" t="str">
        <f t="shared" si="288"/>
        <v>off hired</v>
      </c>
      <c r="R1099" s="44">
        <v>44820</v>
      </c>
      <c r="S1099" s="86">
        <v>44834</v>
      </c>
      <c r="T1099" s="45">
        <f t="shared" si="289"/>
        <v>1</v>
      </c>
      <c r="U1099" s="46">
        <f t="shared" si="291"/>
        <v>2.1428571428571428</v>
      </c>
      <c r="V1099" s="47">
        <v>36.5</v>
      </c>
      <c r="W1099" s="47">
        <v>3.15</v>
      </c>
      <c r="X1099" s="48">
        <f t="shared" si="282"/>
        <v>109.5</v>
      </c>
      <c r="Y1099" s="48">
        <f t="shared" si="283"/>
        <v>9.4499999999999993</v>
      </c>
      <c r="Z1099" s="48">
        <f t="shared" si="284"/>
        <v>76.649999999999991</v>
      </c>
      <c r="AA1099" s="48">
        <f t="shared" si="285"/>
        <v>32.849999999999994</v>
      </c>
      <c r="AB1099" s="48">
        <f t="shared" si="286"/>
        <v>20.25</v>
      </c>
      <c r="AC1099" s="48">
        <f t="shared" si="287"/>
        <v>129.75</v>
      </c>
      <c r="AD1099" s="93">
        <f t="shared" si="278"/>
        <v>129.75</v>
      </c>
    </row>
    <row r="1100" spans="1:30" s="68" customFormat="1" ht="30" customHeight="1" x14ac:dyDescent="0.35">
      <c r="A1100" s="39"/>
      <c r="B1100" s="39" t="s">
        <v>151</v>
      </c>
      <c r="C1100" s="40">
        <v>979</v>
      </c>
      <c r="D1100" s="41">
        <v>13357</v>
      </c>
      <c r="E1100" s="41">
        <v>6717</v>
      </c>
      <c r="F1100" s="41" t="s">
        <v>49</v>
      </c>
      <c r="G1100" s="39" t="s">
        <v>472</v>
      </c>
      <c r="H1100" s="61" t="s">
        <v>302</v>
      </c>
      <c r="I1100" s="64">
        <v>2.5</v>
      </c>
      <c r="J1100" s="64">
        <v>1.3</v>
      </c>
      <c r="K1100" s="64">
        <v>7</v>
      </c>
      <c r="L1100" s="64"/>
      <c r="M1100" s="64">
        <v>7</v>
      </c>
      <c r="N1100" s="64"/>
      <c r="O1100" s="41">
        <f>IF(P1100="m3",I1100*J1100*M1100,IF(P1100="m2-LxH",I1100*M1100,IF(P1100="m2-LxW",I1100*J1100*N1100,IF(P1100="rm",M1100,IF(P1100="lm",I1100,IF(P1100="unit",#REF!,))))))</f>
        <v>7</v>
      </c>
      <c r="P1100" s="42" t="s">
        <v>30</v>
      </c>
      <c r="Q1100" s="43" t="str">
        <f t="shared" si="288"/>
        <v>off hired</v>
      </c>
      <c r="R1100" s="57">
        <v>44820</v>
      </c>
      <c r="S1100" s="57">
        <v>44828</v>
      </c>
      <c r="T1100" s="45">
        <f t="shared" si="289"/>
        <v>1</v>
      </c>
      <c r="U1100" s="46">
        <f t="shared" si="291"/>
        <v>1.2857142857142858</v>
      </c>
      <c r="V1100" s="47">
        <v>135</v>
      </c>
      <c r="W1100" s="47">
        <v>12.25</v>
      </c>
      <c r="X1100" s="48">
        <f t="shared" si="282"/>
        <v>945</v>
      </c>
      <c r="Y1100" s="48">
        <f t="shared" si="283"/>
        <v>85.75</v>
      </c>
      <c r="Z1100" s="48">
        <f t="shared" si="284"/>
        <v>661.49999999999989</v>
      </c>
      <c r="AA1100" s="48">
        <f t="shared" si="285"/>
        <v>283.5</v>
      </c>
      <c r="AB1100" s="48">
        <f t="shared" si="286"/>
        <v>110.25</v>
      </c>
      <c r="AC1100" s="48">
        <f t="shared" si="287"/>
        <v>1055.25</v>
      </c>
      <c r="AD1100" s="93">
        <f t="shared" si="278"/>
        <v>1055.25</v>
      </c>
    </row>
    <row r="1101" spans="1:30" s="68" customFormat="1" ht="30" customHeight="1" x14ac:dyDescent="0.35">
      <c r="A1101" s="61"/>
      <c r="B1101" s="39" t="s">
        <v>97</v>
      </c>
      <c r="C1101" s="62">
        <v>980</v>
      </c>
      <c r="D1101" s="64">
        <v>13358</v>
      </c>
      <c r="E1101" s="64">
        <v>8063</v>
      </c>
      <c r="F1101" s="64" t="s">
        <v>49</v>
      </c>
      <c r="G1101" s="61" t="s">
        <v>261</v>
      </c>
      <c r="H1101" s="61" t="s">
        <v>399</v>
      </c>
      <c r="I1101" s="64">
        <v>5</v>
      </c>
      <c r="J1101" s="64">
        <v>1.3</v>
      </c>
      <c r="K1101" s="64">
        <v>3</v>
      </c>
      <c r="L1101" s="64"/>
      <c r="M1101" s="64">
        <v>3</v>
      </c>
      <c r="N1101" s="64"/>
      <c r="O1101" s="41">
        <f>IF(P1101="m3",I1101*J1101*M1101,IF(P1101="m2-LxH",I1101*M1101,IF(P1101="m2-LxW",I1101*J1101*N1101,IF(P1101="rm",M1101,IF(P1101="lm",I1101,IF(P1101="unit",#REF!,))))))</f>
        <v>15</v>
      </c>
      <c r="P1101" s="62" t="s">
        <v>27</v>
      </c>
      <c r="Q1101" s="43" t="str">
        <f t="shared" si="288"/>
        <v>off hired</v>
      </c>
      <c r="R1101" s="57">
        <v>44820</v>
      </c>
      <c r="S1101" s="57">
        <v>44836</v>
      </c>
      <c r="T1101" s="45">
        <f t="shared" si="289"/>
        <v>1</v>
      </c>
      <c r="U1101" s="46">
        <f t="shared" si="291"/>
        <v>2.4285714285714284</v>
      </c>
      <c r="V1101" s="66">
        <v>14</v>
      </c>
      <c r="W1101" s="66"/>
      <c r="X1101" s="48">
        <f t="shared" si="282"/>
        <v>210</v>
      </c>
      <c r="Y1101" s="48">
        <f t="shared" si="283"/>
        <v>0</v>
      </c>
      <c r="Z1101" s="48">
        <f t="shared" si="284"/>
        <v>147</v>
      </c>
      <c r="AA1101" s="48">
        <f t="shared" si="285"/>
        <v>63</v>
      </c>
      <c r="AB1101" s="48">
        <f t="shared" si="286"/>
        <v>0</v>
      </c>
      <c r="AC1101" s="48">
        <f t="shared" si="287"/>
        <v>210</v>
      </c>
      <c r="AD1101" s="93">
        <f t="shared" si="278"/>
        <v>210</v>
      </c>
    </row>
    <row r="1102" spans="1:30" s="68" customFormat="1" ht="30" customHeight="1" x14ac:dyDescent="0.35">
      <c r="A1102" s="39"/>
      <c r="B1102" s="39" t="s">
        <v>114</v>
      </c>
      <c r="C1102" s="40">
        <v>981</v>
      </c>
      <c r="D1102" s="41">
        <v>13359</v>
      </c>
      <c r="E1102" s="41">
        <v>8101</v>
      </c>
      <c r="F1102" s="41" t="s">
        <v>49</v>
      </c>
      <c r="G1102" s="39" t="s">
        <v>256</v>
      </c>
      <c r="H1102" s="61" t="s">
        <v>399</v>
      </c>
      <c r="I1102" s="64">
        <v>5</v>
      </c>
      <c r="J1102" s="64">
        <v>1.3</v>
      </c>
      <c r="K1102" s="64">
        <v>4</v>
      </c>
      <c r="L1102" s="64"/>
      <c r="M1102" s="64">
        <v>4</v>
      </c>
      <c r="N1102" s="64"/>
      <c r="O1102" s="41">
        <f>IF(P1102="m3",I1102*J1102*M1102,IF(P1102="m2-LxH",I1102*M1102,IF(P1102="m2-LxW",I1102*J1102*N1102,IF(P1102="rm",M1102,IF(P1102="lm",I1102,IF(P1102="unit",#REF!,))))))</f>
        <v>20</v>
      </c>
      <c r="P1102" s="62" t="s">
        <v>27</v>
      </c>
      <c r="Q1102" s="43" t="str">
        <f t="shared" ref="Q1102:Q1133" si="292">IF(S1102&lt;&gt;0,"off hired",IF(R1102&lt;&gt;0,"on hire","-"))</f>
        <v>off hired</v>
      </c>
      <c r="R1102" s="57">
        <v>44820</v>
      </c>
      <c r="S1102" s="57">
        <v>44847</v>
      </c>
      <c r="T1102" s="45">
        <f t="shared" ref="T1102:T1133" si="293">IF(S1102&lt;&gt;0,1,0)</f>
        <v>1</v>
      </c>
      <c r="U1102" s="46">
        <f t="shared" si="291"/>
        <v>4</v>
      </c>
      <c r="V1102" s="66">
        <v>14</v>
      </c>
      <c r="W1102" s="66">
        <v>0.84</v>
      </c>
      <c r="X1102" s="48">
        <f t="shared" si="282"/>
        <v>280</v>
      </c>
      <c r="Y1102" s="48">
        <f t="shared" si="283"/>
        <v>16.8</v>
      </c>
      <c r="Z1102" s="48">
        <f t="shared" si="284"/>
        <v>196</v>
      </c>
      <c r="AA1102" s="48">
        <f t="shared" si="285"/>
        <v>84</v>
      </c>
      <c r="AB1102" s="48">
        <f t="shared" si="286"/>
        <v>67.2</v>
      </c>
      <c r="AC1102" s="48">
        <f t="shared" si="287"/>
        <v>347.2</v>
      </c>
      <c r="AD1102" s="93">
        <f t="shared" ref="AD1102:AD1165" si="294">_xlfn.IFNA(AC1102,0)</f>
        <v>347.2</v>
      </c>
    </row>
    <row r="1103" spans="1:30" s="68" customFormat="1" ht="30" customHeight="1" x14ac:dyDescent="0.35">
      <c r="A1103" s="39"/>
      <c r="B1103" s="39" t="s">
        <v>117</v>
      </c>
      <c r="C1103" s="40">
        <v>982</v>
      </c>
      <c r="D1103" s="41">
        <v>13360</v>
      </c>
      <c r="E1103" s="41">
        <v>8083</v>
      </c>
      <c r="F1103" s="41" t="s">
        <v>50</v>
      </c>
      <c r="G1103" s="39" t="s">
        <v>278</v>
      </c>
      <c r="H1103" s="61" t="s">
        <v>302</v>
      </c>
      <c r="I1103" s="64">
        <v>2.5</v>
      </c>
      <c r="J1103" s="64">
        <v>2.5</v>
      </c>
      <c r="K1103" s="64">
        <v>7</v>
      </c>
      <c r="L1103" s="64"/>
      <c r="M1103" s="64">
        <v>7</v>
      </c>
      <c r="N1103" s="64"/>
      <c r="O1103" s="41">
        <f>IF(P1103="m3",I1103*J1103*M1103,IF(P1103="m2-LxH",I1103*M1103,IF(P1103="m2-LxW",I1103*J1103*N1103,IF(P1103="rm",M1103,IF(P1103="lm",I1103,IF(P1103="unit",#REF!,))))))</f>
        <v>7</v>
      </c>
      <c r="P1103" s="42" t="s">
        <v>30</v>
      </c>
      <c r="Q1103" s="43" t="str">
        <f t="shared" si="292"/>
        <v>off hired</v>
      </c>
      <c r="R1103" s="57">
        <v>44820</v>
      </c>
      <c r="S1103" s="57">
        <v>44841</v>
      </c>
      <c r="T1103" s="45">
        <f t="shared" si="293"/>
        <v>1</v>
      </c>
      <c r="U1103" s="46">
        <f t="shared" si="291"/>
        <v>3.1428571428571428</v>
      </c>
      <c r="V1103" s="47">
        <v>135</v>
      </c>
      <c r="W1103" s="47">
        <v>12.25</v>
      </c>
      <c r="X1103" s="48">
        <f t="shared" si="282"/>
        <v>945</v>
      </c>
      <c r="Y1103" s="48">
        <f t="shared" si="283"/>
        <v>85.75</v>
      </c>
      <c r="Z1103" s="48">
        <f t="shared" si="284"/>
        <v>661.49999999999989</v>
      </c>
      <c r="AA1103" s="48">
        <f t="shared" si="285"/>
        <v>283.5</v>
      </c>
      <c r="AB1103" s="48">
        <f t="shared" si="286"/>
        <v>269.5</v>
      </c>
      <c r="AC1103" s="48">
        <f t="shared" si="287"/>
        <v>1214.5</v>
      </c>
      <c r="AD1103" s="93">
        <f t="shared" si="294"/>
        <v>1214.5</v>
      </c>
    </row>
    <row r="1104" spans="1:30" s="68" customFormat="1" ht="30" customHeight="1" x14ac:dyDescent="0.35">
      <c r="A1104" s="39"/>
      <c r="B1104" s="39" t="s">
        <v>97</v>
      </c>
      <c r="C1104" s="40">
        <v>983</v>
      </c>
      <c r="D1104" s="41">
        <v>13361</v>
      </c>
      <c r="E1104" s="41">
        <v>8164</v>
      </c>
      <c r="F1104" s="41" t="s">
        <v>49</v>
      </c>
      <c r="G1104" s="39" t="s">
        <v>261</v>
      </c>
      <c r="H1104" s="61" t="s">
        <v>399</v>
      </c>
      <c r="I1104" s="64">
        <v>4</v>
      </c>
      <c r="J1104" s="64">
        <v>1.3</v>
      </c>
      <c r="K1104" s="64">
        <v>3.5</v>
      </c>
      <c r="L1104" s="64"/>
      <c r="M1104" s="64">
        <v>3.5</v>
      </c>
      <c r="N1104" s="64"/>
      <c r="O1104" s="41">
        <f>IF(P1104="m3",I1104*J1104*M1104,IF(P1104="m2-LxH",I1104*M1104,IF(P1104="m2-LxW",I1104*J1104*N1104,IF(P1104="rm",M1104,IF(P1104="lm",I1104,IF(P1104="unit",#REF!,))))))</f>
        <v>14</v>
      </c>
      <c r="P1104" s="62" t="s">
        <v>27</v>
      </c>
      <c r="Q1104" s="43" t="str">
        <f t="shared" si="292"/>
        <v>off hired</v>
      </c>
      <c r="R1104" s="57">
        <v>44821</v>
      </c>
      <c r="S1104" s="57">
        <v>44862</v>
      </c>
      <c r="T1104" s="45">
        <f t="shared" si="293"/>
        <v>1</v>
      </c>
      <c r="U1104" s="46">
        <f t="shared" si="291"/>
        <v>6</v>
      </c>
      <c r="V1104" s="66">
        <v>14</v>
      </c>
      <c r="W1104" s="66">
        <v>0.84</v>
      </c>
      <c r="X1104" s="48">
        <f t="shared" si="282"/>
        <v>196</v>
      </c>
      <c r="Y1104" s="48">
        <f t="shared" si="283"/>
        <v>11.76</v>
      </c>
      <c r="Z1104" s="48">
        <f t="shared" si="284"/>
        <v>137.19999999999999</v>
      </c>
      <c r="AA1104" s="48">
        <f t="shared" si="285"/>
        <v>58.800000000000004</v>
      </c>
      <c r="AB1104" s="48">
        <f t="shared" si="286"/>
        <v>70.56</v>
      </c>
      <c r="AC1104" s="48">
        <f t="shared" si="287"/>
        <v>266.56</v>
      </c>
      <c r="AD1104" s="93">
        <f t="shared" si="294"/>
        <v>266.56</v>
      </c>
    </row>
    <row r="1105" spans="1:30" s="68" customFormat="1" ht="30" customHeight="1" x14ac:dyDescent="0.35">
      <c r="A1105" s="39"/>
      <c r="B1105" s="39" t="s">
        <v>97</v>
      </c>
      <c r="C1105" s="40">
        <v>984</v>
      </c>
      <c r="D1105" s="41">
        <v>13362</v>
      </c>
      <c r="E1105" s="41">
        <v>8193</v>
      </c>
      <c r="F1105" s="41" t="s">
        <v>49</v>
      </c>
      <c r="G1105" s="39" t="s">
        <v>261</v>
      </c>
      <c r="H1105" s="61" t="s">
        <v>399</v>
      </c>
      <c r="I1105" s="64">
        <v>17.5</v>
      </c>
      <c r="J1105" s="64">
        <v>1.3</v>
      </c>
      <c r="K1105" s="64">
        <v>3</v>
      </c>
      <c r="L1105" s="64"/>
      <c r="M1105" s="64">
        <v>3</v>
      </c>
      <c r="N1105" s="64"/>
      <c r="O1105" s="41">
        <f>IF(P1105="m3",I1105*J1105*M1105,IF(P1105="m2-LxH",I1105*M1105,IF(P1105="m2-LxW",I1105*J1105*N1105,IF(P1105="rm",M1105,IF(P1105="lm",I1105,IF(P1105="unit",#REF!,))))))</f>
        <v>52.5</v>
      </c>
      <c r="P1105" s="62" t="s">
        <v>27</v>
      </c>
      <c r="Q1105" s="43" t="str">
        <f t="shared" si="292"/>
        <v>off hired</v>
      </c>
      <c r="R1105" s="57">
        <v>44821</v>
      </c>
      <c r="S1105" s="57">
        <v>44870</v>
      </c>
      <c r="T1105" s="45">
        <f t="shared" si="293"/>
        <v>1</v>
      </c>
      <c r="U1105" s="46">
        <f t="shared" si="291"/>
        <v>7.1428571428571432</v>
      </c>
      <c r="V1105" s="66">
        <v>14</v>
      </c>
      <c r="W1105" s="66">
        <v>0.84</v>
      </c>
      <c r="X1105" s="48">
        <f t="shared" si="282"/>
        <v>735</v>
      </c>
      <c r="Y1105" s="48">
        <f t="shared" si="283"/>
        <v>44.1</v>
      </c>
      <c r="Z1105" s="48">
        <f t="shared" si="284"/>
        <v>514.5</v>
      </c>
      <c r="AA1105" s="48">
        <f t="shared" si="285"/>
        <v>220.5</v>
      </c>
      <c r="AB1105" s="48">
        <f t="shared" si="286"/>
        <v>315</v>
      </c>
      <c r="AC1105" s="48">
        <f t="shared" si="287"/>
        <v>1050</v>
      </c>
      <c r="AD1105" s="93">
        <f t="shared" si="294"/>
        <v>1050</v>
      </c>
    </row>
    <row r="1106" spans="1:30" s="68" customFormat="1" ht="30" customHeight="1" x14ac:dyDescent="0.35">
      <c r="A1106" s="39"/>
      <c r="B1106" s="39" t="s">
        <v>62</v>
      </c>
      <c r="C1106" s="40">
        <v>969</v>
      </c>
      <c r="D1106" s="41">
        <v>13363</v>
      </c>
      <c r="E1106" s="41">
        <v>8059</v>
      </c>
      <c r="F1106" s="41" t="s">
        <v>50</v>
      </c>
      <c r="G1106" s="39" t="s">
        <v>270</v>
      </c>
      <c r="H1106" s="61" t="s">
        <v>399</v>
      </c>
      <c r="I1106" s="64">
        <v>13.5</v>
      </c>
      <c r="J1106" s="64">
        <v>1.3</v>
      </c>
      <c r="K1106" s="64">
        <v>4.5</v>
      </c>
      <c r="L1106" s="64"/>
      <c r="M1106" s="64">
        <v>4.5</v>
      </c>
      <c r="N1106" s="64"/>
      <c r="O1106" s="41">
        <f>IF(P1106="m3",I1106*J1106*M1106,IF(P1106="m2-LxH",I1106*M1106,IF(P1106="m2-LxW",I1106*J1106*N1106,IF(P1106="rm",M1106,IF(P1106="lm",I1106,IF(P1106="unit",#REF!,))))))</f>
        <v>60.75</v>
      </c>
      <c r="P1106" s="62" t="s">
        <v>27</v>
      </c>
      <c r="Q1106" s="43" t="str">
        <f t="shared" si="292"/>
        <v>off hired</v>
      </c>
      <c r="R1106" s="57">
        <v>44821</v>
      </c>
      <c r="S1106" s="57">
        <v>44837</v>
      </c>
      <c r="T1106" s="45">
        <f t="shared" si="293"/>
        <v>1</v>
      </c>
      <c r="U1106" s="46">
        <f t="shared" si="291"/>
        <v>2.4285714285714284</v>
      </c>
      <c r="V1106" s="66">
        <v>14</v>
      </c>
      <c r="W1106" s="66">
        <v>0.84</v>
      </c>
      <c r="X1106" s="48">
        <f t="shared" si="282"/>
        <v>850.5</v>
      </c>
      <c r="Y1106" s="48">
        <f t="shared" si="283"/>
        <v>51.03</v>
      </c>
      <c r="Z1106" s="48">
        <f t="shared" si="284"/>
        <v>595.35</v>
      </c>
      <c r="AA1106" s="48">
        <f t="shared" si="285"/>
        <v>255.14999999999998</v>
      </c>
      <c r="AB1106" s="48">
        <f t="shared" si="286"/>
        <v>123.92999999999999</v>
      </c>
      <c r="AC1106" s="48">
        <f t="shared" si="287"/>
        <v>974.43</v>
      </c>
      <c r="AD1106" s="93">
        <f t="shared" si="294"/>
        <v>974.43</v>
      </c>
    </row>
    <row r="1107" spans="1:30" s="68" customFormat="1" ht="30" customHeight="1" x14ac:dyDescent="0.35">
      <c r="A1107" s="39"/>
      <c r="B1107" s="39" t="s">
        <v>62</v>
      </c>
      <c r="C1107" s="40">
        <v>985</v>
      </c>
      <c r="D1107" s="41">
        <v>13364</v>
      </c>
      <c r="E1107" s="41">
        <v>8087</v>
      </c>
      <c r="F1107" s="41" t="s">
        <v>49</v>
      </c>
      <c r="G1107" s="39" t="s">
        <v>240</v>
      </c>
      <c r="H1107" s="61" t="s">
        <v>399</v>
      </c>
      <c r="I1107" s="64">
        <v>20</v>
      </c>
      <c r="J1107" s="64">
        <v>1.3</v>
      </c>
      <c r="K1107" s="64">
        <v>4.5</v>
      </c>
      <c r="L1107" s="64"/>
      <c r="M1107" s="64">
        <v>4.5</v>
      </c>
      <c r="N1107" s="64"/>
      <c r="O1107" s="41">
        <f>IF(P1107="m3",I1107*J1107*M1107,IF(P1107="m2-LxH",I1107*M1107,IF(P1107="m2-LxW",I1107*J1107*N1107,IF(P1107="rm",M1107,IF(P1107="lm",I1107,IF(P1107="unit",#REF!,))))))</f>
        <v>90</v>
      </c>
      <c r="P1107" s="62" t="s">
        <v>27</v>
      </c>
      <c r="Q1107" s="43" t="str">
        <f t="shared" si="292"/>
        <v>off hired</v>
      </c>
      <c r="R1107" s="57">
        <v>44821</v>
      </c>
      <c r="S1107" s="57">
        <v>44841</v>
      </c>
      <c r="T1107" s="45">
        <f t="shared" si="293"/>
        <v>1</v>
      </c>
      <c r="U1107" s="46">
        <f t="shared" si="291"/>
        <v>3</v>
      </c>
      <c r="V1107" s="66">
        <v>14</v>
      </c>
      <c r="W1107" s="66">
        <v>0.84</v>
      </c>
      <c r="X1107" s="48">
        <f t="shared" si="282"/>
        <v>1260</v>
      </c>
      <c r="Y1107" s="48">
        <f t="shared" si="283"/>
        <v>75.599999999999994</v>
      </c>
      <c r="Z1107" s="48">
        <f t="shared" si="284"/>
        <v>881.99999999999989</v>
      </c>
      <c r="AA1107" s="48">
        <f t="shared" si="285"/>
        <v>378</v>
      </c>
      <c r="AB1107" s="48">
        <f t="shared" si="286"/>
        <v>226.79999999999998</v>
      </c>
      <c r="AC1107" s="48">
        <f t="shared" si="287"/>
        <v>1486.8</v>
      </c>
      <c r="AD1107" s="93">
        <f t="shared" si="294"/>
        <v>1486.8</v>
      </c>
    </row>
    <row r="1108" spans="1:30" s="68" customFormat="1" ht="30" customHeight="1" x14ac:dyDescent="0.35">
      <c r="A1108" s="39"/>
      <c r="B1108" s="39" t="s">
        <v>74</v>
      </c>
      <c r="C1108" s="40">
        <v>627</v>
      </c>
      <c r="D1108" s="41">
        <v>13365</v>
      </c>
      <c r="E1108" s="41">
        <v>8265</v>
      </c>
      <c r="F1108" s="41" t="s">
        <v>49</v>
      </c>
      <c r="G1108" s="39" t="s">
        <v>263</v>
      </c>
      <c r="H1108" s="61" t="s">
        <v>399</v>
      </c>
      <c r="I1108" s="64">
        <v>25</v>
      </c>
      <c r="J1108" s="64">
        <v>1.3</v>
      </c>
      <c r="K1108" s="64">
        <v>2</v>
      </c>
      <c r="L1108" s="64"/>
      <c r="M1108" s="64">
        <v>2</v>
      </c>
      <c r="N1108" s="64"/>
      <c r="O1108" s="41">
        <f>IF(P1108="m3",I1108*J1108*M1108,IF(P1108="m2-LxH",I1108*M1108,IF(P1108="m2-LxW",I1108*J1108*N1108,IF(P1108="rm",M1108,IF(P1108="lm",I1108,IF(P1108="unit",#REF!,))))))</f>
        <v>50</v>
      </c>
      <c r="P1108" s="62" t="s">
        <v>27</v>
      </c>
      <c r="Q1108" s="43" t="str">
        <f t="shared" si="292"/>
        <v>off hired</v>
      </c>
      <c r="R1108" s="57">
        <v>44821</v>
      </c>
      <c r="S1108" s="57">
        <v>44887</v>
      </c>
      <c r="T1108" s="45">
        <f t="shared" si="293"/>
        <v>1</v>
      </c>
      <c r="U1108" s="46">
        <f t="shared" si="291"/>
        <v>9.5714285714285712</v>
      </c>
      <c r="V1108" s="66">
        <v>14</v>
      </c>
      <c r="W1108" s="66">
        <v>0.84</v>
      </c>
      <c r="X1108" s="48">
        <f t="shared" si="282"/>
        <v>700</v>
      </c>
      <c r="Y1108" s="48">
        <f t="shared" si="283"/>
        <v>42</v>
      </c>
      <c r="Z1108" s="48">
        <f t="shared" si="284"/>
        <v>490</v>
      </c>
      <c r="AA1108" s="48">
        <f t="shared" si="285"/>
        <v>210</v>
      </c>
      <c r="AB1108" s="48">
        <f t="shared" si="286"/>
        <v>401.99999999999994</v>
      </c>
      <c r="AC1108" s="48">
        <f t="shared" si="287"/>
        <v>1102</v>
      </c>
      <c r="AD1108" s="93">
        <f t="shared" si="294"/>
        <v>1102</v>
      </c>
    </row>
    <row r="1109" spans="1:30" s="68" customFormat="1" ht="30" customHeight="1" x14ac:dyDescent="0.35">
      <c r="A1109" s="39"/>
      <c r="B1109" s="39" t="s">
        <v>114</v>
      </c>
      <c r="C1109" s="40">
        <v>986</v>
      </c>
      <c r="D1109" s="41">
        <v>13366</v>
      </c>
      <c r="E1109" s="41">
        <v>8176</v>
      </c>
      <c r="F1109" s="41" t="s">
        <v>49</v>
      </c>
      <c r="G1109" s="39" t="s">
        <v>256</v>
      </c>
      <c r="H1109" s="61" t="s">
        <v>399</v>
      </c>
      <c r="I1109" s="64">
        <v>4</v>
      </c>
      <c r="J1109" s="64">
        <v>1.3</v>
      </c>
      <c r="K1109" s="64">
        <v>4</v>
      </c>
      <c r="L1109" s="64"/>
      <c r="M1109" s="64">
        <v>4</v>
      </c>
      <c r="N1109" s="64"/>
      <c r="O1109" s="41">
        <f>IF(P1109="m3",I1109*J1109*M1109,IF(P1109="m2-LxH",I1109*M1109,IF(P1109="m2-LxW",I1109*J1109*N1109,IF(P1109="rm",M1109,IF(P1109="lm",I1109,IF(P1109="unit",#REF!,))))))</f>
        <v>16</v>
      </c>
      <c r="P1109" s="62" t="s">
        <v>27</v>
      </c>
      <c r="Q1109" s="43" t="str">
        <f t="shared" si="292"/>
        <v>off hired</v>
      </c>
      <c r="R1109" s="57">
        <v>44821</v>
      </c>
      <c r="S1109" s="57">
        <v>44865</v>
      </c>
      <c r="T1109" s="45">
        <f t="shared" si="293"/>
        <v>1</v>
      </c>
      <c r="U1109" s="46">
        <f t="shared" si="291"/>
        <v>6.4285714285714288</v>
      </c>
      <c r="V1109" s="66">
        <v>14</v>
      </c>
      <c r="W1109" s="66"/>
      <c r="X1109" s="48">
        <f t="shared" si="282"/>
        <v>224</v>
      </c>
      <c r="Y1109" s="48">
        <f t="shared" si="283"/>
        <v>0</v>
      </c>
      <c r="Z1109" s="48">
        <f t="shared" si="284"/>
        <v>156.79999999999998</v>
      </c>
      <c r="AA1109" s="48">
        <f t="shared" si="285"/>
        <v>67.2</v>
      </c>
      <c r="AB1109" s="48">
        <f t="shared" si="286"/>
        <v>0</v>
      </c>
      <c r="AC1109" s="48">
        <f t="shared" si="287"/>
        <v>224</v>
      </c>
      <c r="AD1109" s="93">
        <f t="shared" si="294"/>
        <v>224</v>
      </c>
    </row>
    <row r="1110" spans="1:30" s="68" customFormat="1" ht="30" customHeight="1" x14ac:dyDescent="0.35">
      <c r="A1110" s="39"/>
      <c r="B1110" s="39" t="s">
        <v>114</v>
      </c>
      <c r="C1110" s="40">
        <v>986</v>
      </c>
      <c r="D1110" s="41">
        <v>13366</v>
      </c>
      <c r="E1110" s="41">
        <v>8176</v>
      </c>
      <c r="F1110" s="41" t="s">
        <v>49</v>
      </c>
      <c r="G1110" s="39" t="s">
        <v>256</v>
      </c>
      <c r="H1110" s="61" t="s">
        <v>399</v>
      </c>
      <c r="I1110" s="64">
        <v>4</v>
      </c>
      <c r="J1110" s="64">
        <v>1.8</v>
      </c>
      <c r="K1110" s="64">
        <v>4</v>
      </c>
      <c r="L1110" s="64"/>
      <c r="M1110" s="64">
        <v>4</v>
      </c>
      <c r="N1110" s="64"/>
      <c r="O1110" s="41">
        <f>IF(P1110="m3",I1110*J1110*M1110,IF(P1110="m2-LxH",I1110*M1110,IF(P1110="m2-LxW",I1110*J1110*N1110,IF(P1110="rm",M1110,IF(P1110="lm",I1110,IF(P1110="unit",#REF!,))))))</f>
        <v>16</v>
      </c>
      <c r="P1110" s="62" t="s">
        <v>27</v>
      </c>
      <c r="Q1110" s="43" t="str">
        <f t="shared" si="292"/>
        <v>off hired</v>
      </c>
      <c r="R1110" s="57">
        <v>44821</v>
      </c>
      <c r="S1110" s="57">
        <v>44865</v>
      </c>
      <c r="T1110" s="45">
        <f t="shared" si="293"/>
        <v>1</v>
      </c>
      <c r="U1110" s="46">
        <f t="shared" si="291"/>
        <v>6.4285714285714288</v>
      </c>
      <c r="V1110" s="66">
        <v>18</v>
      </c>
      <c r="W1110" s="66"/>
      <c r="X1110" s="48">
        <f t="shared" si="282"/>
        <v>288</v>
      </c>
      <c r="Y1110" s="48">
        <f t="shared" si="283"/>
        <v>0</v>
      </c>
      <c r="Z1110" s="48">
        <f t="shared" si="284"/>
        <v>201.6</v>
      </c>
      <c r="AA1110" s="48">
        <f t="shared" si="285"/>
        <v>86.399999999999991</v>
      </c>
      <c r="AB1110" s="48">
        <f t="shared" si="286"/>
        <v>0</v>
      </c>
      <c r="AC1110" s="48">
        <f t="shared" si="287"/>
        <v>288</v>
      </c>
      <c r="AD1110" s="93">
        <f t="shared" si="294"/>
        <v>288</v>
      </c>
    </row>
    <row r="1111" spans="1:30" s="68" customFormat="1" ht="30" customHeight="1" x14ac:dyDescent="0.35">
      <c r="A1111" s="39"/>
      <c r="B1111" s="39" t="s">
        <v>111</v>
      </c>
      <c r="C1111" s="40">
        <v>987</v>
      </c>
      <c r="D1111" s="41">
        <v>13367</v>
      </c>
      <c r="E1111" s="41">
        <v>6717</v>
      </c>
      <c r="F1111" s="41" t="s">
        <v>49</v>
      </c>
      <c r="G1111" s="39" t="s">
        <v>344</v>
      </c>
      <c r="H1111" s="61" t="s">
        <v>302</v>
      </c>
      <c r="I1111" s="64">
        <v>2.5</v>
      </c>
      <c r="J1111" s="64">
        <v>1.3</v>
      </c>
      <c r="K1111" s="64">
        <v>2</v>
      </c>
      <c r="L1111" s="64"/>
      <c r="M1111" s="64">
        <v>2</v>
      </c>
      <c r="N1111" s="64"/>
      <c r="O1111" s="41">
        <f>IF(P1111="m3",I1111*J1111*M1111,IF(P1111="m2-LxH",I1111*M1111,IF(P1111="m2-LxW",I1111*J1111*N1111,IF(P1111="rm",M1111,IF(P1111="lm",I1111,IF(P1111="unit",#REF!,))))))</f>
        <v>2</v>
      </c>
      <c r="P1111" s="42" t="s">
        <v>30</v>
      </c>
      <c r="Q1111" s="43" t="str">
        <f t="shared" si="292"/>
        <v>off hired</v>
      </c>
      <c r="R1111" s="57">
        <v>44821</v>
      </c>
      <c r="S1111" s="57">
        <v>44828</v>
      </c>
      <c r="T1111" s="45">
        <f t="shared" si="293"/>
        <v>1</v>
      </c>
      <c r="U1111" s="46">
        <f t="shared" si="291"/>
        <v>1.1428571428571428</v>
      </c>
      <c r="V1111" s="47">
        <v>135</v>
      </c>
      <c r="W1111" s="47">
        <v>12.25</v>
      </c>
      <c r="X1111" s="48">
        <f t="shared" si="282"/>
        <v>270</v>
      </c>
      <c r="Y1111" s="48">
        <f t="shared" si="283"/>
        <v>24.5</v>
      </c>
      <c r="Z1111" s="48">
        <f t="shared" si="284"/>
        <v>189</v>
      </c>
      <c r="AA1111" s="48">
        <f t="shared" si="285"/>
        <v>81</v>
      </c>
      <c r="AB1111" s="48">
        <f t="shared" si="286"/>
        <v>28</v>
      </c>
      <c r="AC1111" s="48">
        <f t="shared" si="287"/>
        <v>298</v>
      </c>
      <c r="AD1111" s="93">
        <f t="shared" si="294"/>
        <v>298</v>
      </c>
    </row>
    <row r="1112" spans="1:30" s="68" customFormat="1" ht="30" customHeight="1" x14ac:dyDescent="0.35">
      <c r="A1112" s="39"/>
      <c r="B1112" s="39" t="s">
        <v>97</v>
      </c>
      <c r="C1112" s="40">
        <v>988</v>
      </c>
      <c r="D1112" s="41">
        <v>13368</v>
      </c>
      <c r="E1112" s="41">
        <v>8123</v>
      </c>
      <c r="F1112" s="41" t="s">
        <v>49</v>
      </c>
      <c r="G1112" s="39" t="s">
        <v>261</v>
      </c>
      <c r="H1112" s="61" t="s">
        <v>399</v>
      </c>
      <c r="I1112" s="64">
        <v>7.5</v>
      </c>
      <c r="J1112" s="64">
        <v>1.3</v>
      </c>
      <c r="K1112" s="64">
        <v>3</v>
      </c>
      <c r="L1112" s="64"/>
      <c r="M1112" s="64">
        <v>3</v>
      </c>
      <c r="N1112" s="64"/>
      <c r="O1112" s="41">
        <f>IF(P1112="m3",I1112*J1112*M1112,IF(P1112="m2-LxH",I1112*M1112,IF(P1112="m2-LxW",I1112*J1112*N1112,IF(P1112="rm",M1112,IF(P1112="lm",I1112,IF(P1112="unit",#REF!,))))))</f>
        <v>22.5</v>
      </c>
      <c r="P1112" s="62" t="s">
        <v>27</v>
      </c>
      <c r="Q1112" s="43" t="str">
        <f t="shared" si="292"/>
        <v>off hired</v>
      </c>
      <c r="R1112" s="57">
        <v>44821</v>
      </c>
      <c r="S1112" s="57">
        <v>44853</v>
      </c>
      <c r="T1112" s="45">
        <f t="shared" si="293"/>
        <v>1</v>
      </c>
      <c r="U1112" s="46">
        <f t="shared" si="291"/>
        <v>4.7142857142857144</v>
      </c>
      <c r="V1112" s="66">
        <v>14</v>
      </c>
      <c r="W1112" s="66">
        <v>0.84</v>
      </c>
      <c r="X1112" s="48">
        <f t="shared" si="282"/>
        <v>315</v>
      </c>
      <c r="Y1112" s="48">
        <f t="shared" si="283"/>
        <v>18.899999999999999</v>
      </c>
      <c r="Z1112" s="48">
        <f t="shared" si="284"/>
        <v>220.49999999999997</v>
      </c>
      <c r="AA1112" s="48">
        <f t="shared" si="285"/>
        <v>94.5</v>
      </c>
      <c r="AB1112" s="48">
        <f t="shared" si="286"/>
        <v>89.1</v>
      </c>
      <c r="AC1112" s="48">
        <f t="shared" si="287"/>
        <v>404.1</v>
      </c>
      <c r="AD1112" s="93">
        <f t="shared" si="294"/>
        <v>404.1</v>
      </c>
    </row>
    <row r="1113" spans="1:30" s="68" customFormat="1" ht="30" customHeight="1" x14ac:dyDescent="0.35">
      <c r="A1113" s="39"/>
      <c r="B1113" s="39" t="s">
        <v>62</v>
      </c>
      <c r="C1113" s="40">
        <v>989</v>
      </c>
      <c r="D1113" s="41">
        <v>13369</v>
      </c>
      <c r="E1113" s="41">
        <v>8308</v>
      </c>
      <c r="F1113" s="41" t="s">
        <v>49</v>
      </c>
      <c r="G1113" s="39" t="s">
        <v>240</v>
      </c>
      <c r="H1113" s="61" t="s">
        <v>399</v>
      </c>
      <c r="I1113" s="64">
        <v>5.5</v>
      </c>
      <c r="J1113" s="64">
        <v>1.8</v>
      </c>
      <c r="K1113" s="64">
        <v>4.5</v>
      </c>
      <c r="L1113" s="64"/>
      <c r="M1113" s="64">
        <v>4.5</v>
      </c>
      <c r="N1113" s="64"/>
      <c r="O1113" s="41">
        <f>IF(P1113="m3",I1113*J1113*M1113,IF(P1113="m2-LxH",I1113*M1113,IF(P1113="m2-LxW",I1113*J1113*N1113,IF(P1113="rm",M1113,IF(P1113="lm",I1113,IF(P1113="unit",#REF!,))))))</f>
        <v>24.75</v>
      </c>
      <c r="P1113" s="62" t="s">
        <v>27</v>
      </c>
      <c r="Q1113" s="43" t="str">
        <f t="shared" si="292"/>
        <v>off hired</v>
      </c>
      <c r="R1113" s="57">
        <v>44821</v>
      </c>
      <c r="S1113" s="57">
        <v>44901</v>
      </c>
      <c r="T1113" s="45">
        <f t="shared" si="293"/>
        <v>1</v>
      </c>
      <c r="U1113" s="46">
        <f t="shared" si="291"/>
        <v>11.571428571428571</v>
      </c>
      <c r="V1113" s="66">
        <v>18</v>
      </c>
      <c r="W1113" s="66">
        <v>1.05</v>
      </c>
      <c r="X1113" s="48">
        <f t="shared" si="282"/>
        <v>445.5</v>
      </c>
      <c r="Y1113" s="48">
        <f t="shared" si="283"/>
        <v>25.987500000000001</v>
      </c>
      <c r="Z1113" s="48">
        <f t="shared" si="284"/>
        <v>311.84999999999997</v>
      </c>
      <c r="AA1113" s="48">
        <f t="shared" si="285"/>
        <v>133.65</v>
      </c>
      <c r="AB1113" s="48">
        <f t="shared" si="286"/>
        <v>300.71249999999998</v>
      </c>
      <c r="AC1113" s="48">
        <f t="shared" si="287"/>
        <v>746.21249999999998</v>
      </c>
      <c r="AD1113" s="93">
        <f t="shared" si="294"/>
        <v>746.21249999999998</v>
      </c>
    </row>
    <row r="1114" spans="1:30" s="68" customFormat="1" ht="30" customHeight="1" x14ac:dyDescent="0.35">
      <c r="A1114" s="61"/>
      <c r="B1114" s="39" t="s">
        <v>57</v>
      </c>
      <c r="C1114" s="62">
        <v>990</v>
      </c>
      <c r="D1114" s="63">
        <v>13370</v>
      </c>
      <c r="E1114" s="63">
        <v>8143</v>
      </c>
      <c r="F1114" s="64" t="s">
        <v>50</v>
      </c>
      <c r="G1114" s="61" t="s">
        <v>305</v>
      </c>
      <c r="H1114" s="61" t="s">
        <v>399</v>
      </c>
      <c r="I1114" s="64">
        <v>16</v>
      </c>
      <c r="J1114" s="64">
        <v>1.8</v>
      </c>
      <c r="K1114" s="64">
        <v>2.5</v>
      </c>
      <c r="L1114" s="64"/>
      <c r="M1114" s="64">
        <v>2.5</v>
      </c>
      <c r="N1114" s="64"/>
      <c r="O1114" s="41">
        <f>IF(P1114="m3",I1114*J1114*M1114,IF(P1114="m2-LxH",I1114*M1114,IF(P1114="m2-LxW",I1114*J1114*N1114,IF(P1114="rm",M1114,IF(P1114="lm",I1114,IF(P1114="unit",#REF!,))))))</f>
        <v>40</v>
      </c>
      <c r="P1114" s="62" t="s">
        <v>27</v>
      </c>
      <c r="Q1114" s="43" t="str">
        <f t="shared" si="292"/>
        <v>off hired</v>
      </c>
      <c r="R1114" s="57">
        <v>44821</v>
      </c>
      <c r="S1114" s="57">
        <v>44859</v>
      </c>
      <c r="T1114" s="45">
        <f t="shared" si="293"/>
        <v>1</v>
      </c>
      <c r="U1114" s="46">
        <f t="shared" si="291"/>
        <v>5.5714285714285712</v>
      </c>
      <c r="V1114" s="66">
        <v>18</v>
      </c>
      <c r="W1114" s="66">
        <v>1.05</v>
      </c>
      <c r="X1114" s="48">
        <f t="shared" si="282"/>
        <v>720</v>
      </c>
      <c r="Y1114" s="48">
        <f t="shared" si="283"/>
        <v>42</v>
      </c>
      <c r="Z1114" s="48">
        <f t="shared" si="284"/>
        <v>504</v>
      </c>
      <c r="AA1114" s="48">
        <f t="shared" si="285"/>
        <v>216</v>
      </c>
      <c r="AB1114" s="48">
        <f t="shared" si="286"/>
        <v>233.99999999999997</v>
      </c>
      <c r="AC1114" s="48">
        <f t="shared" si="287"/>
        <v>954</v>
      </c>
      <c r="AD1114" s="93">
        <f t="shared" si="294"/>
        <v>954</v>
      </c>
    </row>
    <row r="1115" spans="1:30" s="68" customFormat="1" ht="30" customHeight="1" x14ac:dyDescent="0.35">
      <c r="A1115" s="39"/>
      <c r="B1115" s="39" t="s">
        <v>74</v>
      </c>
      <c r="C1115" s="40">
        <v>991</v>
      </c>
      <c r="D1115" s="41">
        <v>13371</v>
      </c>
      <c r="E1115" s="41">
        <v>6704</v>
      </c>
      <c r="F1115" s="41" t="s">
        <v>50</v>
      </c>
      <c r="G1115" s="39" t="s">
        <v>398</v>
      </c>
      <c r="H1115" s="61" t="s">
        <v>302</v>
      </c>
      <c r="I1115" s="64">
        <v>1.8</v>
      </c>
      <c r="J1115" s="64">
        <v>1.8</v>
      </c>
      <c r="K1115" s="64">
        <v>3</v>
      </c>
      <c r="L1115" s="64"/>
      <c r="M1115" s="64">
        <v>3</v>
      </c>
      <c r="N1115" s="64"/>
      <c r="O1115" s="41">
        <f>IF(P1115="m3",I1115*J1115*M1115,IF(P1115="m2-LxH",I1115*M1115,IF(P1115="m2-LxW",I1115*J1115*N1115,IF(P1115="rm",M1115,IF(P1115="lm",I1115,IF(P1115="unit",#REF!,))))))</f>
        <v>3</v>
      </c>
      <c r="P1115" s="42" t="s">
        <v>30</v>
      </c>
      <c r="Q1115" s="43" t="str">
        <f t="shared" si="292"/>
        <v>off hired</v>
      </c>
      <c r="R1115" s="57">
        <v>44821</v>
      </c>
      <c r="S1115" s="57">
        <v>44825</v>
      </c>
      <c r="T1115" s="45">
        <f t="shared" si="293"/>
        <v>1</v>
      </c>
      <c r="U1115" s="46">
        <f t="shared" si="291"/>
        <v>0.7142857142857143</v>
      </c>
      <c r="V1115" s="47">
        <v>135</v>
      </c>
      <c r="W1115" s="47">
        <v>12.25</v>
      </c>
      <c r="X1115" s="48">
        <f t="shared" si="282"/>
        <v>405</v>
      </c>
      <c r="Y1115" s="48">
        <f t="shared" si="283"/>
        <v>36.75</v>
      </c>
      <c r="Z1115" s="48">
        <f t="shared" si="284"/>
        <v>283.49999999999994</v>
      </c>
      <c r="AA1115" s="48">
        <f t="shared" si="285"/>
        <v>121.49999999999999</v>
      </c>
      <c r="AB1115" s="48">
        <f t="shared" si="286"/>
        <v>26.25</v>
      </c>
      <c r="AC1115" s="48">
        <f t="shared" si="287"/>
        <v>431.24999999999994</v>
      </c>
      <c r="AD1115" s="93">
        <f t="shared" si="294"/>
        <v>431.24999999999994</v>
      </c>
    </row>
    <row r="1116" spans="1:30" s="68" customFormat="1" ht="30" customHeight="1" x14ac:dyDescent="0.35">
      <c r="A1116" s="39"/>
      <c r="B1116" s="39" t="s">
        <v>62</v>
      </c>
      <c r="C1116" s="40">
        <v>956</v>
      </c>
      <c r="D1116" s="41">
        <v>13372</v>
      </c>
      <c r="E1116" s="41">
        <v>8075</v>
      </c>
      <c r="F1116" s="41" t="s">
        <v>50</v>
      </c>
      <c r="G1116" s="39" t="s">
        <v>270</v>
      </c>
      <c r="H1116" s="61" t="s">
        <v>399</v>
      </c>
      <c r="I1116" s="64">
        <v>17.5</v>
      </c>
      <c r="J1116" s="64">
        <v>1.3</v>
      </c>
      <c r="K1116" s="64">
        <v>3.5</v>
      </c>
      <c r="L1116" s="64"/>
      <c r="M1116" s="64">
        <v>3.5</v>
      </c>
      <c r="N1116" s="64"/>
      <c r="O1116" s="41">
        <f>IF(P1116="m3",I1116*J1116*M1116,IF(P1116="m2-LxH",I1116*M1116,IF(P1116="m2-LxW",I1116*J1116*N1116,IF(P1116="rm",M1116,IF(P1116="lm",I1116,IF(P1116="unit",#REF!,))))))</f>
        <v>61.25</v>
      </c>
      <c r="P1116" s="62" t="s">
        <v>27</v>
      </c>
      <c r="Q1116" s="43" t="str">
        <f t="shared" si="292"/>
        <v>off hired</v>
      </c>
      <c r="R1116" s="57">
        <v>44821</v>
      </c>
      <c r="S1116" s="57">
        <v>44839</v>
      </c>
      <c r="T1116" s="45">
        <f t="shared" si="293"/>
        <v>1</v>
      </c>
      <c r="U1116" s="46">
        <f t="shared" si="291"/>
        <v>2.7142857142857144</v>
      </c>
      <c r="V1116" s="66">
        <v>14</v>
      </c>
      <c r="W1116" s="66">
        <v>0.84</v>
      </c>
      <c r="X1116" s="48">
        <f t="shared" si="282"/>
        <v>857.5</v>
      </c>
      <c r="Y1116" s="48">
        <f t="shared" si="283"/>
        <v>51.449999999999996</v>
      </c>
      <c r="Z1116" s="48">
        <f t="shared" si="284"/>
        <v>600.25</v>
      </c>
      <c r="AA1116" s="48">
        <f t="shared" si="285"/>
        <v>257.25</v>
      </c>
      <c r="AB1116" s="48">
        <f t="shared" si="286"/>
        <v>139.65</v>
      </c>
      <c r="AC1116" s="48">
        <f t="shared" si="287"/>
        <v>997.15</v>
      </c>
      <c r="AD1116" s="93">
        <f t="shared" si="294"/>
        <v>997.15</v>
      </c>
    </row>
    <row r="1117" spans="1:30" s="68" customFormat="1" ht="30" customHeight="1" x14ac:dyDescent="0.35">
      <c r="A1117" s="39"/>
      <c r="B1117" s="39" t="s">
        <v>62</v>
      </c>
      <c r="C1117" s="40">
        <v>968</v>
      </c>
      <c r="D1117" s="41">
        <v>13373</v>
      </c>
      <c r="E1117" s="41">
        <v>8156</v>
      </c>
      <c r="F1117" s="41" t="s">
        <v>50</v>
      </c>
      <c r="G1117" s="39" t="s">
        <v>270</v>
      </c>
      <c r="H1117" s="61" t="s">
        <v>399</v>
      </c>
      <c r="I1117" s="64">
        <v>11.5</v>
      </c>
      <c r="J1117" s="64">
        <v>1.3</v>
      </c>
      <c r="K1117" s="64">
        <v>4.5</v>
      </c>
      <c r="L1117" s="64"/>
      <c r="M1117" s="64">
        <v>4.5</v>
      </c>
      <c r="N1117" s="64"/>
      <c r="O1117" s="41">
        <f>IF(P1117="m3",I1117*J1117*M1117,IF(P1117="m2-LxH",I1117*M1117,IF(P1117="m2-LxW",I1117*J1117*N1117,IF(P1117="rm",M1117,IF(P1117="lm",I1117,IF(P1117="unit",#REF!,))))))</f>
        <v>51.75</v>
      </c>
      <c r="P1117" s="62" t="s">
        <v>27</v>
      </c>
      <c r="Q1117" s="43" t="str">
        <f t="shared" si="292"/>
        <v>off hired</v>
      </c>
      <c r="R1117" s="57">
        <v>44821</v>
      </c>
      <c r="S1117" s="57">
        <v>44861</v>
      </c>
      <c r="T1117" s="45">
        <f t="shared" si="293"/>
        <v>1</v>
      </c>
      <c r="U1117" s="46">
        <f t="shared" si="291"/>
        <v>5.8571428571428568</v>
      </c>
      <c r="V1117" s="66">
        <v>14</v>
      </c>
      <c r="W1117" s="66">
        <v>0.84</v>
      </c>
      <c r="X1117" s="48">
        <f t="shared" si="282"/>
        <v>724.5</v>
      </c>
      <c r="Y1117" s="48">
        <f t="shared" si="283"/>
        <v>43.47</v>
      </c>
      <c r="Z1117" s="48">
        <f t="shared" si="284"/>
        <v>507.14999999999992</v>
      </c>
      <c r="AA1117" s="48">
        <f t="shared" si="285"/>
        <v>217.34999999999997</v>
      </c>
      <c r="AB1117" s="48">
        <f t="shared" si="286"/>
        <v>254.60999999999996</v>
      </c>
      <c r="AC1117" s="48">
        <f t="shared" si="287"/>
        <v>979.1099999999999</v>
      </c>
      <c r="AD1117" s="93">
        <f t="shared" si="294"/>
        <v>979.1099999999999</v>
      </c>
    </row>
    <row r="1118" spans="1:30" s="68" customFormat="1" ht="30" customHeight="1" x14ac:dyDescent="0.35">
      <c r="A1118" s="39"/>
      <c r="B1118" s="39" t="s">
        <v>104</v>
      </c>
      <c r="C1118" s="40">
        <v>992</v>
      </c>
      <c r="D1118" s="41">
        <v>13374</v>
      </c>
      <c r="E1118" s="41">
        <v>8457</v>
      </c>
      <c r="F1118" s="41" t="s">
        <v>49</v>
      </c>
      <c r="G1118" s="39" t="s">
        <v>330</v>
      </c>
      <c r="H1118" s="61" t="s">
        <v>399</v>
      </c>
      <c r="I1118" s="64">
        <v>10</v>
      </c>
      <c r="J1118" s="64">
        <v>0.6</v>
      </c>
      <c r="K1118" s="64">
        <v>4</v>
      </c>
      <c r="L1118" s="64"/>
      <c r="M1118" s="64">
        <v>4</v>
      </c>
      <c r="N1118" s="64"/>
      <c r="O1118" s="41">
        <f>IF(P1118="m3",I1118*J1118*M1118,IF(P1118="m2-LxH",I1118*M1118,IF(P1118="m2-LxW",I1118*J1118*N1118,IF(P1118="rm",M1118,IF(P1118="lm",I1118,IF(P1118="unit",#REF!,))))))</f>
        <v>40</v>
      </c>
      <c r="P1118" s="62" t="s">
        <v>27</v>
      </c>
      <c r="Q1118" s="43" t="str">
        <f t="shared" si="292"/>
        <v>off hired</v>
      </c>
      <c r="R1118" s="57">
        <v>44821</v>
      </c>
      <c r="S1118" s="57">
        <v>44917</v>
      </c>
      <c r="T1118" s="45">
        <f t="shared" si="293"/>
        <v>1</v>
      </c>
      <c r="U1118" s="46">
        <f t="shared" si="291"/>
        <v>13.857142857142858</v>
      </c>
      <c r="V1118" s="66">
        <v>14</v>
      </c>
      <c r="W1118" s="66">
        <v>0.84</v>
      </c>
      <c r="X1118" s="48">
        <f t="shared" si="282"/>
        <v>560</v>
      </c>
      <c r="Y1118" s="48">
        <f t="shared" si="283"/>
        <v>33.6</v>
      </c>
      <c r="Z1118" s="48">
        <f t="shared" si="284"/>
        <v>392</v>
      </c>
      <c r="AA1118" s="48">
        <f t="shared" si="285"/>
        <v>168</v>
      </c>
      <c r="AB1118" s="48">
        <f t="shared" si="286"/>
        <v>465.6</v>
      </c>
      <c r="AC1118" s="48">
        <f t="shared" si="287"/>
        <v>1025.5999999999999</v>
      </c>
      <c r="AD1118" s="93">
        <f t="shared" si="294"/>
        <v>1025.5999999999999</v>
      </c>
    </row>
    <row r="1119" spans="1:30" s="68" customFormat="1" ht="30" customHeight="1" x14ac:dyDescent="0.35">
      <c r="A1119" s="39"/>
      <c r="B1119" s="39" t="s">
        <v>486</v>
      </c>
      <c r="C1119" s="40">
        <v>993</v>
      </c>
      <c r="D1119" s="41">
        <v>13375</v>
      </c>
      <c r="E1119" s="41">
        <v>8178</v>
      </c>
      <c r="F1119" s="41" t="s">
        <v>49</v>
      </c>
      <c r="G1119" s="39" t="s">
        <v>392</v>
      </c>
      <c r="H1119" s="61" t="s">
        <v>302</v>
      </c>
      <c r="I1119" s="64">
        <v>1.3</v>
      </c>
      <c r="J1119" s="64">
        <v>1</v>
      </c>
      <c r="K1119" s="64">
        <v>2</v>
      </c>
      <c r="L1119" s="64"/>
      <c r="M1119" s="64">
        <v>2</v>
      </c>
      <c r="N1119" s="64"/>
      <c r="O1119" s="41">
        <f>IF(P1119="m3",I1119*J1119*M1119,IF(P1119="m2-LxH",I1119*M1119,IF(P1119="m2-LxW",I1119*J1119*N1119,IF(P1119="rm",M1119,IF(P1119="lm",I1119,IF(P1119="unit",#REF!,))))))</f>
        <v>2</v>
      </c>
      <c r="P1119" s="42" t="s">
        <v>30</v>
      </c>
      <c r="Q1119" s="43" t="str">
        <f t="shared" si="292"/>
        <v>off hired</v>
      </c>
      <c r="R1119" s="57">
        <v>44821</v>
      </c>
      <c r="S1119" s="57">
        <v>44866</v>
      </c>
      <c r="T1119" s="45">
        <f t="shared" si="293"/>
        <v>1</v>
      </c>
      <c r="U1119" s="46">
        <f t="shared" si="291"/>
        <v>6.5714285714285712</v>
      </c>
      <c r="V1119" s="47">
        <v>135</v>
      </c>
      <c r="W1119" s="47">
        <v>12.25</v>
      </c>
      <c r="X1119" s="48">
        <f t="shared" si="282"/>
        <v>270</v>
      </c>
      <c r="Y1119" s="48">
        <f t="shared" si="283"/>
        <v>24.5</v>
      </c>
      <c r="Z1119" s="48">
        <f t="shared" si="284"/>
        <v>189</v>
      </c>
      <c r="AA1119" s="48">
        <f t="shared" si="285"/>
        <v>81</v>
      </c>
      <c r="AB1119" s="48">
        <f t="shared" si="286"/>
        <v>161</v>
      </c>
      <c r="AC1119" s="48">
        <f t="shared" si="287"/>
        <v>431</v>
      </c>
      <c r="AD1119" s="93">
        <f t="shared" si="294"/>
        <v>431</v>
      </c>
    </row>
    <row r="1120" spans="1:30" s="68" customFormat="1" ht="30" customHeight="1" x14ac:dyDescent="0.35">
      <c r="A1120" s="39"/>
      <c r="B1120" s="39" t="s">
        <v>114</v>
      </c>
      <c r="C1120" s="40" t="s">
        <v>473</v>
      </c>
      <c r="D1120" s="41">
        <v>13376</v>
      </c>
      <c r="E1120" s="41">
        <v>8609</v>
      </c>
      <c r="F1120" s="41" t="s">
        <v>49</v>
      </c>
      <c r="G1120" s="39" t="s">
        <v>256</v>
      </c>
      <c r="H1120" s="61" t="s">
        <v>399</v>
      </c>
      <c r="I1120" s="64">
        <v>5</v>
      </c>
      <c r="J1120" s="64">
        <v>1</v>
      </c>
      <c r="K1120" s="64">
        <v>3.5</v>
      </c>
      <c r="L1120" s="64"/>
      <c r="M1120" s="64">
        <v>3.5</v>
      </c>
      <c r="N1120" s="64"/>
      <c r="O1120" s="41">
        <f>IF(P1120="m3",I1120*J1120*M1120,IF(P1120="m2-LxH",I1120*M1120,IF(P1120="m2-LxW",I1120*J1120*N1120,IF(P1120="rm",M1120,IF(P1120="lm",I1120,IF(P1120="unit",#REF!,))))))</f>
        <v>17.5</v>
      </c>
      <c r="P1120" s="62" t="s">
        <v>27</v>
      </c>
      <c r="Q1120" s="43" t="str">
        <f t="shared" si="292"/>
        <v>off hired</v>
      </c>
      <c r="R1120" s="57">
        <v>44823</v>
      </c>
      <c r="S1120" s="57">
        <v>44952</v>
      </c>
      <c r="T1120" s="45">
        <f t="shared" si="293"/>
        <v>1</v>
      </c>
      <c r="U1120" s="46">
        <f t="shared" si="291"/>
        <v>18.571428571428573</v>
      </c>
      <c r="V1120" s="66">
        <v>14</v>
      </c>
      <c r="W1120" s="66">
        <v>0.84</v>
      </c>
      <c r="X1120" s="48">
        <f t="shared" si="282"/>
        <v>245</v>
      </c>
      <c r="Y1120" s="48">
        <f t="shared" si="283"/>
        <v>14.7</v>
      </c>
      <c r="Z1120" s="48">
        <f t="shared" si="284"/>
        <v>171.5</v>
      </c>
      <c r="AA1120" s="48">
        <f t="shared" si="285"/>
        <v>73.5</v>
      </c>
      <c r="AB1120" s="48">
        <f t="shared" si="286"/>
        <v>273</v>
      </c>
      <c r="AC1120" s="48">
        <f t="shared" si="287"/>
        <v>518</v>
      </c>
      <c r="AD1120" s="93">
        <f t="shared" si="294"/>
        <v>518</v>
      </c>
    </row>
    <row r="1121" spans="1:30" s="68" customFormat="1" ht="30" customHeight="1" x14ac:dyDescent="0.35">
      <c r="A1121" s="39"/>
      <c r="B1121" s="39" t="s">
        <v>82</v>
      </c>
      <c r="C1121" s="40">
        <v>993</v>
      </c>
      <c r="D1121" s="41">
        <v>13377</v>
      </c>
      <c r="E1121" s="41">
        <v>8435</v>
      </c>
      <c r="F1121" s="41" t="s">
        <v>49</v>
      </c>
      <c r="G1121" s="39" t="s">
        <v>387</v>
      </c>
      <c r="H1121" s="61" t="s">
        <v>302</v>
      </c>
      <c r="I1121" s="64">
        <v>1.3</v>
      </c>
      <c r="J1121" s="64">
        <v>1.3</v>
      </c>
      <c r="K1121" s="64">
        <v>6</v>
      </c>
      <c r="L1121" s="64"/>
      <c r="M1121" s="64">
        <v>6</v>
      </c>
      <c r="N1121" s="64"/>
      <c r="O1121" s="41">
        <f>IF(P1121="m3",I1121*J1121*M1121,IF(P1121="m2-LxH",I1121*M1121,IF(P1121="m2-LxW",I1121*J1121*N1121,IF(P1121="rm",M1121,IF(P1121="lm",I1121,IF(P1121="unit",#REF!,))))))</f>
        <v>6</v>
      </c>
      <c r="P1121" s="42" t="s">
        <v>30</v>
      </c>
      <c r="Q1121" s="43" t="str">
        <f t="shared" si="292"/>
        <v>off hired</v>
      </c>
      <c r="R1121" s="57">
        <v>44823</v>
      </c>
      <c r="S1121" s="57">
        <v>44943</v>
      </c>
      <c r="T1121" s="45">
        <f t="shared" si="293"/>
        <v>1</v>
      </c>
      <c r="U1121" s="46">
        <f t="shared" si="291"/>
        <v>17.285714285714285</v>
      </c>
      <c r="V1121" s="47">
        <v>135</v>
      </c>
      <c r="W1121" s="47">
        <v>12.25</v>
      </c>
      <c r="X1121" s="48">
        <f t="shared" si="282"/>
        <v>810</v>
      </c>
      <c r="Y1121" s="48">
        <f t="shared" si="283"/>
        <v>73.5</v>
      </c>
      <c r="Z1121" s="48">
        <f t="shared" si="284"/>
        <v>566.99999999999989</v>
      </c>
      <c r="AA1121" s="48">
        <f t="shared" si="285"/>
        <v>242.99999999999997</v>
      </c>
      <c r="AB1121" s="48">
        <f t="shared" si="286"/>
        <v>1270.5</v>
      </c>
      <c r="AC1121" s="48">
        <f t="shared" si="287"/>
        <v>2080.5</v>
      </c>
      <c r="AD1121" s="93">
        <f t="shared" si="294"/>
        <v>2080.5</v>
      </c>
    </row>
    <row r="1122" spans="1:30" s="68" customFormat="1" ht="30" customHeight="1" x14ac:dyDescent="0.35">
      <c r="A1122" s="39"/>
      <c r="B1122" s="39" t="s">
        <v>114</v>
      </c>
      <c r="C1122" s="40">
        <v>994</v>
      </c>
      <c r="D1122" s="41">
        <v>13378</v>
      </c>
      <c r="E1122" s="41">
        <v>8208</v>
      </c>
      <c r="F1122" s="41" t="s">
        <v>49</v>
      </c>
      <c r="G1122" s="39" t="s">
        <v>256</v>
      </c>
      <c r="H1122" s="61" t="s">
        <v>302</v>
      </c>
      <c r="I1122" s="64">
        <v>2.5</v>
      </c>
      <c r="J1122" s="64">
        <v>1.3</v>
      </c>
      <c r="K1122" s="64">
        <v>4.5</v>
      </c>
      <c r="L1122" s="64"/>
      <c r="M1122" s="64">
        <v>4.5</v>
      </c>
      <c r="N1122" s="64"/>
      <c r="O1122" s="41">
        <f>IF(P1122="m3",I1122*J1122*M1122,IF(P1122="m2-LxH",I1122*M1122,IF(P1122="m2-LxW",I1122*J1122*N1122,IF(P1122="rm",M1122,IF(P1122="lm",I1122,IF(P1122="unit",#REF!,))))))</f>
        <v>4.5</v>
      </c>
      <c r="P1122" s="42" t="s">
        <v>30</v>
      </c>
      <c r="Q1122" s="43" t="str">
        <f t="shared" si="292"/>
        <v>off hired</v>
      </c>
      <c r="R1122" s="57">
        <v>44823</v>
      </c>
      <c r="S1122" s="57">
        <v>44872</v>
      </c>
      <c r="T1122" s="45">
        <f t="shared" si="293"/>
        <v>1</v>
      </c>
      <c r="U1122" s="46">
        <f t="shared" si="291"/>
        <v>7.1428571428571432</v>
      </c>
      <c r="V1122" s="47">
        <v>135</v>
      </c>
      <c r="W1122" s="47">
        <v>12.25</v>
      </c>
      <c r="X1122" s="48">
        <f t="shared" si="282"/>
        <v>607.5</v>
      </c>
      <c r="Y1122" s="48">
        <f t="shared" si="283"/>
        <v>55.125</v>
      </c>
      <c r="Z1122" s="48">
        <f t="shared" si="284"/>
        <v>425.25</v>
      </c>
      <c r="AA1122" s="48">
        <f t="shared" si="285"/>
        <v>182.24999999999997</v>
      </c>
      <c r="AB1122" s="48">
        <f t="shared" si="286"/>
        <v>393.75000000000006</v>
      </c>
      <c r="AC1122" s="48">
        <f t="shared" si="287"/>
        <v>1001.25</v>
      </c>
      <c r="AD1122" s="93">
        <f t="shared" si="294"/>
        <v>1001.25</v>
      </c>
    </row>
    <row r="1123" spans="1:30" s="68" customFormat="1" ht="30" customHeight="1" x14ac:dyDescent="0.35">
      <c r="A1123" s="39"/>
      <c r="B1123" s="39" t="s">
        <v>69</v>
      </c>
      <c r="C1123" s="40">
        <v>995</v>
      </c>
      <c r="D1123" s="41">
        <v>13379</v>
      </c>
      <c r="E1123" s="41">
        <v>8112</v>
      </c>
      <c r="F1123" s="41" t="s">
        <v>50</v>
      </c>
      <c r="G1123" s="39" t="s">
        <v>277</v>
      </c>
      <c r="H1123" s="61" t="s">
        <v>399</v>
      </c>
      <c r="I1123" s="64">
        <v>13.5</v>
      </c>
      <c r="J1123" s="64">
        <v>1.8</v>
      </c>
      <c r="K1123" s="64">
        <v>2.5</v>
      </c>
      <c r="L1123" s="64"/>
      <c r="M1123" s="64">
        <v>2.5</v>
      </c>
      <c r="N1123" s="64"/>
      <c r="O1123" s="41">
        <f>IF(P1123="m3",I1123*J1123*M1123,IF(P1123="m2-LxH",I1123*M1123,IF(P1123="m2-LxW",I1123*J1123*N1123,IF(P1123="rm",M1123,IF(P1123="lm",I1123,IF(P1123="unit",#REF!,))))))</f>
        <v>33.75</v>
      </c>
      <c r="P1123" s="62" t="s">
        <v>27</v>
      </c>
      <c r="Q1123" s="43" t="str">
        <f t="shared" si="292"/>
        <v>off hired</v>
      </c>
      <c r="R1123" s="57">
        <v>44823</v>
      </c>
      <c r="S1123" s="57">
        <v>44851</v>
      </c>
      <c r="T1123" s="45">
        <f t="shared" si="293"/>
        <v>1</v>
      </c>
      <c r="U1123" s="46">
        <f t="shared" ref="U1123:U1136" si="295">IF(Q1123="on hire",$C$1-R1123+1,IF(Q1123="off hired",S1123-R1123+1,0))/7</f>
        <v>4.1428571428571432</v>
      </c>
      <c r="V1123" s="66">
        <v>18</v>
      </c>
      <c r="W1123" s="66">
        <v>1.05</v>
      </c>
      <c r="X1123" s="48">
        <f t="shared" si="282"/>
        <v>607.5</v>
      </c>
      <c r="Y1123" s="48">
        <f t="shared" si="283"/>
        <v>35.4375</v>
      </c>
      <c r="Z1123" s="48">
        <f t="shared" si="284"/>
        <v>425.25</v>
      </c>
      <c r="AA1123" s="48">
        <f t="shared" si="285"/>
        <v>182.25</v>
      </c>
      <c r="AB1123" s="48">
        <f t="shared" si="286"/>
        <v>146.81250000000003</v>
      </c>
      <c r="AC1123" s="48">
        <f t="shared" si="287"/>
        <v>754.3125</v>
      </c>
      <c r="AD1123" s="93">
        <f t="shared" si="294"/>
        <v>754.3125</v>
      </c>
    </row>
    <row r="1124" spans="1:30" s="68" customFormat="1" ht="30" customHeight="1" x14ac:dyDescent="0.35">
      <c r="A1124" s="39"/>
      <c r="B1124" s="39" t="s">
        <v>93</v>
      </c>
      <c r="C1124" s="40">
        <v>996</v>
      </c>
      <c r="D1124" s="41">
        <v>13380</v>
      </c>
      <c r="E1124" s="41">
        <v>8086</v>
      </c>
      <c r="F1124" s="41" t="s">
        <v>50</v>
      </c>
      <c r="G1124" s="39" t="s">
        <v>287</v>
      </c>
      <c r="H1124" s="61" t="s">
        <v>399</v>
      </c>
      <c r="I1124" s="64">
        <v>5</v>
      </c>
      <c r="J1124" s="64">
        <v>1.3</v>
      </c>
      <c r="K1124" s="64">
        <v>7</v>
      </c>
      <c r="L1124" s="64"/>
      <c r="M1124" s="64">
        <v>7</v>
      </c>
      <c r="N1124" s="64"/>
      <c r="O1124" s="41">
        <f>IF(P1124="m3",I1124*J1124*M1124,IF(P1124="m2-LxH",I1124*M1124,IF(P1124="m2-LxW",I1124*J1124*N1124,IF(P1124="rm",M1124,IF(P1124="lm",I1124,IF(P1124="unit",#REF!,))))))</f>
        <v>35</v>
      </c>
      <c r="P1124" s="62" t="s">
        <v>27</v>
      </c>
      <c r="Q1124" s="43" t="str">
        <f t="shared" si="292"/>
        <v>off hired</v>
      </c>
      <c r="R1124" s="57">
        <v>44823</v>
      </c>
      <c r="S1124" s="57">
        <v>44841</v>
      </c>
      <c r="T1124" s="45">
        <f t="shared" si="293"/>
        <v>1</v>
      </c>
      <c r="U1124" s="46">
        <f t="shared" si="295"/>
        <v>2.7142857142857144</v>
      </c>
      <c r="V1124" s="66">
        <v>14</v>
      </c>
      <c r="W1124" s="66">
        <v>0.84</v>
      </c>
      <c r="X1124" s="48">
        <f t="shared" ref="X1124:X1187" si="296">V1124*O1124</f>
        <v>490</v>
      </c>
      <c r="Y1124" s="48">
        <f t="shared" ref="Y1124:Y1187" si="297">W1124*O1124</f>
        <v>29.4</v>
      </c>
      <c r="Z1124" s="48">
        <f t="shared" ref="Z1124:Z1185" si="298">0.7*O1124*V1124</f>
        <v>343</v>
      </c>
      <c r="AA1124" s="48">
        <f t="shared" ref="AA1124:AA1185" si="299">IF(Q1124="off hired",0.3*O1124*V1124*T1124,0)</f>
        <v>147</v>
      </c>
      <c r="AB1124" s="48">
        <f t="shared" si="286"/>
        <v>79.8</v>
      </c>
      <c r="AC1124" s="48">
        <f t="shared" si="287"/>
        <v>569.79999999999995</v>
      </c>
      <c r="AD1124" s="93">
        <f t="shared" si="294"/>
        <v>569.79999999999995</v>
      </c>
    </row>
    <row r="1125" spans="1:30" s="68" customFormat="1" ht="30" customHeight="1" x14ac:dyDescent="0.35">
      <c r="A1125" s="39"/>
      <c r="B1125" s="39" t="s">
        <v>57</v>
      </c>
      <c r="C1125" s="40">
        <v>997</v>
      </c>
      <c r="D1125" s="41">
        <v>13381</v>
      </c>
      <c r="E1125" s="41">
        <v>6703</v>
      </c>
      <c r="F1125" s="41" t="s">
        <v>50</v>
      </c>
      <c r="G1125" s="39" t="s">
        <v>305</v>
      </c>
      <c r="H1125" s="61" t="s">
        <v>302</v>
      </c>
      <c r="I1125" s="64">
        <v>2.5</v>
      </c>
      <c r="J1125" s="64">
        <v>2.5</v>
      </c>
      <c r="K1125" s="64">
        <v>3.5</v>
      </c>
      <c r="L1125" s="64"/>
      <c r="M1125" s="64">
        <v>3.5</v>
      </c>
      <c r="N1125" s="64"/>
      <c r="O1125" s="41">
        <f>IF(P1125="m3",I1125*J1125*M1125,IF(P1125="m2-LxH",I1125*M1125,IF(P1125="m2-LxW",I1125*J1125*N1125,IF(P1125="rm",M1125,IF(P1125="lm",I1125,IF(P1125="unit",#REF!,))))))</f>
        <v>3.5</v>
      </c>
      <c r="P1125" s="42" t="s">
        <v>30</v>
      </c>
      <c r="Q1125" s="43" t="str">
        <f t="shared" si="292"/>
        <v>off hired</v>
      </c>
      <c r="R1125" s="57">
        <v>44823</v>
      </c>
      <c r="S1125" s="57">
        <v>44827</v>
      </c>
      <c r="T1125" s="45">
        <f t="shared" si="293"/>
        <v>1</v>
      </c>
      <c r="U1125" s="46">
        <f t="shared" si="295"/>
        <v>0.7142857142857143</v>
      </c>
      <c r="V1125" s="47">
        <v>135</v>
      </c>
      <c r="W1125" s="47">
        <v>12.25</v>
      </c>
      <c r="X1125" s="48">
        <f t="shared" si="296"/>
        <v>472.5</v>
      </c>
      <c r="Y1125" s="48">
        <f t="shared" si="297"/>
        <v>42.875</v>
      </c>
      <c r="Z1125" s="48">
        <f t="shared" si="298"/>
        <v>330.74999999999994</v>
      </c>
      <c r="AA1125" s="48">
        <f t="shared" si="299"/>
        <v>141.75</v>
      </c>
      <c r="AB1125" s="48">
        <f t="shared" ref="AB1125:AB1187" si="300">U1125*O1125*W1125</f>
        <v>30.625</v>
      </c>
      <c r="AC1125" s="48">
        <f t="shared" si="287"/>
        <v>503.12499999999994</v>
      </c>
      <c r="AD1125" s="93">
        <f t="shared" si="294"/>
        <v>503.12499999999994</v>
      </c>
    </row>
    <row r="1126" spans="1:30" s="68" customFormat="1" ht="30" customHeight="1" x14ac:dyDescent="0.35">
      <c r="A1126" s="39"/>
      <c r="B1126" s="39" t="s">
        <v>97</v>
      </c>
      <c r="C1126" s="40">
        <v>998</v>
      </c>
      <c r="D1126" s="41">
        <v>13382</v>
      </c>
      <c r="E1126" s="41">
        <v>8243</v>
      </c>
      <c r="F1126" s="41" t="s">
        <v>50</v>
      </c>
      <c r="G1126" s="39" t="s">
        <v>326</v>
      </c>
      <c r="H1126" s="61" t="s">
        <v>302</v>
      </c>
      <c r="I1126" s="64">
        <v>1.8</v>
      </c>
      <c r="J1126" s="64">
        <v>1.8</v>
      </c>
      <c r="K1126" s="64">
        <v>3.5</v>
      </c>
      <c r="L1126" s="64"/>
      <c r="M1126" s="64">
        <v>3.5</v>
      </c>
      <c r="N1126" s="64"/>
      <c r="O1126" s="41">
        <f>IF(P1126="m3",I1126*J1126*M1126,IF(P1126="m2-LxH",I1126*M1126,IF(P1126="m2-LxW",I1126*J1126*N1126,IF(P1126="rm",M1126,IF(P1126="lm",I1126,IF(P1126="unit",#REF!,))))))</f>
        <v>3.5</v>
      </c>
      <c r="P1126" s="42" t="s">
        <v>30</v>
      </c>
      <c r="Q1126" s="43" t="str">
        <f t="shared" si="292"/>
        <v>off hired</v>
      </c>
      <c r="R1126" s="57">
        <v>44824</v>
      </c>
      <c r="S1126" s="57">
        <v>44881</v>
      </c>
      <c r="T1126" s="45">
        <f t="shared" si="293"/>
        <v>1</v>
      </c>
      <c r="U1126" s="46">
        <f t="shared" si="295"/>
        <v>8.2857142857142865</v>
      </c>
      <c r="V1126" s="47">
        <v>135</v>
      </c>
      <c r="W1126" s="47">
        <v>12.25</v>
      </c>
      <c r="X1126" s="48">
        <f t="shared" si="296"/>
        <v>472.5</v>
      </c>
      <c r="Y1126" s="48">
        <f t="shared" si="297"/>
        <v>42.875</v>
      </c>
      <c r="Z1126" s="48">
        <f t="shared" si="298"/>
        <v>330.74999999999994</v>
      </c>
      <c r="AA1126" s="48">
        <f t="shared" si="299"/>
        <v>141.75</v>
      </c>
      <c r="AB1126" s="48">
        <f t="shared" si="300"/>
        <v>355.25000000000006</v>
      </c>
      <c r="AC1126" s="48">
        <f t="shared" ref="AC1126:AC1188" si="301">Z1126+AA1126+AB1126</f>
        <v>827.75</v>
      </c>
      <c r="AD1126" s="93">
        <f t="shared" si="294"/>
        <v>827.75</v>
      </c>
    </row>
    <row r="1127" spans="1:30" s="68" customFormat="1" ht="30" customHeight="1" x14ac:dyDescent="0.35">
      <c r="A1127" s="39"/>
      <c r="B1127" s="39" t="s">
        <v>97</v>
      </c>
      <c r="C1127" s="40">
        <v>998</v>
      </c>
      <c r="D1127" s="41">
        <v>13382</v>
      </c>
      <c r="E1127" s="41">
        <v>8243</v>
      </c>
      <c r="F1127" s="41" t="s">
        <v>50</v>
      </c>
      <c r="G1127" s="39" t="s">
        <v>326</v>
      </c>
      <c r="H1127" s="39" t="s">
        <v>28</v>
      </c>
      <c r="I1127" s="41">
        <v>3</v>
      </c>
      <c r="J1127" s="41">
        <v>2.5</v>
      </c>
      <c r="K1127" s="41">
        <v>3.5</v>
      </c>
      <c r="L1127" s="41"/>
      <c r="M1127" s="41">
        <f>K1127-L1127</f>
        <v>3.5</v>
      </c>
      <c r="N1127" s="41"/>
      <c r="O1127" s="41">
        <f>IF(P1127="m3",I1127*J1127*M1127,IF(P1127="m2-LxH",I1127*M1127,IF(P1127="m2-LxW",I1127*J1127*N1127,IF(P1127="rm",M1127,IF(P1127="lm",I1127,IF(P1127="unit",#REF!,))))))</f>
        <v>26.25</v>
      </c>
      <c r="P1127" s="42" t="s">
        <v>29</v>
      </c>
      <c r="Q1127" s="43" t="str">
        <f t="shared" si="292"/>
        <v>off hired</v>
      </c>
      <c r="R1127" s="44">
        <v>44824</v>
      </c>
      <c r="S1127" s="44">
        <v>44881</v>
      </c>
      <c r="T1127" s="45">
        <f t="shared" si="293"/>
        <v>1</v>
      </c>
      <c r="U1127" s="46">
        <f t="shared" si="295"/>
        <v>8.2857142857142865</v>
      </c>
      <c r="V1127" s="47">
        <v>7.5</v>
      </c>
      <c r="W1127" s="47">
        <v>0.7</v>
      </c>
      <c r="X1127" s="48">
        <f t="shared" si="296"/>
        <v>196.875</v>
      </c>
      <c r="Y1127" s="48">
        <f t="shared" si="297"/>
        <v>18.375</v>
      </c>
      <c r="Z1127" s="48">
        <f t="shared" si="298"/>
        <v>137.8125</v>
      </c>
      <c r="AA1127" s="48">
        <f t="shared" si="299"/>
        <v>59.0625</v>
      </c>
      <c r="AB1127" s="48">
        <f t="shared" si="300"/>
        <v>152.25</v>
      </c>
      <c r="AC1127" s="48">
        <f t="shared" si="301"/>
        <v>349.125</v>
      </c>
      <c r="AD1127" s="93">
        <f t="shared" si="294"/>
        <v>349.125</v>
      </c>
    </row>
    <row r="1128" spans="1:30" s="68" customFormat="1" ht="30" customHeight="1" x14ac:dyDescent="0.35">
      <c r="A1128" s="39"/>
      <c r="B1128" s="39" t="s">
        <v>114</v>
      </c>
      <c r="C1128" s="40">
        <v>999</v>
      </c>
      <c r="D1128" s="41">
        <v>13383</v>
      </c>
      <c r="E1128" s="41">
        <v>6703</v>
      </c>
      <c r="F1128" s="41" t="s">
        <v>50</v>
      </c>
      <c r="G1128" s="39" t="s">
        <v>332</v>
      </c>
      <c r="H1128" s="61" t="s">
        <v>302</v>
      </c>
      <c r="I1128" s="64">
        <v>2.5</v>
      </c>
      <c r="J1128" s="64">
        <v>1.3</v>
      </c>
      <c r="K1128" s="64">
        <v>3</v>
      </c>
      <c r="L1128" s="64"/>
      <c r="M1128" s="64">
        <v>3</v>
      </c>
      <c r="N1128" s="64"/>
      <c r="O1128" s="41">
        <f>IF(P1128="m3",I1128*J1128*M1128,IF(P1128="m2-LxH",I1128*M1128,IF(P1128="m2-LxW",I1128*J1128*N1128,IF(P1128="rm",M1128,IF(P1128="lm",I1128,IF(P1128="unit",#REF!,))))))</f>
        <v>3</v>
      </c>
      <c r="P1128" s="42" t="s">
        <v>30</v>
      </c>
      <c r="Q1128" s="43" t="str">
        <f t="shared" si="292"/>
        <v>off hired</v>
      </c>
      <c r="R1128" s="57">
        <v>44824</v>
      </c>
      <c r="S1128" s="57">
        <v>44827</v>
      </c>
      <c r="T1128" s="45">
        <f t="shared" si="293"/>
        <v>1</v>
      </c>
      <c r="U1128" s="46">
        <f t="shared" si="295"/>
        <v>0.5714285714285714</v>
      </c>
      <c r="V1128" s="47">
        <v>135</v>
      </c>
      <c r="W1128" s="47">
        <v>12.25</v>
      </c>
      <c r="X1128" s="48">
        <f t="shared" si="296"/>
        <v>405</v>
      </c>
      <c r="Y1128" s="48">
        <f t="shared" si="297"/>
        <v>36.75</v>
      </c>
      <c r="Z1128" s="48">
        <f t="shared" si="298"/>
        <v>283.49999999999994</v>
      </c>
      <c r="AA1128" s="48">
        <f t="shared" si="299"/>
        <v>121.49999999999999</v>
      </c>
      <c r="AB1128" s="48">
        <f t="shared" si="300"/>
        <v>21</v>
      </c>
      <c r="AC1128" s="48">
        <f t="shared" si="301"/>
        <v>425.99999999999994</v>
      </c>
      <c r="AD1128" s="93">
        <f t="shared" si="294"/>
        <v>425.99999999999994</v>
      </c>
    </row>
    <row r="1129" spans="1:30" s="68" customFormat="1" ht="30" customHeight="1" x14ac:dyDescent="0.35">
      <c r="A1129" s="39"/>
      <c r="B1129" s="39" t="s">
        <v>62</v>
      </c>
      <c r="C1129" s="40">
        <v>1000</v>
      </c>
      <c r="D1129" s="41">
        <v>13384</v>
      </c>
      <c r="E1129" s="41">
        <v>8075</v>
      </c>
      <c r="F1129" s="41" t="s">
        <v>49</v>
      </c>
      <c r="G1129" s="39" t="s">
        <v>474</v>
      </c>
      <c r="H1129" s="61" t="s">
        <v>399</v>
      </c>
      <c r="I1129" s="64">
        <v>7</v>
      </c>
      <c r="J1129" s="64">
        <v>1.3</v>
      </c>
      <c r="K1129" s="64">
        <v>2.5</v>
      </c>
      <c r="L1129" s="64"/>
      <c r="M1129" s="64">
        <v>2.5</v>
      </c>
      <c r="N1129" s="64"/>
      <c r="O1129" s="41">
        <f>IF(P1129="m3",I1129*J1129*M1129,IF(P1129="m2-LxH",I1129*M1129,IF(P1129="m2-LxW",I1129*J1129*N1129,IF(P1129="rm",M1129,IF(P1129="lm",I1129,IF(P1129="unit",#REF!,))))))</f>
        <v>17.5</v>
      </c>
      <c r="P1129" s="62" t="s">
        <v>27</v>
      </c>
      <c r="Q1129" s="43" t="str">
        <f t="shared" si="292"/>
        <v>off hired</v>
      </c>
      <c r="R1129" s="57">
        <v>44824</v>
      </c>
      <c r="S1129" s="57">
        <v>44839</v>
      </c>
      <c r="T1129" s="45">
        <f t="shared" si="293"/>
        <v>1</v>
      </c>
      <c r="U1129" s="46">
        <f t="shared" si="295"/>
        <v>2.2857142857142856</v>
      </c>
      <c r="V1129" s="66">
        <v>14</v>
      </c>
      <c r="W1129" s="66">
        <v>0.84</v>
      </c>
      <c r="X1129" s="48">
        <f t="shared" si="296"/>
        <v>245</v>
      </c>
      <c r="Y1129" s="48">
        <f t="shared" si="297"/>
        <v>14.7</v>
      </c>
      <c r="Z1129" s="48">
        <f t="shared" si="298"/>
        <v>171.5</v>
      </c>
      <c r="AA1129" s="48">
        <f t="shared" si="299"/>
        <v>73.5</v>
      </c>
      <c r="AB1129" s="48">
        <f t="shared" si="300"/>
        <v>33.6</v>
      </c>
      <c r="AC1129" s="48">
        <f t="shared" si="301"/>
        <v>278.60000000000002</v>
      </c>
      <c r="AD1129" s="93">
        <f t="shared" si="294"/>
        <v>278.60000000000002</v>
      </c>
    </row>
    <row r="1130" spans="1:30" s="68" customFormat="1" ht="30" customHeight="1" x14ac:dyDescent="0.35">
      <c r="A1130" s="39"/>
      <c r="B1130" s="39" t="s">
        <v>62</v>
      </c>
      <c r="C1130" s="40">
        <v>1000</v>
      </c>
      <c r="D1130" s="41">
        <v>13384</v>
      </c>
      <c r="E1130" s="41">
        <v>8075</v>
      </c>
      <c r="F1130" s="41" t="s">
        <v>49</v>
      </c>
      <c r="G1130" s="39" t="s">
        <v>240</v>
      </c>
      <c r="H1130" s="39" t="s">
        <v>28</v>
      </c>
      <c r="I1130" s="41">
        <v>5</v>
      </c>
      <c r="J1130" s="41">
        <v>2.5</v>
      </c>
      <c r="K1130" s="41">
        <v>2.5</v>
      </c>
      <c r="L1130" s="41"/>
      <c r="M1130" s="41">
        <f>K1130-L1130</f>
        <v>2.5</v>
      </c>
      <c r="N1130" s="41"/>
      <c r="O1130" s="41">
        <f>IF(P1130="m3",I1130*J1130*M1130,IF(P1130="m2-LxH",I1130*M1130,IF(P1130="m2-LxW",I1130*J1130*N1130,IF(P1130="rm",M1130,IF(P1130="lm",I1130,IF(P1130="unit",#REF!,))))))</f>
        <v>31.25</v>
      </c>
      <c r="P1130" s="42" t="s">
        <v>29</v>
      </c>
      <c r="Q1130" s="43" t="str">
        <f t="shared" si="292"/>
        <v>off hired</v>
      </c>
      <c r="R1130" s="44">
        <v>44824</v>
      </c>
      <c r="S1130" s="44">
        <v>44839</v>
      </c>
      <c r="T1130" s="45">
        <f t="shared" si="293"/>
        <v>1</v>
      </c>
      <c r="U1130" s="46">
        <f t="shared" si="295"/>
        <v>2.2857142857142856</v>
      </c>
      <c r="V1130" s="47">
        <v>7.5</v>
      </c>
      <c r="W1130" s="47">
        <v>0.7</v>
      </c>
      <c r="X1130" s="48">
        <f t="shared" si="296"/>
        <v>234.375</v>
      </c>
      <c r="Y1130" s="48">
        <f t="shared" si="297"/>
        <v>21.875</v>
      </c>
      <c r="Z1130" s="48">
        <f t="shared" si="298"/>
        <v>164.0625</v>
      </c>
      <c r="AA1130" s="48">
        <f t="shared" si="299"/>
        <v>70.3125</v>
      </c>
      <c r="AB1130" s="48">
        <f t="shared" si="300"/>
        <v>50</v>
      </c>
      <c r="AC1130" s="48">
        <f t="shared" si="301"/>
        <v>284.375</v>
      </c>
      <c r="AD1130" s="93">
        <f t="shared" si="294"/>
        <v>284.375</v>
      </c>
    </row>
    <row r="1131" spans="1:30" s="68" customFormat="1" ht="30" customHeight="1" x14ac:dyDescent="0.35">
      <c r="A1131" s="39"/>
      <c r="B1131" s="39" t="s">
        <v>114</v>
      </c>
      <c r="C1131" s="40">
        <v>1001</v>
      </c>
      <c r="D1131" s="41">
        <v>13385</v>
      </c>
      <c r="E1131" s="41">
        <v>8086</v>
      </c>
      <c r="F1131" s="41" t="s">
        <v>50</v>
      </c>
      <c r="G1131" s="39" t="s">
        <v>332</v>
      </c>
      <c r="H1131" s="61" t="s">
        <v>399</v>
      </c>
      <c r="I1131" s="64">
        <v>8</v>
      </c>
      <c r="J1131" s="64">
        <v>1</v>
      </c>
      <c r="K1131" s="64">
        <v>3</v>
      </c>
      <c r="L1131" s="64"/>
      <c r="M1131" s="64">
        <v>3</v>
      </c>
      <c r="N1131" s="64"/>
      <c r="O1131" s="41">
        <f>IF(P1131="m3",I1131*J1131*M1131,IF(P1131="m2-LxH",I1131*M1131,IF(P1131="m2-LxW",I1131*J1131*N1131,IF(P1131="rm",M1131,IF(P1131="lm",I1131,IF(P1131="unit",#REF!,))))))</f>
        <v>24</v>
      </c>
      <c r="P1131" s="62" t="s">
        <v>27</v>
      </c>
      <c r="Q1131" s="43" t="str">
        <f t="shared" si="292"/>
        <v>off hired</v>
      </c>
      <c r="R1131" s="57">
        <v>44824</v>
      </c>
      <c r="S1131" s="57">
        <v>44841</v>
      </c>
      <c r="T1131" s="45">
        <f t="shared" si="293"/>
        <v>1</v>
      </c>
      <c r="U1131" s="46">
        <f t="shared" si="295"/>
        <v>2.5714285714285716</v>
      </c>
      <c r="V1131" s="66">
        <v>14</v>
      </c>
      <c r="W1131" s="66">
        <v>0.84</v>
      </c>
      <c r="X1131" s="48">
        <f t="shared" si="296"/>
        <v>336</v>
      </c>
      <c r="Y1131" s="48">
        <f t="shared" si="297"/>
        <v>20.16</v>
      </c>
      <c r="Z1131" s="48">
        <f t="shared" si="298"/>
        <v>235.19999999999996</v>
      </c>
      <c r="AA1131" s="48">
        <f t="shared" si="299"/>
        <v>100.79999999999998</v>
      </c>
      <c r="AB1131" s="48">
        <f t="shared" si="300"/>
        <v>51.84</v>
      </c>
      <c r="AC1131" s="48">
        <f t="shared" si="301"/>
        <v>387.83999999999992</v>
      </c>
      <c r="AD1131" s="93">
        <f t="shared" si="294"/>
        <v>387.83999999999992</v>
      </c>
    </row>
    <row r="1132" spans="1:30" s="68" customFormat="1" ht="30" customHeight="1" x14ac:dyDescent="0.35">
      <c r="A1132" s="39"/>
      <c r="B1132" s="39" t="s">
        <v>62</v>
      </c>
      <c r="C1132" s="40">
        <v>1002</v>
      </c>
      <c r="D1132" s="41">
        <v>13386</v>
      </c>
      <c r="E1132" s="41">
        <v>8261</v>
      </c>
      <c r="F1132" s="41" t="s">
        <v>50</v>
      </c>
      <c r="G1132" s="39" t="s">
        <v>270</v>
      </c>
      <c r="H1132" s="61" t="s">
        <v>399</v>
      </c>
      <c r="I1132" s="64">
        <v>14.5</v>
      </c>
      <c r="J1132" s="64">
        <v>1.3</v>
      </c>
      <c r="K1132" s="64">
        <v>4.5</v>
      </c>
      <c r="L1132" s="64"/>
      <c r="M1132" s="64">
        <v>4.5</v>
      </c>
      <c r="N1132" s="64"/>
      <c r="O1132" s="41">
        <f>IF(P1132="m3",I1132*J1132*M1132,IF(P1132="m2-LxH",I1132*M1132,IF(P1132="m2-LxW",I1132*J1132*N1132,IF(P1132="rm",M1132,IF(P1132="lm",I1132,IF(P1132="unit",#REF!,))))))</f>
        <v>65.25</v>
      </c>
      <c r="P1132" s="62" t="s">
        <v>27</v>
      </c>
      <c r="Q1132" s="43" t="str">
        <f t="shared" si="292"/>
        <v>off hired</v>
      </c>
      <c r="R1132" s="57">
        <v>44824</v>
      </c>
      <c r="S1132" s="57">
        <v>44885</v>
      </c>
      <c r="T1132" s="45">
        <f t="shared" si="293"/>
        <v>1</v>
      </c>
      <c r="U1132" s="46">
        <f t="shared" si="295"/>
        <v>8.8571428571428577</v>
      </c>
      <c r="V1132" s="66">
        <v>14</v>
      </c>
      <c r="W1132" s="66">
        <v>0.84</v>
      </c>
      <c r="X1132" s="48">
        <f t="shared" si="296"/>
        <v>913.5</v>
      </c>
      <c r="Y1132" s="48">
        <f t="shared" si="297"/>
        <v>54.809999999999995</v>
      </c>
      <c r="Z1132" s="48">
        <f t="shared" si="298"/>
        <v>639.44999999999993</v>
      </c>
      <c r="AA1132" s="48">
        <f t="shared" si="299"/>
        <v>274.05</v>
      </c>
      <c r="AB1132" s="48">
        <f t="shared" si="300"/>
        <v>485.46</v>
      </c>
      <c r="AC1132" s="48">
        <f t="shared" si="301"/>
        <v>1398.96</v>
      </c>
      <c r="AD1132" s="93">
        <f t="shared" si="294"/>
        <v>1398.96</v>
      </c>
    </row>
    <row r="1133" spans="1:30" s="68" customFormat="1" ht="30" customHeight="1" x14ac:dyDescent="0.35">
      <c r="A1133" s="39"/>
      <c r="B1133" s="39" t="s">
        <v>93</v>
      </c>
      <c r="C1133" s="40">
        <v>1003</v>
      </c>
      <c r="D1133" s="41">
        <v>13387</v>
      </c>
      <c r="E1133" s="41">
        <v>8230</v>
      </c>
      <c r="F1133" s="41" t="s">
        <v>50</v>
      </c>
      <c r="G1133" s="39" t="s">
        <v>287</v>
      </c>
      <c r="H1133" s="61" t="s">
        <v>302</v>
      </c>
      <c r="I1133" s="64">
        <v>2.5</v>
      </c>
      <c r="J1133" s="64">
        <v>1.3</v>
      </c>
      <c r="K1133" s="64">
        <v>3</v>
      </c>
      <c r="L1133" s="64"/>
      <c r="M1133" s="64">
        <v>3</v>
      </c>
      <c r="N1133" s="64"/>
      <c r="O1133" s="41">
        <f>IF(P1133="m3",I1133*J1133*M1133,IF(P1133="m2-LxH",I1133*M1133,IF(P1133="m2-LxW",I1133*J1133*N1133,IF(P1133="rm",M1133,IF(P1133="lm",I1133,IF(P1133="unit",#REF!,))))))</f>
        <v>3</v>
      </c>
      <c r="P1133" s="42" t="s">
        <v>30</v>
      </c>
      <c r="Q1133" s="43" t="str">
        <f t="shared" si="292"/>
        <v>off hired</v>
      </c>
      <c r="R1133" s="57">
        <v>44824</v>
      </c>
      <c r="S1133" s="57">
        <v>44879</v>
      </c>
      <c r="T1133" s="45">
        <f t="shared" si="293"/>
        <v>1</v>
      </c>
      <c r="U1133" s="46">
        <f t="shared" si="295"/>
        <v>8</v>
      </c>
      <c r="V1133" s="47">
        <v>135</v>
      </c>
      <c r="W1133" s="47">
        <v>12.25</v>
      </c>
      <c r="X1133" s="48">
        <f t="shared" si="296"/>
        <v>405</v>
      </c>
      <c r="Y1133" s="48">
        <f t="shared" si="297"/>
        <v>36.75</v>
      </c>
      <c r="Z1133" s="48">
        <f t="shared" si="298"/>
        <v>283.49999999999994</v>
      </c>
      <c r="AA1133" s="48">
        <f t="shared" si="299"/>
        <v>121.49999999999999</v>
      </c>
      <c r="AB1133" s="48">
        <f t="shared" si="300"/>
        <v>294</v>
      </c>
      <c r="AC1133" s="48">
        <f t="shared" si="301"/>
        <v>699</v>
      </c>
      <c r="AD1133" s="93">
        <f t="shared" si="294"/>
        <v>699</v>
      </c>
    </row>
    <row r="1134" spans="1:30" s="68" customFormat="1" ht="30" customHeight="1" x14ac:dyDescent="0.35">
      <c r="A1134" s="39"/>
      <c r="B1134" s="39" t="s">
        <v>93</v>
      </c>
      <c r="C1134" s="40">
        <v>1004</v>
      </c>
      <c r="D1134" s="41">
        <v>13388</v>
      </c>
      <c r="E1134" s="41">
        <v>8333</v>
      </c>
      <c r="F1134" s="41" t="s">
        <v>50</v>
      </c>
      <c r="G1134" s="39" t="s">
        <v>287</v>
      </c>
      <c r="H1134" s="39" t="s">
        <v>28</v>
      </c>
      <c r="I1134" s="41">
        <v>7</v>
      </c>
      <c r="J1134" s="41">
        <v>3</v>
      </c>
      <c r="K1134" s="41">
        <v>4</v>
      </c>
      <c r="L1134" s="41"/>
      <c r="M1134" s="41">
        <f>K1134-L1134</f>
        <v>4</v>
      </c>
      <c r="N1134" s="41"/>
      <c r="O1134" s="41">
        <f>IF(P1134="m3",I1134*J1134*M1134,IF(P1134="m2-LxH",I1134*M1134,IF(P1134="m2-LxW",I1134*J1134*N1134,IF(P1134="rm",M1134,IF(P1134="lm",I1134,IF(P1134="unit",#REF!,))))))</f>
        <v>84</v>
      </c>
      <c r="P1134" s="42" t="s">
        <v>29</v>
      </c>
      <c r="Q1134" s="43" t="str">
        <f t="shared" ref="Q1134:Q1165" si="302">IF(S1134&lt;&gt;0,"off hired",IF(R1134&lt;&gt;0,"on hire","-"))</f>
        <v>off hired</v>
      </c>
      <c r="R1134" s="44">
        <v>44824</v>
      </c>
      <c r="S1134" s="44">
        <v>44910</v>
      </c>
      <c r="T1134" s="45">
        <f t="shared" ref="T1134:T1165" si="303">IF(S1134&lt;&gt;0,1,0)</f>
        <v>1</v>
      </c>
      <c r="U1134" s="46">
        <f t="shared" si="295"/>
        <v>12.428571428571429</v>
      </c>
      <c r="V1134" s="47">
        <v>7.5</v>
      </c>
      <c r="W1134" s="47">
        <v>0.7</v>
      </c>
      <c r="X1134" s="48">
        <f t="shared" si="296"/>
        <v>630</v>
      </c>
      <c r="Y1134" s="48">
        <f t="shared" si="297"/>
        <v>58.8</v>
      </c>
      <c r="Z1134" s="48">
        <f t="shared" si="298"/>
        <v>441</v>
      </c>
      <c r="AA1134" s="48">
        <f t="shared" si="299"/>
        <v>189</v>
      </c>
      <c r="AB1134" s="48">
        <f t="shared" si="300"/>
        <v>730.8</v>
      </c>
      <c r="AC1134" s="48">
        <f t="shared" si="301"/>
        <v>1360.8</v>
      </c>
      <c r="AD1134" s="93">
        <f t="shared" si="294"/>
        <v>1360.8</v>
      </c>
    </row>
    <row r="1135" spans="1:30" s="68" customFormat="1" ht="30" customHeight="1" x14ac:dyDescent="0.35">
      <c r="A1135" s="39"/>
      <c r="B1135" s="39" t="s">
        <v>100</v>
      </c>
      <c r="C1135" s="40">
        <v>1005</v>
      </c>
      <c r="D1135" s="41">
        <v>13389</v>
      </c>
      <c r="E1135" s="41">
        <v>8470</v>
      </c>
      <c r="F1135" s="41" t="s">
        <v>49</v>
      </c>
      <c r="G1135" s="39" t="s">
        <v>231</v>
      </c>
      <c r="H1135" s="61" t="s">
        <v>302</v>
      </c>
      <c r="I1135" s="64">
        <v>2.5</v>
      </c>
      <c r="J1135" s="64">
        <v>2.5</v>
      </c>
      <c r="K1135" s="64">
        <v>2</v>
      </c>
      <c r="L1135" s="64"/>
      <c r="M1135" s="64">
        <v>2</v>
      </c>
      <c r="N1135" s="64"/>
      <c r="O1135" s="41">
        <f>IF(P1135="m3",I1135*J1135*M1135,IF(P1135="m2-LxH",I1135*M1135,IF(P1135="m2-LxW",I1135*J1135*N1135,IF(P1135="rm",M1135,IF(P1135="lm",I1135,IF(P1135="unit",#REF!,))))))</f>
        <v>2</v>
      </c>
      <c r="P1135" s="42" t="s">
        <v>30</v>
      </c>
      <c r="Q1135" s="43" t="str">
        <f t="shared" si="302"/>
        <v>off hired</v>
      </c>
      <c r="R1135" s="57">
        <v>44824</v>
      </c>
      <c r="S1135" s="57">
        <v>44921</v>
      </c>
      <c r="T1135" s="45">
        <f t="shared" si="303"/>
        <v>1</v>
      </c>
      <c r="U1135" s="46">
        <f t="shared" si="295"/>
        <v>14</v>
      </c>
      <c r="V1135" s="47">
        <v>135</v>
      </c>
      <c r="W1135" s="47">
        <v>12.25</v>
      </c>
      <c r="X1135" s="48">
        <f t="shared" si="296"/>
        <v>270</v>
      </c>
      <c r="Y1135" s="48">
        <f t="shared" si="297"/>
        <v>24.5</v>
      </c>
      <c r="Z1135" s="48">
        <f t="shared" si="298"/>
        <v>189</v>
      </c>
      <c r="AA1135" s="48">
        <f t="shared" si="299"/>
        <v>81</v>
      </c>
      <c r="AB1135" s="48">
        <f t="shared" si="300"/>
        <v>343</v>
      </c>
      <c r="AC1135" s="48">
        <f t="shared" si="301"/>
        <v>613</v>
      </c>
      <c r="AD1135" s="93">
        <f t="shared" si="294"/>
        <v>613</v>
      </c>
    </row>
    <row r="1136" spans="1:30" s="68" customFormat="1" ht="30" customHeight="1" x14ac:dyDescent="0.35">
      <c r="A1136" s="39"/>
      <c r="B1136" s="39" t="s">
        <v>107</v>
      </c>
      <c r="C1136" s="40">
        <v>1006</v>
      </c>
      <c r="D1136" s="41">
        <v>13390</v>
      </c>
      <c r="E1136" s="41">
        <v>6703</v>
      </c>
      <c r="F1136" s="41" t="s">
        <v>50</v>
      </c>
      <c r="G1136" s="39" t="s">
        <v>291</v>
      </c>
      <c r="H1136" s="61" t="s">
        <v>302</v>
      </c>
      <c r="I1136" s="64">
        <v>2.5</v>
      </c>
      <c r="J1136" s="64">
        <v>1.3</v>
      </c>
      <c r="K1136" s="64">
        <v>2.5</v>
      </c>
      <c r="L1136" s="64"/>
      <c r="M1136" s="64">
        <v>2.5</v>
      </c>
      <c r="N1136" s="64"/>
      <c r="O1136" s="41">
        <f>IF(P1136="m3",I1136*J1136*M1136,IF(P1136="m2-LxH",I1136*M1136,IF(P1136="m2-LxW",I1136*J1136*N1136,IF(P1136="rm",M1136,IF(P1136="lm",I1136,IF(P1136="unit",#REF!,))))))</f>
        <v>2.5</v>
      </c>
      <c r="P1136" s="42" t="s">
        <v>30</v>
      </c>
      <c r="Q1136" s="43" t="str">
        <f t="shared" si="302"/>
        <v>off hired</v>
      </c>
      <c r="R1136" s="57">
        <v>44824</v>
      </c>
      <c r="S1136" s="57">
        <v>44827</v>
      </c>
      <c r="T1136" s="45">
        <f t="shared" si="303"/>
        <v>1</v>
      </c>
      <c r="U1136" s="46">
        <f t="shared" si="295"/>
        <v>0.5714285714285714</v>
      </c>
      <c r="V1136" s="47">
        <v>135</v>
      </c>
      <c r="W1136" s="47">
        <v>12.25</v>
      </c>
      <c r="X1136" s="48">
        <f t="shared" si="296"/>
        <v>337.5</v>
      </c>
      <c r="Y1136" s="48">
        <f t="shared" si="297"/>
        <v>30.625</v>
      </c>
      <c r="Z1136" s="48">
        <f t="shared" si="298"/>
        <v>236.25</v>
      </c>
      <c r="AA1136" s="48">
        <f t="shared" si="299"/>
        <v>101.25</v>
      </c>
      <c r="AB1136" s="48">
        <f t="shared" si="300"/>
        <v>17.499999999999996</v>
      </c>
      <c r="AC1136" s="48">
        <f t="shared" si="301"/>
        <v>355</v>
      </c>
      <c r="AD1136" s="93">
        <f t="shared" si="294"/>
        <v>355</v>
      </c>
    </row>
    <row r="1137" spans="1:30" s="68" customFormat="1" ht="30" customHeight="1" x14ac:dyDescent="0.35">
      <c r="A1137" s="39"/>
      <c r="B1137" s="39" t="s">
        <v>74</v>
      </c>
      <c r="C1137" s="40">
        <v>1007</v>
      </c>
      <c r="D1137" s="41">
        <v>13391</v>
      </c>
      <c r="E1137" s="41">
        <v>6707</v>
      </c>
      <c r="F1137" s="41" t="s">
        <v>50</v>
      </c>
      <c r="G1137" s="39" t="s">
        <v>398</v>
      </c>
      <c r="H1137" s="61" t="s">
        <v>302</v>
      </c>
      <c r="I1137" s="64">
        <v>1.3</v>
      </c>
      <c r="J1137" s="64">
        <v>0.6</v>
      </c>
      <c r="K1137" s="64">
        <v>3.5</v>
      </c>
      <c r="L1137" s="64"/>
      <c r="M1137" s="64">
        <v>3.5</v>
      </c>
      <c r="N1137" s="64"/>
      <c r="O1137" s="41">
        <f>IF(P1137="m3",I1137*J1137*M1137,IF(P1137="m2-LxH",I1137*M1137,IF(P1137="m2-LxW",I1137*J1137*N1137,IF(P1137="rm",M1137,IF(P1137="lm",I1137,IF(P1137="unit",#REF!,))))))</f>
        <v>3.5</v>
      </c>
      <c r="P1137" s="42" t="s">
        <v>30</v>
      </c>
      <c r="Q1137" s="43" t="str">
        <f t="shared" si="302"/>
        <v>off hired</v>
      </c>
      <c r="R1137" s="57">
        <v>44825</v>
      </c>
      <c r="S1137" s="57">
        <v>44825</v>
      </c>
      <c r="T1137" s="45">
        <f t="shared" si="303"/>
        <v>1</v>
      </c>
      <c r="U1137" s="46">
        <v>0</v>
      </c>
      <c r="V1137" s="47">
        <v>135</v>
      </c>
      <c r="W1137" s="47">
        <v>12.25</v>
      </c>
      <c r="X1137" s="48">
        <f t="shared" si="296"/>
        <v>472.5</v>
      </c>
      <c r="Y1137" s="48">
        <f t="shared" si="297"/>
        <v>42.875</v>
      </c>
      <c r="Z1137" s="48">
        <f t="shared" si="298"/>
        <v>330.74999999999994</v>
      </c>
      <c r="AA1137" s="48">
        <f t="shared" si="299"/>
        <v>141.75</v>
      </c>
      <c r="AB1137" s="48">
        <f t="shared" si="300"/>
        <v>0</v>
      </c>
      <c r="AC1137" s="48">
        <f t="shared" si="301"/>
        <v>472.49999999999994</v>
      </c>
      <c r="AD1137" s="93">
        <f t="shared" si="294"/>
        <v>472.49999999999994</v>
      </c>
    </row>
    <row r="1138" spans="1:30" s="68" customFormat="1" ht="30" customHeight="1" x14ac:dyDescent="0.35">
      <c r="A1138" s="39"/>
      <c r="B1138" s="39" t="s">
        <v>74</v>
      </c>
      <c r="C1138" s="40">
        <v>1008</v>
      </c>
      <c r="D1138" s="41">
        <v>13392</v>
      </c>
      <c r="E1138" s="41">
        <v>6726</v>
      </c>
      <c r="F1138" s="41" t="s">
        <v>49</v>
      </c>
      <c r="G1138" s="39" t="s">
        <v>263</v>
      </c>
      <c r="H1138" s="61" t="s">
        <v>399</v>
      </c>
      <c r="I1138" s="64">
        <v>7</v>
      </c>
      <c r="J1138" s="64">
        <v>1.3</v>
      </c>
      <c r="K1138" s="64">
        <v>5</v>
      </c>
      <c r="L1138" s="64"/>
      <c r="M1138" s="64">
        <v>5</v>
      </c>
      <c r="N1138" s="64"/>
      <c r="O1138" s="41">
        <f>IF(P1138="m3",I1138*J1138*M1138,IF(P1138="m2-LxH",I1138*M1138,IF(P1138="m2-LxW",I1138*J1138*N1138,IF(P1138="rm",M1138,IF(P1138="lm",I1138,IF(P1138="unit",#REF!,))))))</f>
        <v>35</v>
      </c>
      <c r="P1138" s="62" t="s">
        <v>27</v>
      </c>
      <c r="Q1138" s="43" t="str">
        <f t="shared" si="302"/>
        <v>off hired</v>
      </c>
      <c r="R1138" s="57">
        <v>44825</v>
      </c>
      <c r="S1138" s="85">
        <v>44830</v>
      </c>
      <c r="T1138" s="45">
        <f t="shared" si="303"/>
        <v>1</v>
      </c>
      <c r="U1138" s="46">
        <f t="shared" ref="U1138:U1172" si="304">IF(Q1138="on hire",$C$1-R1138+1,IF(Q1138="off hired",S1138-R1138+1,0))/7</f>
        <v>0.8571428571428571</v>
      </c>
      <c r="V1138" s="66">
        <v>14</v>
      </c>
      <c r="W1138" s="66">
        <v>0.84</v>
      </c>
      <c r="X1138" s="48">
        <f t="shared" si="296"/>
        <v>490</v>
      </c>
      <c r="Y1138" s="48">
        <f t="shared" si="297"/>
        <v>29.4</v>
      </c>
      <c r="Z1138" s="48">
        <f t="shared" si="298"/>
        <v>343</v>
      </c>
      <c r="AA1138" s="48">
        <f t="shared" si="299"/>
        <v>147</v>
      </c>
      <c r="AB1138" s="48">
        <f t="shared" si="300"/>
        <v>25.2</v>
      </c>
      <c r="AC1138" s="48">
        <f t="shared" si="301"/>
        <v>515.20000000000005</v>
      </c>
      <c r="AD1138" s="93">
        <f t="shared" si="294"/>
        <v>515.20000000000005</v>
      </c>
    </row>
    <row r="1139" spans="1:30" s="68" customFormat="1" ht="30" customHeight="1" x14ac:dyDescent="0.35">
      <c r="A1139" s="39"/>
      <c r="B1139" s="39" t="s">
        <v>114</v>
      </c>
      <c r="C1139" s="40">
        <v>1009</v>
      </c>
      <c r="D1139" s="41">
        <v>13393</v>
      </c>
      <c r="E1139" s="41">
        <v>8091</v>
      </c>
      <c r="F1139" s="41" t="s">
        <v>49</v>
      </c>
      <c r="G1139" s="39" t="s">
        <v>256</v>
      </c>
      <c r="H1139" s="39" t="s">
        <v>28</v>
      </c>
      <c r="I1139" s="41">
        <v>24</v>
      </c>
      <c r="J1139" s="41">
        <v>2.5</v>
      </c>
      <c r="K1139" s="41">
        <v>3</v>
      </c>
      <c r="L1139" s="41"/>
      <c r="M1139" s="41">
        <f>K1139-L1139</f>
        <v>3</v>
      </c>
      <c r="N1139" s="41"/>
      <c r="O1139" s="41">
        <f>IF(P1139="m3",I1139*J1139*M1139,IF(P1139="m2-LxH",I1139*M1139,IF(P1139="m2-LxW",I1139*J1139*N1139,IF(P1139="rm",M1139,IF(P1139="lm",I1139,IF(P1139="unit",#REF!,))))))</f>
        <v>180</v>
      </c>
      <c r="P1139" s="42" t="s">
        <v>29</v>
      </c>
      <c r="Q1139" s="43" t="str">
        <f t="shared" si="302"/>
        <v>off hired</v>
      </c>
      <c r="R1139" s="44">
        <v>44825</v>
      </c>
      <c r="S1139" s="44">
        <v>44844</v>
      </c>
      <c r="T1139" s="45">
        <f t="shared" si="303"/>
        <v>1</v>
      </c>
      <c r="U1139" s="46">
        <f t="shared" si="304"/>
        <v>2.8571428571428572</v>
      </c>
      <c r="V1139" s="47">
        <v>7.5</v>
      </c>
      <c r="W1139" s="47">
        <v>0.7</v>
      </c>
      <c r="X1139" s="48">
        <f t="shared" si="296"/>
        <v>1350</v>
      </c>
      <c r="Y1139" s="48">
        <f t="shared" si="297"/>
        <v>125.99999999999999</v>
      </c>
      <c r="Z1139" s="48">
        <f t="shared" si="298"/>
        <v>944.99999999999989</v>
      </c>
      <c r="AA1139" s="48">
        <f t="shared" si="299"/>
        <v>405</v>
      </c>
      <c r="AB1139" s="48">
        <f t="shared" si="300"/>
        <v>360</v>
      </c>
      <c r="AC1139" s="48">
        <f t="shared" si="301"/>
        <v>1710</v>
      </c>
      <c r="AD1139" s="93">
        <f t="shared" si="294"/>
        <v>1710</v>
      </c>
    </row>
    <row r="1140" spans="1:30" s="68" customFormat="1" ht="30" customHeight="1" x14ac:dyDescent="0.35">
      <c r="A1140" s="39"/>
      <c r="B1140" s="39" t="s">
        <v>111</v>
      </c>
      <c r="C1140" s="40">
        <v>1010</v>
      </c>
      <c r="D1140" s="41">
        <v>13394</v>
      </c>
      <c r="E1140" s="41">
        <v>8072</v>
      </c>
      <c r="F1140" s="41" t="s">
        <v>49</v>
      </c>
      <c r="G1140" s="39" t="s">
        <v>475</v>
      </c>
      <c r="H1140" s="61" t="s">
        <v>302</v>
      </c>
      <c r="I1140" s="64">
        <v>1.3</v>
      </c>
      <c r="J1140" s="64">
        <v>1</v>
      </c>
      <c r="K1140" s="64">
        <v>2</v>
      </c>
      <c r="L1140" s="64"/>
      <c r="M1140" s="64">
        <v>2</v>
      </c>
      <c r="N1140" s="64"/>
      <c r="O1140" s="41">
        <f>IF(P1140="m3",I1140*J1140*M1140,IF(P1140="m2-LxH",I1140*M1140,IF(P1140="m2-LxW",I1140*J1140*N1140,IF(P1140="rm",M1140,IF(P1140="lm",I1140,IF(P1140="unit",#REF!,))))))</f>
        <v>2</v>
      </c>
      <c r="P1140" s="42" t="s">
        <v>30</v>
      </c>
      <c r="Q1140" s="43" t="str">
        <f t="shared" si="302"/>
        <v>off hired</v>
      </c>
      <c r="R1140" s="57">
        <v>44825</v>
      </c>
      <c r="S1140" s="57">
        <v>44839</v>
      </c>
      <c r="T1140" s="45">
        <f t="shared" si="303"/>
        <v>1</v>
      </c>
      <c r="U1140" s="46">
        <f t="shared" si="304"/>
        <v>2.1428571428571428</v>
      </c>
      <c r="V1140" s="47">
        <v>135</v>
      </c>
      <c r="W1140" s="47">
        <v>12.25</v>
      </c>
      <c r="X1140" s="48">
        <f t="shared" si="296"/>
        <v>270</v>
      </c>
      <c r="Y1140" s="48">
        <f t="shared" si="297"/>
        <v>24.5</v>
      </c>
      <c r="Z1140" s="48">
        <f t="shared" si="298"/>
        <v>189</v>
      </c>
      <c r="AA1140" s="48">
        <f t="shared" si="299"/>
        <v>81</v>
      </c>
      <c r="AB1140" s="48">
        <f t="shared" si="300"/>
        <v>52.5</v>
      </c>
      <c r="AC1140" s="48">
        <f t="shared" si="301"/>
        <v>322.5</v>
      </c>
      <c r="AD1140" s="93">
        <f t="shared" si="294"/>
        <v>322.5</v>
      </c>
    </row>
    <row r="1141" spans="1:30" s="68" customFormat="1" ht="30" customHeight="1" x14ac:dyDescent="0.35">
      <c r="A1141" s="39"/>
      <c r="B1141" s="39" t="s">
        <v>111</v>
      </c>
      <c r="C1141" s="40">
        <v>1011</v>
      </c>
      <c r="D1141" s="41">
        <v>13394</v>
      </c>
      <c r="E1141" s="41">
        <v>8072</v>
      </c>
      <c r="F1141" s="41" t="s">
        <v>49</v>
      </c>
      <c r="G1141" s="39" t="s">
        <v>475</v>
      </c>
      <c r="H1141" s="61" t="s">
        <v>302</v>
      </c>
      <c r="I1141" s="64">
        <v>1.3</v>
      </c>
      <c r="J1141" s="64">
        <v>1</v>
      </c>
      <c r="K1141" s="64">
        <v>2</v>
      </c>
      <c r="L1141" s="64"/>
      <c r="M1141" s="64">
        <v>2</v>
      </c>
      <c r="N1141" s="64"/>
      <c r="O1141" s="41">
        <f>IF(P1141="m3",I1141*J1141*M1141,IF(P1141="m2-LxH",I1141*M1141,IF(P1141="m2-LxW",I1141*J1141*N1141,IF(P1141="rm",M1141,IF(P1141="lm",I1141,IF(P1141="unit",#REF!,))))))</f>
        <v>2</v>
      </c>
      <c r="P1141" s="42" t="s">
        <v>30</v>
      </c>
      <c r="Q1141" s="43" t="str">
        <f t="shared" si="302"/>
        <v>off hired</v>
      </c>
      <c r="R1141" s="57">
        <v>44825</v>
      </c>
      <c r="S1141" s="57">
        <v>44839</v>
      </c>
      <c r="T1141" s="45">
        <f t="shared" si="303"/>
        <v>1</v>
      </c>
      <c r="U1141" s="46">
        <f t="shared" si="304"/>
        <v>2.1428571428571428</v>
      </c>
      <c r="V1141" s="47">
        <v>135</v>
      </c>
      <c r="W1141" s="47">
        <v>12.25</v>
      </c>
      <c r="X1141" s="48">
        <f t="shared" si="296"/>
        <v>270</v>
      </c>
      <c r="Y1141" s="48">
        <f t="shared" si="297"/>
        <v>24.5</v>
      </c>
      <c r="Z1141" s="48">
        <f t="shared" si="298"/>
        <v>189</v>
      </c>
      <c r="AA1141" s="48">
        <f t="shared" si="299"/>
        <v>81</v>
      </c>
      <c r="AB1141" s="48">
        <f t="shared" si="300"/>
        <v>52.5</v>
      </c>
      <c r="AC1141" s="48">
        <f t="shared" si="301"/>
        <v>322.5</v>
      </c>
      <c r="AD1141" s="93">
        <f t="shared" si="294"/>
        <v>322.5</v>
      </c>
    </row>
    <row r="1142" spans="1:30" s="68" customFormat="1" ht="30" customHeight="1" x14ac:dyDescent="0.35">
      <c r="A1142" s="39"/>
      <c r="B1142" s="39" t="s">
        <v>59</v>
      </c>
      <c r="C1142" s="40">
        <v>1012</v>
      </c>
      <c r="D1142" s="41">
        <v>13395</v>
      </c>
      <c r="E1142" s="41">
        <v>6717</v>
      </c>
      <c r="F1142" s="41" t="s">
        <v>49</v>
      </c>
      <c r="G1142" s="39" t="s">
        <v>476</v>
      </c>
      <c r="H1142" s="61" t="s">
        <v>302</v>
      </c>
      <c r="I1142" s="64">
        <v>1.3</v>
      </c>
      <c r="J1142" s="64">
        <v>1</v>
      </c>
      <c r="K1142" s="64">
        <v>2</v>
      </c>
      <c r="L1142" s="64"/>
      <c r="M1142" s="64">
        <v>2</v>
      </c>
      <c r="N1142" s="64"/>
      <c r="O1142" s="41">
        <f>IF(P1142="m3",I1142*J1142*M1142,IF(P1142="m2-LxH",I1142*M1142,IF(P1142="m2-LxW",I1142*J1142*N1142,IF(P1142="rm",M1142,IF(P1142="lm",I1142,IF(P1142="unit",#REF!,))))))</f>
        <v>2</v>
      </c>
      <c r="P1142" s="42" t="s">
        <v>30</v>
      </c>
      <c r="Q1142" s="43" t="str">
        <f t="shared" si="302"/>
        <v>off hired</v>
      </c>
      <c r="R1142" s="57">
        <v>44825</v>
      </c>
      <c r="S1142" s="57">
        <v>44828</v>
      </c>
      <c r="T1142" s="45">
        <f t="shared" si="303"/>
        <v>1</v>
      </c>
      <c r="U1142" s="46">
        <f t="shared" si="304"/>
        <v>0.5714285714285714</v>
      </c>
      <c r="V1142" s="47">
        <v>135</v>
      </c>
      <c r="W1142" s="47">
        <v>12.25</v>
      </c>
      <c r="X1142" s="48">
        <f t="shared" si="296"/>
        <v>270</v>
      </c>
      <c r="Y1142" s="48">
        <f t="shared" si="297"/>
        <v>24.5</v>
      </c>
      <c r="Z1142" s="48">
        <f t="shared" si="298"/>
        <v>189</v>
      </c>
      <c r="AA1142" s="48">
        <f t="shared" si="299"/>
        <v>81</v>
      </c>
      <c r="AB1142" s="48">
        <f t="shared" si="300"/>
        <v>14</v>
      </c>
      <c r="AC1142" s="48">
        <f t="shared" si="301"/>
        <v>284</v>
      </c>
      <c r="AD1142" s="93">
        <f t="shared" si="294"/>
        <v>284</v>
      </c>
    </row>
    <row r="1143" spans="1:30" s="68" customFormat="1" ht="30" customHeight="1" x14ac:dyDescent="0.35">
      <c r="A1143" s="39"/>
      <c r="B1143" s="39" t="s">
        <v>59</v>
      </c>
      <c r="C1143" s="40">
        <v>1012</v>
      </c>
      <c r="D1143" s="41">
        <v>13395</v>
      </c>
      <c r="E1143" s="41">
        <v>6717</v>
      </c>
      <c r="F1143" s="41" t="s">
        <v>49</v>
      </c>
      <c r="G1143" s="39" t="s">
        <v>476</v>
      </c>
      <c r="H1143" s="61" t="s">
        <v>302</v>
      </c>
      <c r="I1143" s="64">
        <v>1.3</v>
      </c>
      <c r="J1143" s="64">
        <v>1</v>
      </c>
      <c r="K1143" s="64">
        <v>2</v>
      </c>
      <c r="L1143" s="64"/>
      <c r="M1143" s="64">
        <v>2</v>
      </c>
      <c r="N1143" s="64"/>
      <c r="O1143" s="41">
        <f>IF(P1143="m3",I1143*J1143*M1143,IF(P1143="m2-LxH",I1143*M1143,IF(P1143="m2-LxW",I1143*J1143*N1143,IF(P1143="rm",M1143,IF(P1143="lm",I1143,IF(P1143="unit",#REF!,))))))</f>
        <v>2</v>
      </c>
      <c r="P1143" s="42" t="s">
        <v>30</v>
      </c>
      <c r="Q1143" s="43" t="str">
        <f t="shared" si="302"/>
        <v>off hired</v>
      </c>
      <c r="R1143" s="57">
        <v>44825</v>
      </c>
      <c r="S1143" s="57">
        <v>44828</v>
      </c>
      <c r="T1143" s="45">
        <f t="shared" si="303"/>
        <v>1</v>
      </c>
      <c r="U1143" s="46">
        <f t="shared" si="304"/>
        <v>0.5714285714285714</v>
      </c>
      <c r="V1143" s="47">
        <v>135</v>
      </c>
      <c r="W1143" s="47">
        <v>12.25</v>
      </c>
      <c r="X1143" s="48">
        <f t="shared" si="296"/>
        <v>270</v>
      </c>
      <c r="Y1143" s="48">
        <f t="shared" si="297"/>
        <v>24.5</v>
      </c>
      <c r="Z1143" s="48">
        <f t="shared" si="298"/>
        <v>189</v>
      </c>
      <c r="AA1143" s="48">
        <f t="shared" si="299"/>
        <v>81</v>
      </c>
      <c r="AB1143" s="48">
        <f t="shared" si="300"/>
        <v>14</v>
      </c>
      <c r="AC1143" s="48">
        <f t="shared" si="301"/>
        <v>284</v>
      </c>
      <c r="AD1143" s="93">
        <f t="shared" si="294"/>
        <v>284</v>
      </c>
    </row>
    <row r="1144" spans="1:30" s="68" customFormat="1" ht="30" customHeight="1" x14ac:dyDescent="0.35">
      <c r="A1144" s="39"/>
      <c r="B1144" s="39" t="s">
        <v>219</v>
      </c>
      <c r="C1144" s="40">
        <v>1013</v>
      </c>
      <c r="D1144" s="41">
        <v>13396</v>
      </c>
      <c r="E1144" s="41">
        <v>8172</v>
      </c>
      <c r="F1144" s="41" t="s">
        <v>49</v>
      </c>
      <c r="G1144" s="39" t="s">
        <v>285</v>
      </c>
      <c r="H1144" s="39" t="s">
        <v>354</v>
      </c>
      <c r="I1144" s="41">
        <v>1.8</v>
      </c>
      <c r="J1144" s="41">
        <v>1</v>
      </c>
      <c r="K1144" s="41">
        <v>2</v>
      </c>
      <c r="L1144" s="41"/>
      <c r="M1144" s="41">
        <f>K1144-L1144</f>
        <v>2</v>
      </c>
      <c r="N1144" s="41"/>
      <c r="O1144" s="41">
        <f>IF(P1144="m3",I1144*J1144*M1144,IF(P1144="m2-LxH",I1144*M1144,IF(P1144="m2-LxW",I1144*J1144*N1144,IF(P1144="rm",M1144,IF(P1144="lm",I1144,IF(P1144="unit",#REF!,))))))</f>
        <v>2</v>
      </c>
      <c r="P1144" s="42" t="s">
        <v>30</v>
      </c>
      <c r="Q1144" s="43" t="str">
        <f t="shared" si="302"/>
        <v>off hired</v>
      </c>
      <c r="R1144" s="44">
        <v>44806</v>
      </c>
      <c r="S1144" s="44">
        <v>44863</v>
      </c>
      <c r="T1144" s="45">
        <f t="shared" si="303"/>
        <v>1</v>
      </c>
      <c r="U1144" s="46">
        <f t="shared" si="304"/>
        <v>8.2857142857142865</v>
      </c>
      <c r="V1144" s="47">
        <v>100</v>
      </c>
      <c r="W1144" s="47">
        <v>10.15</v>
      </c>
      <c r="X1144" s="48">
        <f t="shared" si="296"/>
        <v>200</v>
      </c>
      <c r="Y1144" s="48">
        <f t="shared" si="297"/>
        <v>20.3</v>
      </c>
      <c r="Z1144" s="48">
        <f t="shared" si="298"/>
        <v>140</v>
      </c>
      <c r="AA1144" s="48">
        <f t="shared" si="299"/>
        <v>60</v>
      </c>
      <c r="AB1144" s="48">
        <f t="shared" si="300"/>
        <v>168.20000000000002</v>
      </c>
      <c r="AC1144" s="48">
        <f t="shared" si="301"/>
        <v>368.20000000000005</v>
      </c>
      <c r="AD1144" s="93">
        <f t="shared" si="294"/>
        <v>368.20000000000005</v>
      </c>
    </row>
    <row r="1145" spans="1:30" s="68" customFormat="1" ht="30" customHeight="1" x14ac:dyDescent="0.35">
      <c r="A1145" s="39"/>
      <c r="B1145" s="39" t="s">
        <v>485</v>
      </c>
      <c r="C1145" s="40">
        <v>1014</v>
      </c>
      <c r="D1145" s="41">
        <v>13397</v>
      </c>
      <c r="E1145" s="41">
        <v>8498</v>
      </c>
      <c r="F1145" s="41" t="s">
        <v>50</v>
      </c>
      <c r="G1145" s="39" t="s">
        <v>308</v>
      </c>
      <c r="H1145" s="39" t="s">
        <v>28</v>
      </c>
      <c r="I1145" s="41">
        <v>8</v>
      </c>
      <c r="J1145" s="41">
        <v>2.5</v>
      </c>
      <c r="K1145" s="41">
        <v>3.5</v>
      </c>
      <c r="L1145" s="41"/>
      <c r="M1145" s="41">
        <f>K1145-L1145</f>
        <v>3.5</v>
      </c>
      <c r="N1145" s="41"/>
      <c r="O1145" s="41">
        <f>IF(P1145="m3",I1145*J1145*M1145,IF(P1145="m2-LxH",I1145*M1145,IF(P1145="m2-LxW",I1145*J1145*N1145,IF(P1145="rm",M1145,IF(P1145="lm",I1145,IF(P1145="unit",#REF!,))))))</f>
        <v>70</v>
      </c>
      <c r="P1145" s="42" t="s">
        <v>29</v>
      </c>
      <c r="Q1145" s="43" t="str">
        <f t="shared" si="302"/>
        <v>off hired</v>
      </c>
      <c r="R1145" s="44">
        <v>44826</v>
      </c>
      <c r="S1145" s="44">
        <v>44932</v>
      </c>
      <c r="T1145" s="45">
        <f t="shared" si="303"/>
        <v>1</v>
      </c>
      <c r="U1145" s="46">
        <f t="shared" si="304"/>
        <v>15.285714285714286</v>
      </c>
      <c r="V1145" s="47">
        <v>7.5</v>
      </c>
      <c r="W1145" s="47">
        <v>0.7</v>
      </c>
      <c r="X1145" s="48">
        <f t="shared" si="296"/>
        <v>525</v>
      </c>
      <c r="Y1145" s="48">
        <f t="shared" si="297"/>
        <v>49</v>
      </c>
      <c r="Z1145" s="48">
        <f t="shared" si="298"/>
        <v>367.5</v>
      </c>
      <c r="AA1145" s="48">
        <f t="shared" si="299"/>
        <v>157.5</v>
      </c>
      <c r="AB1145" s="48">
        <f t="shared" si="300"/>
        <v>749</v>
      </c>
      <c r="AC1145" s="48">
        <f t="shared" si="301"/>
        <v>1274</v>
      </c>
      <c r="AD1145" s="93">
        <f t="shared" si="294"/>
        <v>1274</v>
      </c>
    </row>
    <row r="1146" spans="1:30" s="68" customFormat="1" ht="30" customHeight="1" x14ac:dyDescent="0.35">
      <c r="A1146" s="39"/>
      <c r="B1146" s="39" t="s">
        <v>93</v>
      </c>
      <c r="C1146" s="40">
        <v>1015</v>
      </c>
      <c r="D1146" s="41">
        <v>13398</v>
      </c>
      <c r="E1146" s="41">
        <v>6713</v>
      </c>
      <c r="F1146" s="41" t="s">
        <v>50</v>
      </c>
      <c r="G1146" s="39" t="s">
        <v>287</v>
      </c>
      <c r="H1146" s="61" t="s">
        <v>399</v>
      </c>
      <c r="I1146" s="64">
        <v>8</v>
      </c>
      <c r="J1146" s="64">
        <v>1.3</v>
      </c>
      <c r="K1146" s="64">
        <v>4</v>
      </c>
      <c r="L1146" s="64"/>
      <c r="M1146" s="64">
        <v>4</v>
      </c>
      <c r="N1146" s="64"/>
      <c r="O1146" s="41">
        <f>IF(P1146="m3",I1146*J1146*M1146,IF(P1146="m2-LxH",I1146*M1146,IF(P1146="m2-LxW",I1146*J1146*N1146,IF(P1146="rm",M1146,IF(P1146="lm",I1146,IF(P1146="unit",#REF!,))))))</f>
        <v>32</v>
      </c>
      <c r="P1146" s="62" t="s">
        <v>27</v>
      </c>
      <c r="Q1146" s="43" t="str">
        <f t="shared" si="302"/>
        <v>off hired</v>
      </c>
      <c r="R1146" s="57">
        <v>44825</v>
      </c>
      <c r="S1146" s="57">
        <v>44828</v>
      </c>
      <c r="T1146" s="45">
        <f t="shared" si="303"/>
        <v>1</v>
      </c>
      <c r="U1146" s="46">
        <f t="shared" si="304"/>
        <v>0.5714285714285714</v>
      </c>
      <c r="V1146" s="66">
        <v>14</v>
      </c>
      <c r="W1146" s="66">
        <v>0.84</v>
      </c>
      <c r="X1146" s="48">
        <f t="shared" si="296"/>
        <v>448</v>
      </c>
      <c r="Y1146" s="48">
        <f t="shared" si="297"/>
        <v>26.88</v>
      </c>
      <c r="Z1146" s="48">
        <f t="shared" si="298"/>
        <v>313.59999999999997</v>
      </c>
      <c r="AA1146" s="48">
        <f t="shared" si="299"/>
        <v>134.4</v>
      </c>
      <c r="AB1146" s="48">
        <f t="shared" si="300"/>
        <v>15.36</v>
      </c>
      <c r="AC1146" s="48">
        <f t="shared" si="301"/>
        <v>463.36</v>
      </c>
      <c r="AD1146" s="93">
        <f t="shared" si="294"/>
        <v>463.36</v>
      </c>
    </row>
    <row r="1147" spans="1:30" s="68" customFormat="1" ht="30" customHeight="1" x14ac:dyDescent="0.35">
      <c r="A1147" s="39"/>
      <c r="B1147" s="39" t="s">
        <v>114</v>
      </c>
      <c r="C1147" s="62">
        <v>1016</v>
      </c>
      <c r="D1147" s="64">
        <v>13451</v>
      </c>
      <c r="E1147" s="64">
        <v>8208</v>
      </c>
      <c r="F1147" s="64" t="s">
        <v>49</v>
      </c>
      <c r="G1147" s="61" t="s">
        <v>256</v>
      </c>
      <c r="H1147" s="61" t="s">
        <v>302</v>
      </c>
      <c r="I1147" s="64">
        <v>2.5</v>
      </c>
      <c r="J1147" s="64">
        <v>1.8</v>
      </c>
      <c r="K1147" s="64">
        <v>4</v>
      </c>
      <c r="L1147" s="64"/>
      <c r="M1147" s="64">
        <v>4</v>
      </c>
      <c r="N1147" s="64"/>
      <c r="O1147" s="41">
        <f>IF(P1147="m3",I1147*J1147*M1147,IF(P1147="m2-LxH",I1147*M1147,IF(P1147="m2-LxW",I1147*J1147*N1147,IF(P1147="rm",M1147,IF(P1147="lm",I1147,IF(P1147="unit",#REF!,))))))</f>
        <v>4</v>
      </c>
      <c r="P1147" s="42" t="s">
        <v>30</v>
      </c>
      <c r="Q1147" s="43" t="str">
        <f t="shared" si="302"/>
        <v>off hired</v>
      </c>
      <c r="R1147" s="57">
        <v>44824</v>
      </c>
      <c r="S1147" s="57">
        <v>44872</v>
      </c>
      <c r="T1147" s="45">
        <f t="shared" si="303"/>
        <v>1</v>
      </c>
      <c r="U1147" s="46">
        <f t="shared" si="304"/>
        <v>7</v>
      </c>
      <c r="V1147" s="47">
        <v>135</v>
      </c>
      <c r="W1147" s="47">
        <v>12.25</v>
      </c>
      <c r="X1147" s="48">
        <f t="shared" si="296"/>
        <v>540</v>
      </c>
      <c r="Y1147" s="48">
        <f t="shared" si="297"/>
        <v>49</v>
      </c>
      <c r="Z1147" s="48">
        <f t="shared" si="298"/>
        <v>378</v>
      </c>
      <c r="AA1147" s="48">
        <f t="shared" si="299"/>
        <v>162</v>
      </c>
      <c r="AB1147" s="48">
        <f t="shared" si="300"/>
        <v>343</v>
      </c>
      <c r="AC1147" s="48">
        <f t="shared" si="301"/>
        <v>883</v>
      </c>
      <c r="AD1147" s="93">
        <f t="shared" si="294"/>
        <v>883</v>
      </c>
    </row>
    <row r="1148" spans="1:30" s="68" customFormat="1" ht="30" customHeight="1" x14ac:dyDescent="0.35">
      <c r="A1148" s="39"/>
      <c r="B1148" s="39" t="s">
        <v>219</v>
      </c>
      <c r="C1148" s="40">
        <v>1017</v>
      </c>
      <c r="D1148" s="41">
        <v>13452</v>
      </c>
      <c r="E1148" s="41">
        <v>6749</v>
      </c>
      <c r="F1148" s="41" t="s">
        <v>49</v>
      </c>
      <c r="G1148" s="39" t="s">
        <v>285</v>
      </c>
      <c r="H1148" s="61" t="s">
        <v>302</v>
      </c>
      <c r="I1148" s="64">
        <v>2.5</v>
      </c>
      <c r="J1148" s="64">
        <v>1.3</v>
      </c>
      <c r="K1148" s="64">
        <v>2.5</v>
      </c>
      <c r="L1148" s="64"/>
      <c r="M1148" s="64">
        <v>2.5</v>
      </c>
      <c r="N1148" s="64"/>
      <c r="O1148" s="41">
        <f>IF(P1148="m3",I1148*J1148*M1148,IF(P1148="m2-LxH",I1148*M1148,IF(P1148="m2-LxW",I1148*J1148*N1148,IF(P1148="rm",M1148,IF(P1148="lm",I1148,IF(P1148="unit",#REF!,))))))</f>
        <v>2.5</v>
      </c>
      <c r="P1148" s="42" t="s">
        <v>30</v>
      </c>
      <c r="Q1148" s="43" t="str">
        <f t="shared" si="302"/>
        <v>off hired</v>
      </c>
      <c r="R1148" s="57">
        <v>44825</v>
      </c>
      <c r="S1148" s="85">
        <v>44835</v>
      </c>
      <c r="T1148" s="45">
        <f t="shared" si="303"/>
        <v>1</v>
      </c>
      <c r="U1148" s="46">
        <f t="shared" si="304"/>
        <v>1.5714285714285714</v>
      </c>
      <c r="V1148" s="47">
        <v>135</v>
      </c>
      <c r="W1148" s="47">
        <v>12.25</v>
      </c>
      <c r="X1148" s="48">
        <f t="shared" si="296"/>
        <v>337.5</v>
      </c>
      <c r="Y1148" s="48">
        <f t="shared" si="297"/>
        <v>30.625</v>
      </c>
      <c r="Z1148" s="48">
        <f t="shared" si="298"/>
        <v>236.25</v>
      </c>
      <c r="AA1148" s="48">
        <f t="shared" si="299"/>
        <v>101.25</v>
      </c>
      <c r="AB1148" s="48">
        <f t="shared" si="300"/>
        <v>48.125</v>
      </c>
      <c r="AC1148" s="48">
        <f t="shared" si="301"/>
        <v>385.625</v>
      </c>
      <c r="AD1148" s="93">
        <f t="shared" si="294"/>
        <v>385.625</v>
      </c>
    </row>
    <row r="1149" spans="1:30" s="68" customFormat="1" ht="30" customHeight="1" x14ac:dyDescent="0.35">
      <c r="A1149" s="39"/>
      <c r="B1149" s="39" t="s">
        <v>219</v>
      </c>
      <c r="C1149" s="40">
        <v>1018</v>
      </c>
      <c r="D1149" s="41">
        <v>13453</v>
      </c>
      <c r="E1149" s="41">
        <v>6744</v>
      </c>
      <c r="F1149" s="41" t="s">
        <v>49</v>
      </c>
      <c r="G1149" s="39" t="s">
        <v>285</v>
      </c>
      <c r="H1149" s="61" t="s">
        <v>302</v>
      </c>
      <c r="I1149" s="64">
        <v>1.8</v>
      </c>
      <c r="J1149" s="64">
        <v>1.8</v>
      </c>
      <c r="K1149" s="64">
        <v>2.5</v>
      </c>
      <c r="L1149" s="64"/>
      <c r="M1149" s="64">
        <v>2.5</v>
      </c>
      <c r="N1149" s="64"/>
      <c r="O1149" s="41">
        <f>IF(P1149="m3",I1149*J1149*M1149,IF(P1149="m2-LxH",I1149*M1149,IF(P1149="m2-LxW",I1149*J1149*N1149,IF(P1149="rm",M1149,IF(P1149="lm",I1149,IF(P1149="unit",#REF!,))))))</f>
        <v>2.5</v>
      </c>
      <c r="P1149" s="42" t="s">
        <v>30</v>
      </c>
      <c r="Q1149" s="43" t="str">
        <f t="shared" si="302"/>
        <v>off hired</v>
      </c>
      <c r="R1149" s="57">
        <v>44826</v>
      </c>
      <c r="S1149" s="85">
        <v>44834</v>
      </c>
      <c r="T1149" s="45">
        <f t="shared" si="303"/>
        <v>1</v>
      </c>
      <c r="U1149" s="46">
        <f t="shared" si="304"/>
        <v>1.2857142857142858</v>
      </c>
      <c r="V1149" s="47">
        <v>135</v>
      </c>
      <c r="W1149" s="47">
        <v>12.25</v>
      </c>
      <c r="X1149" s="48">
        <f t="shared" si="296"/>
        <v>337.5</v>
      </c>
      <c r="Y1149" s="48">
        <f t="shared" si="297"/>
        <v>30.625</v>
      </c>
      <c r="Z1149" s="48">
        <f t="shared" si="298"/>
        <v>236.25</v>
      </c>
      <c r="AA1149" s="48">
        <f t="shared" si="299"/>
        <v>101.25</v>
      </c>
      <c r="AB1149" s="48">
        <f t="shared" si="300"/>
        <v>39.375</v>
      </c>
      <c r="AC1149" s="48">
        <f t="shared" si="301"/>
        <v>376.875</v>
      </c>
      <c r="AD1149" s="93">
        <f t="shared" si="294"/>
        <v>376.875</v>
      </c>
    </row>
    <row r="1150" spans="1:30" s="68" customFormat="1" ht="30" customHeight="1" x14ac:dyDescent="0.35">
      <c r="A1150" s="39"/>
      <c r="B1150" s="39" t="s">
        <v>114</v>
      </c>
      <c r="C1150" s="40">
        <v>1019</v>
      </c>
      <c r="D1150" s="41">
        <v>13454</v>
      </c>
      <c r="E1150" s="41">
        <v>8074</v>
      </c>
      <c r="F1150" s="41" t="s">
        <v>50</v>
      </c>
      <c r="G1150" s="39" t="s">
        <v>332</v>
      </c>
      <c r="H1150" s="61" t="s">
        <v>302</v>
      </c>
      <c r="I1150" s="64">
        <v>2.5</v>
      </c>
      <c r="J1150" s="64">
        <v>1.3</v>
      </c>
      <c r="K1150" s="64">
        <v>2</v>
      </c>
      <c r="L1150" s="64"/>
      <c r="M1150" s="64">
        <v>2</v>
      </c>
      <c r="N1150" s="64"/>
      <c r="O1150" s="41">
        <f>IF(P1150="m3",I1150*J1150*M1150,IF(P1150="m2-LxH",I1150*M1150,IF(P1150="m2-LxW",I1150*J1150*N1150,IF(P1150="rm",M1150,IF(P1150="lm",I1150,IF(P1150="unit",#REF!,))))))</f>
        <v>2</v>
      </c>
      <c r="P1150" s="42" t="s">
        <v>30</v>
      </c>
      <c r="Q1150" s="43" t="str">
        <f t="shared" si="302"/>
        <v>off hired</v>
      </c>
      <c r="R1150" s="57">
        <v>44826</v>
      </c>
      <c r="S1150" s="57">
        <v>44839</v>
      </c>
      <c r="T1150" s="45">
        <f t="shared" si="303"/>
        <v>1</v>
      </c>
      <c r="U1150" s="46">
        <f t="shared" si="304"/>
        <v>2</v>
      </c>
      <c r="V1150" s="47">
        <v>135</v>
      </c>
      <c r="W1150" s="47">
        <v>12.25</v>
      </c>
      <c r="X1150" s="48">
        <f t="shared" si="296"/>
        <v>270</v>
      </c>
      <c r="Y1150" s="48">
        <f t="shared" si="297"/>
        <v>24.5</v>
      </c>
      <c r="Z1150" s="48">
        <f t="shared" si="298"/>
        <v>189</v>
      </c>
      <c r="AA1150" s="48">
        <f t="shared" si="299"/>
        <v>81</v>
      </c>
      <c r="AB1150" s="48">
        <f t="shared" si="300"/>
        <v>49</v>
      </c>
      <c r="AC1150" s="48">
        <f t="shared" si="301"/>
        <v>319</v>
      </c>
      <c r="AD1150" s="93">
        <f t="shared" si="294"/>
        <v>319</v>
      </c>
    </row>
    <row r="1151" spans="1:30" s="68" customFormat="1" ht="30" customHeight="1" x14ac:dyDescent="0.35">
      <c r="A1151" s="39"/>
      <c r="B1151" s="39" t="s">
        <v>62</v>
      </c>
      <c r="C1151" s="40">
        <v>1020</v>
      </c>
      <c r="D1151" s="41">
        <v>13455</v>
      </c>
      <c r="E1151" s="41">
        <v>8059</v>
      </c>
      <c r="F1151" s="41" t="s">
        <v>49</v>
      </c>
      <c r="G1151" s="39" t="s">
        <v>240</v>
      </c>
      <c r="H1151" s="61" t="s">
        <v>302</v>
      </c>
      <c r="I1151" s="64">
        <v>2.5</v>
      </c>
      <c r="J1151" s="64">
        <v>1.3</v>
      </c>
      <c r="K1151" s="64">
        <v>4</v>
      </c>
      <c r="L1151" s="64"/>
      <c r="M1151" s="64">
        <v>4</v>
      </c>
      <c r="N1151" s="64"/>
      <c r="O1151" s="41">
        <f>IF(P1151="m3",I1151*J1151*M1151,IF(P1151="m2-LxH",I1151*M1151,IF(P1151="m2-LxW",I1151*J1151*N1151,IF(P1151="rm",M1151,IF(P1151="lm",I1151,IF(P1151="unit",#REF!,))))))</f>
        <v>4</v>
      </c>
      <c r="P1151" s="42" t="s">
        <v>30</v>
      </c>
      <c r="Q1151" s="43" t="str">
        <f t="shared" si="302"/>
        <v>off hired</v>
      </c>
      <c r="R1151" s="57">
        <v>44826</v>
      </c>
      <c r="S1151" s="57">
        <v>44837</v>
      </c>
      <c r="T1151" s="45">
        <f t="shared" si="303"/>
        <v>1</v>
      </c>
      <c r="U1151" s="46">
        <f t="shared" si="304"/>
        <v>1.7142857142857142</v>
      </c>
      <c r="V1151" s="47">
        <v>135</v>
      </c>
      <c r="W1151" s="47">
        <v>12.25</v>
      </c>
      <c r="X1151" s="48">
        <f t="shared" si="296"/>
        <v>540</v>
      </c>
      <c r="Y1151" s="48">
        <f t="shared" si="297"/>
        <v>49</v>
      </c>
      <c r="Z1151" s="48">
        <f t="shared" si="298"/>
        <v>378</v>
      </c>
      <c r="AA1151" s="48">
        <f t="shared" si="299"/>
        <v>162</v>
      </c>
      <c r="AB1151" s="48">
        <f t="shared" si="300"/>
        <v>84</v>
      </c>
      <c r="AC1151" s="48">
        <f t="shared" si="301"/>
        <v>624</v>
      </c>
      <c r="AD1151" s="93">
        <f t="shared" si="294"/>
        <v>624</v>
      </c>
    </row>
    <row r="1152" spans="1:30" s="68" customFormat="1" ht="30" customHeight="1" x14ac:dyDescent="0.35">
      <c r="A1152" s="39"/>
      <c r="B1152" s="39" t="s">
        <v>132</v>
      </c>
      <c r="C1152" s="40">
        <v>1021</v>
      </c>
      <c r="D1152" s="41">
        <v>13456</v>
      </c>
      <c r="E1152" s="41">
        <v>8290</v>
      </c>
      <c r="F1152" s="41" t="s">
        <v>50</v>
      </c>
      <c r="G1152" s="39" t="s">
        <v>268</v>
      </c>
      <c r="H1152" s="61" t="s">
        <v>302</v>
      </c>
      <c r="I1152" s="64">
        <v>1.8</v>
      </c>
      <c r="J1152" s="64">
        <v>1.3</v>
      </c>
      <c r="K1152" s="64">
        <v>2.5</v>
      </c>
      <c r="L1152" s="64"/>
      <c r="M1152" s="64">
        <v>2.5</v>
      </c>
      <c r="N1152" s="64"/>
      <c r="O1152" s="41">
        <f>IF(P1152="m3",I1152*J1152*M1152,IF(P1152="m2-LxH",I1152*M1152,IF(P1152="m2-LxW",I1152*J1152*N1152,IF(P1152="rm",M1152,IF(P1152="lm",I1152,IF(P1152="unit",#REF!,))))))</f>
        <v>2.5</v>
      </c>
      <c r="P1152" s="42" t="s">
        <v>30</v>
      </c>
      <c r="Q1152" s="43" t="str">
        <f t="shared" si="302"/>
        <v>off hired</v>
      </c>
      <c r="R1152" s="57">
        <v>44824</v>
      </c>
      <c r="S1152" s="57">
        <v>44894</v>
      </c>
      <c r="T1152" s="45">
        <f t="shared" si="303"/>
        <v>1</v>
      </c>
      <c r="U1152" s="46">
        <f t="shared" si="304"/>
        <v>10.142857142857142</v>
      </c>
      <c r="V1152" s="47">
        <v>135</v>
      </c>
      <c r="W1152" s="47">
        <v>12.25</v>
      </c>
      <c r="X1152" s="48">
        <f t="shared" si="296"/>
        <v>337.5</v>
      </c>
      <c r="Y1152" s="48">
        <f t="shared" si="297"/>
        <v>30.625</v>
      </c>
      <c r="Z1152" s="48">
        <f t="shared" si="298"/>
        <v>236.25</v>
      </c>
      <c r="AA1152" s="48">
        <f t="shared" si="299"/>
        <v>101.25</v>
      </c>
      <c r="AB1152" s="48">
        <f t="shared" si="300"/>
        <v>310.62499999999994</v>
      </c>
      <c r="AC1152" s="48">
        <f t="shared" si="301"/>
        <v>648.125</v>
      </c>
      <c r="AD1152" s="93">
        <f t="shared" si="294"/>
        <v>648.125</v>
      </c>
    </row>
    <row r="1153" spans="1:30" s="68" customFormat="1" ht="30" customHeight="1" x14ac:dyDescent="0.35">
      <c r="A1153" s="39"/>
      <c r="B1153" s="39" t="s">
        <v>132</v>
      </c>
      <c r="C1153" s="40">
        <v>1022</v>
      </c>
      <c r="D1153" s="41">
        <v>13457</v>
      </c>
      <c r="E1153" s="41">
        <v>8165</v>
      </c>
      <c r="F1153" s="41" t="s">
        <v>49</v>
      </c>
      <c r="G1153" s="39" t="s">
        <v>267</v>
      </c>
      <c r="H1153" s="61" t="s">
        <v>399</v>
      </c>
      <c r="I1153" s="64">
        <v>35</v>
      </c>
      <c r="J1153" s="64">
        <v>1.3</v>
      </c>
      <c r="K1153" s="64">
        <v>4</v>
      </c>
      <c r="L1153" s="64"/>
      <c r="M1153" s="64">
        <v>4</v>
      </c>
      <c r="N1153" s="64"/>
      <c r="O1153" s="41">
        <f>IF(P1153="m3",I1153*J1153*M1153,IF(P1153="m2-LxH",I1153*M1153,IF(P1153="m2-LxW",I1153*J1153*N1153,IF(P1153="rm",M1153,IF(P1153="lm",I1153,IF(P1153="unit",#REF!,))))))</f>
        <v>140</v>
      </c>
      <c r="P1153" s="62" t="s">
        <v>27</v>
      </c>
      <c r="Q1153" s="43" t="str">
        <f t="shared" si="302"/>
        <v>off hired</v>
      </c>
      <c r="R1153" s="57">
        <v>44826</v>
      </c>
      <c r="S1153" s="57">
        <v>44862</v>
      </c>
      <c r="T1153" s="45">
        <f t="shared" si="303"/>
        <v>1</v>
      </c>
      <c r="U1153" s="46">
        <f t="shared" si="304"/>
        <v>5.2857142857142856</v>
      </c>
      <c r="V1153" s="66">
        <v>14</v>
      </c>
      <c r="W1153" s="66">
        <v>0.84</v>
      </c>
      <c r="X1153" s="48">
        <f t="shared" si="296"/>
        <v>1960</v>
      </c>
      <c r="Y1153" s="48">
        <f t="shared" si="297"/>
        <v>117.6</v>
      </c>
      <c r="Z1153" s="48">
        <f t="shared" si="298"/>
        <v>1372</v>
      </c>
      <c r="AA1153" s="48">
        <f t="shared" si="299"/>
        <v>588</v>
      </c>
      <c r="AB1153" s="48">
        <f t="shared" si="300"/>
        <v>621.6</v>
      </c>
      <c r="AC1153" s="48">
        <f t="shared" si="301"/>
        <v>2581.6</v>
      </c>
      <c r="AD1153" s="93">
        <f t="shared" si="294"/>
        <v>2581.6</v>
      </c>
    </row>
    <row r="1154" spans="1:30" s="68" customFormat="1" ht="30" customHeight="1" x14ac:dyDescent="0.35">
      <c r="A1154" s="39"/>
      <c r="B1154" s="39" t="s">
        <v>97</v>
      </c>
      <c r="C1154" s="40">
        <v>1023</v>
      </c>
      <c r="D1154" s="41">
        <v>13458</v>
      </c>
      <c r="E1154" s="41">
        <v>8287</v>
      </c>
      <c r="F1154" s="41" t="s">
        <v>50</v>
      </c>
      <c r="G1154" s="39" t="s">
        <v>326</v>
      </c>
      <c r="H1154" s="39" t="s">
        <v>354</v>
      </c>
      <c r="I1154" s="41">
        <v>1.8</v>
      </c>
      <c r="J1154" s="41">
        <v>1.8</v>
      </c>
      <c r="K1154" s="41">
        <v>4</v>
      </c>
      <c r="L1154" s="41"/>
      <c r="M1154" s="41">
        <f>K1154-L1154</f>
        <v>4</v>
      </c>
      <c r="N1154" s="41"/>
      <c r="O1154" s="41">
        <f>IF(P1154="m3",I1154*J1154*M1154,IF(P1154="m2-LxH",I1154*M1154,IF(P1154="m2-LxW",I1154*J1154*N1154,IF(P1154="rm",M1154,IF(P1154="lm",I1154,IF(P1154="unit",#REF!,))))))</f>
        <v>4</v>
      </c>
      <c r="P1154" s="42" t="s">
        <v>30</v>
      </c>
      <c r="Q1154" s="43" t="str">
        <f t="shared" si="302"/>
        <v>off hired</v>
      </c>
      <c r="R1154" s="44">
        <v>44826</v>
      </c>
      <c r="S1154" s="44">
        <v>44893</v>
      </c>
      <c r="T1154" s="45">
        <f t="shared" si="303"/>
        <v>1</v>
      </c>
      <c r="U1154" s="46">
        <f t="shared" si="304"/>
        <v>9.7142857142857135</v>
      </c>
      <c r="V1154" s="47">
        <v>100</v>
      </c>
      <c r="W1154" s="47">
        <v>10.15</v>
      </c>
      <c r="X1154" s="48">
        <f t="shared" si="296"/>
        <v>400</v>
      </c>
      <c r="Y1154" s="48">
        <f t="shared" si="297"/>
        <v>40.6</v>
      </c>
      <c r="Z1154" s="48">
        <f t="shared" si="298"/>
        <v>280</v>
      </c>
      <c r="AA1154" s="48">
        <f t="shared" si="299"/>
        <v>120</v>
      </c>
      <c r="AB1154" s="48">
        <f t="shared" si="300"/>
        <v>394.4</v>
      </c>
      <c r="AC1154" s="48">
        <f t="shared" si="301"/>
        <v>794.4</v>
      </c>
      <c r="AD1154" s="93">
        <f t="shared" si="294"/>
        <v>794.4</v>
      </c>
    </row>
    <row r="1155" spans="1:30" s="68" customFormat="1" ht="30" customHeight="1" x14ac:dyDescent="0.35">
      <c r="A1155" s="39"/>
      <c r="B1155" s="39" t="s">
        <v>97</v>
      </c>
      <c r="C1155" s="40">
        <v>1024</v>
      </c>
      <c r="D1155" s="41">
        <v>13459</v>
      </c>
      <c r="E1155" s="41">
        <v>8188</v>
      </c>
      <c r="F1155" s="41" t="s">
        <v>50</v>
      </c>
      <c r="G1155" s="39" t="s">
        <v>326</v>
      </c>
      <c r="H1155" s="61" t="s">
        <v>302</v>
      </c>
      <c r="I1155" s="64">
        <v>2.5</v>
      </c>
      <c r="J1155" s="64">
        <v>1.8</v>
      </c>
      <c r="K1155" s="64">
        <v>3.5</v>
      </c>
      <c r="L1155" s="64"/>
      <c r="M1155" s="64">
        <v>3.5</v>
      </c>
      <c r="N1155" s="64"/>
      <c r="O1155" s="41">
        <f>IF(P1155="m3",I1155*J1155*M1155,IF(P1155="m2-LxH",I1155*M1155,IF(P1155="m2-LxW",I1155*J1155*N1155,IF(P1155="rm",M1155,IF(P1155="lm",I1155,IF(P1155="unit",#REF!,))))))</f>
        <v>3.5</v>
      </c>
      <c r="P1155" s="42" t="s">
        <v>30</v>
      </c>
      <c r="Q1155" s="43" t="str">
        <f t="shared" si="302"/>
        <v>off hired</v>
      </c>
      <c r="R1155" s="57">
        <v>44826</v>
      </c>
      <c r="S1155" s="57">
        <v>44868</v>
      </c>
      <c r="T1155" s="45">
        <f t="shared" si="303"/>
        <v>1</v>
      </c>
      <c r="U1155" s="46">
        <f t="shared" si="304"/>
        <v>6.1428571428571432</v>
      </c>
      <c r="V1155" s="47">
        <v>135</v>
      </c>
      <c r="W1155" s="47">
        <v>12.25</v>
      </c>
      <c r="X1155" s="48">
        <f t="shared" si="296"/>
        <v>472.5</v>
      </c>
      <c r="Y1155" s="48">
        <f t="shared" si="297"/>
        <v>42.875</v>
      </c>
      <c r="Z1155" s="48">
        <f t="shared" si="298"/>
        <v>330.74999999999994</v>
      </c>
      <c r="AA1155" s="48">
        <f t="shared" si="299"/>
        <v>141.75</v>
      </c>
      <c r="AB1155" s="48">
        <f t="shared" si="300"/>
        <v>263.375</v>
      </c>
      <c r="AC1155" s="48">
        <f t="shared" si="301"/>
        <v>735.875</v>
      </c>
      <c r="AD1155" s="93">
        <f t="shared" si="294"/>
        <v>735.875</v>
      </c>
    </row>
    <row r="1156" spans="1:30" s="68" customFormat="1" ht="30" customHeight="1" x14ac:dyDescent="0.35">
      <c r="A1156" s="39"/>
      <c r="B1156" s="39" t="s">
        <v>62</v>
      </c>
      <c r="C1156" s="40">
        <v>406</v>
      </c>
      <c r="D1156" s="41">
        <v>13460</v>
      </c>
      <c r="E1156" s="41">
        <v>8156</v>
      </c>
      <c r="F1156" s="41" t="s">
        <v>50</v>
      </c>
      <c r="G1156" s="39" t="s">
        <v>270</v>
      </c>
      <c r="H1156" s="61" t="s">
        <v>302</v>
      </c>
      <c r="I1156" s="64">
        <v>2.5</v>
      </c>
      <c r="J1156" s="64">
        <v>1.3</v>
      </c>
      <c r="K1156" s="64">
        <v>3</v>
      </c>
      <c r="L1156" s="64"/>
      <c r="M1156" s="64">
        <v>3</v>
      </c>
      <c r="N1156" s="64"/>
      <c r="O1156" s="41">
        <f>IF(P1156="m3",I1156*J1156*M1156,IF(P1156="m2-LxH",I1156*M1156,IF(P1156="m2-LxW",I1156*J1156*N1156,IF(P1156="rm",M1156,IF(P1156="lm",I1156,IF(P1156="unit",#REF!,))))))</f>
        <v>3</v>
      </c>
      <c r="P1156" s="42" t="s">
        <v>30</v>
      </c>
      <c r="Q1156" s="43" t="str">
        <f t="shared" si="302"/>
        <v>off hired</v>
      </c>
      <c r="R1156" s="57">
        <v>44826</v>
      </c>
      <c r="S1156" s="57">
        <v>44861</v>
      </c>
      <c r="T1156" s="45">
        <f t="shared" si="303"/>
        <v>1</v>
      </c>
      <c r="U1156" s="46">
        <f t="shared" si="304"/>
        <v>5.1428571428571432</v>
      </c>
      <c r="V1156" s="47">
        <v>135</v>
      </c>
      <c r="W1156" s="47">
        <v>12.25</v>
      </c>
      <c r="X1156" s="48">
        <f t="shared" si="296"/>
        <v>405</v>
      </c>
      <c r="Y1156" s="48">
        <f t="shared" si="297"/>
        <v>36.75</v>
      </c>
      <c r="Z1156" s="48">
        <f t="shared" si="298"/>
        <v>283.49999999999994</v>
      </c>
      <c r="AA1156" s="48">
        <f t="shared" si="299"/>
        <v>121.49999999999999</v>
      </c>
      <c r="AB1156" s="48">
        <f t="shared" si="300"/>
        <v>189.00000000000003</v>
      </c>
      <c r="AC1156" s="48">
        <f t="shared" si="301"/>
        <v>594</v>
      </c>
      <c r="AD1156" s="93">
        <f t="shared" si="294"/>
        <v>594</v>
      </c>
    </row>
    <row r="1157" spans="1:30" s="68" customFormat="1" ht="30" customHeight="1" x14ac:dyDescent="0.35">
      <c r="A1157" s="39"/>
      <c r="B1157" s="39" t="s">
        <v>62</v>
      </c>
      <c r="C1157" s="40">
        <v>406</v>
      </c>
      <c r="D1157" s="41">
        <v>13460</v>
      </c>
      <c r="E1157" s="41">
        <v>8156</v>
      </c>
      <c r="F1157" s="41" t="s">
        <v>50</v>
      </c>
      <c r="G1157" s="39" t="s">
        <v>270</v>
      </c>
      <c r="H1157" s="61" t="s">
        <v>302</v>
      </c>
      <c r="I1157" s="64">
        <v>2.5</v>
      </c>
      <c r="J1157" s="64">
        <v>1.3</v>
      </c>
      <c r="K1157" s="64">
        <v>3</v>
      </c>
      <c r="L1157" s="64"/>
      <c r="M1157" s="64">
        <v>3</v>
      </c>
      <c r="N1157" s="64"/>
      <c r="O1157" s="41">
        <f>IF(P1157="m3",I1157*J1157*M1157,IF(P1157="m2-LxH",I1157*M1157,IF(P1157="m2-LxW",I1157*J1157*N1157,IF(P1157="rm",M1157,IF(P1157="lm",I1157,IF(P1157="unit",#REF!,))))))</f>
        <v>3</v>
      </c>
      <c r="P1157" s="42" t="s">
        <v>30</v>
      </c>
      <c r="Q1157" s="43" t="str">
        <f t="shared" si="302"/>
        <v>off hired</v>
      </c>
      <c r="R1157" s="57">
        <v>44826</v>
      </c>
      <c r="S1157" s="57">
        <v>44861</v>
      </c>
      <c r="T1157" s="45">
        <f t="shared" si="303"/>
        <v>1</v>
      </c>
      <c r="U1157" s="46">
        <f t="shared" si="304"/>
        <v>5.1428571428571432</v>
      </c>
      <c r="V1157" s="47">
        <v>135</v>
      </c>
      <c r="W1157" s="47">
        <v>12.25</v>
      </c>
      <c r="X1157" s="48">
        <f t="shared" si="296"/>
        <v>405</v>
      </c>
      <c r="Y1157" s="48">
        <f t="shared" si="297"/>
        <v>36.75</v>
      </c>
      <c r="Z1157" s="48">
        <f t="shared" si="298"/>
        <v>283.49999999999994</v>
      </c>
      <c r="AA1157" s="48">
        <f t="shared" si="299"/>
        <v>121.49999999999999</v>
      </c>
      <c r="AB1157" s="48">
        <f t="shared" si="300"/>
        <v>189.00000000000003</v>
      </c>
      <c r="AC1157" s="48">
        <f t="shared" si="301"/>
        <v>594</v>
      </c>
      <c r="AD1157" s="93">
        <f t="shared" si="294"/>
        <v>594</v>
      </c>
    </row>
    <row r="1158" spans="1:30" s="68" customFormat="1" ht="30" customHeight="1" x14ac:dyDescent="0.35">
      <c r="A1158" s="39"/>
      <c r="B1158" s="39" t="s">
        <v>102</v>
      </c>
      <c r="C1158" s="40">
        <v>1024</v>
      </c>
      <c r="D1158" s="41">
        <v>13461</v>
      </c>
      <c r="E1158" s="41">
        <v>6742</v>
      </c>
      <c r="F1158" s="41" t="s">
        <v>50</v>
      </c>
      <c r="G1158" s="39" t="s">
        <v>477</v>
      </c>
      <c r="H1158" s="61" t="s">
        <v>302</v>
      </c>
      <c r="I1158" s="64">
        <v>1.3</v>
      </c>
      <c r="J1158" s="64">
        <v>0.6</v>
      </c>
      <c r="K1158" s="64">
        <v>3</v>
      </c>
      <c r="L1158" s="64"/>
      <c r="M1158" s="64">
        <v>3</v>
      </c>
      <c r="N1158" s="64"/>
      <c r="O1158" s="41">
        <f>IF(P1158="m3",I1158*J1158*M1158,IF(P1158="m2-LxH",I1158*M1158,IF(P1158="m2-LxW",I1158*J1158*N1158,IF(P1158="rm",M1158,IF(P1158="lm",I1158,IF(P1158="unit",#REF!,))))))</f>
        <v>3</v>
      </c>
      <c r="P1158" s="42" t="s">
        <v>30</v>
      </c>
      <c r="Q1158" s="43" t="str">
        <f t="shared" si="302"/>
        <v>off hired</v>
      </c>
      <c r="R1158" s="57">
        <v>44827</v>
      </c>
      <c r="S1158" s="85">
        <v>44833</v>
      </c>
      <c r="T1158" s="45">
        <f t="shared" si="303"/>
        <v>1</v>
      </c>
      <c r="U1158" s="46">
        <f t="shared" si="304"/>
        <v>1</v>
      </c>
      <c r="V1158" s="47">
        <v>135</v>
      </c>
      <c r="W1158" s="47">
        <v>12.25</v>
      </c>
      <c r="X1158" s="48">
        <f t="shared" si="296"/>
        <v>405</v>
      </c>
      <c r="Y1158" s="48">
        <f t="shared" si="297"/>
        <v>36.75</v>
      </c>
      <c r="Z1158" s="48">
        <f t="shared" si="298"/>
        <v>283.49999999999994</v>
      </c>
      <c r="AA1158" s="48">
        <f t="shared" si="299"/>
        <v>121.49999999999999</v>
      </c>
      <c r="AB1158" s="48">
        <f t="shared" si="300"/>
        <v>36.75</v>
      </c>
      <c r="AC1158" s="48">
        <f t="shared" si="301"/>
        <v>441.74999999999994</v>
      </c>
      <c r="AD1158" s="93">
        <f t="shared" si="294"/>
        <v>441.74999999999994</v>
      </c>
    </row>
    <row r="1159" spans="1:30" s="68" customFormat="1" ht="30" customHeight="1" x14ac:dyDescent="0.35">
      <c r="A1159" s="39"/>
      <c r="B1159" s="39" t="s">
        <v>102</v>
      </c>
      <c r="C1159" s="40">
        <v>1025</v>
      </c>
      <c r="D1159" s="41">
        <v>13461</v>
      </c>
      <c r="E1159" s="41">
        <v>6742</v>
      </c>
      <c r="F1159" s="41" t="s">
        <v>50</v>
      </c>
      <c r="G1159" s="39" t="s">
        <v>477</v>
      </c>
      <c r="H1159" s="61" t="s">
        <v>302</v>
      </c>
      <c r="I1159" s="64">
        <v>1.3</v>
      </c>
      <c r="J1159" s="64">
        <v>0.6</v>
      </c>
      <c r="K1159" s="64">
        <v>3</v>
      </c>
      <c r="L1159" s="64"/>
      <c r="M1159" s="64">
        <v>3</v>
      </c>
      <c r="N1159" s="64"/>
      <c r="O1159" s="41">
        <f>IF(P1159="m3",I1159*J1159*M1159,IF(P1159="m2-LxH",I1159*M1159,IF(P1159="m2-LxW",I1159*J1159*N1159,IF(P1159="rm",M1159,IF(P1159="lm",I1159,IF(P1159="unit",#REF!,))))))</f>
        <v>3</v>
      </c>
      <c r="P1159" s="42" t="s">
        <v>30</v>
      </c>
      <c r="Q1159" s="43" t="str">
        <f t="shared" si="302"/>
        <v>off hired</v>
      </c>
      <c r="R1159" s="57">
        <v>44827</v>
      </c>
      <c r="S1159" s="57">
        <v>44833</v>
      </c>
      <c r="T1159" s="45">
        <f t="shared" si="303"/>
        <v>1</v>
      </c>
      <c r="U1159" s="46">
        <f t="shared" si="304"/>
        <v>1</v>
      </c>
      <c r="V1159" s="47">
        <v>135</v>
      </c>
      <c r="W1159" s="47">
        <v>12.25</v>
      </c>
      <c r="X1159" s="48">
        <f t="shared" si="296"/>
        <v>405</v>
      </c>
      <c r="Y1159" s="48">
        <f t="shared" si="297"/>
        <v>36.75</v>
      </c>
      <c r="Z1159" s="48">
        <f t="shared" si="298"/>
        <v>283.49999999999994</v>
      </c>
      <c r="AA1159" s="48">
        <f t="shared" si="299"/>
        <v>121.49999999999999</v>
      </c>
      <c r="AB1159" s="48">
        <f t="shared" si="300"/>
        <v>36.75</v>
      </c>
      <c r="AC1159" s="48">
        <f t="shared" si="301"/>
        <v>441.74999999999994</v>
      </c>
      <c r="AD1159" s="93">
        <f t="shared" si="294"/>
        <v>441.74999999999994</v>
      </c>
    </row>
    <row r="1160" spans="1:30" s="68" customFormat="1" ht="30" customHeight="1" x14ac:dyDescent="0.35">
      <c r="A1160" s="39"/>
      <c r="B1160" s="39" t="s">
        <v>102</v>
      </c>
      <c r="C1160" s="40">
        <v>1026</v>
      </c>
      <c r="D1160" s="41">
        <v>13461</v>
      </c>
      <c r="E1160" s="41">
        <v>6742</v>
      </c>
      <c r="F1160" s="41" t="s">
        <v>50</v>
      </c>
      <c r="G1160" s="39" t="s">
        <v>477</v>
      </c>
      <c r="H1160" s="61" t="s">
        <v>302</v>
      </c>
      <c r="I1160" s="64">
        <v>1.3</v>
      </c>
      <c r="J1160" s="64">
        <v>0.6</v>
      </c>
      <c r="K1160" s="64">
        <v>3</v>
      </c>
      <c r="L1160" s="64"/>
      <c r="M1160" s="64">
        <v>3</v>
      </c>
      <c r="N1160" s="64"/>
      <c r="O1160" s="41">
        <f>IF(P1160="m3",I1160*J1160*M1160,IF(P1160="m2-LxH",I1160*M1160,IF(P1160="m2-LxW",I1160*J1160*N1160,IF(P1160="rm",M1160,IF(P1160="lm",I1160,IF(P1160="unit",#REF!,))))))</f>
        <v>3</v>
      </c>
      <c r="P1160" s="42" t="s">
        <v>30</v>
      </c>
      <c r="Q1160" s="43" t="str">
        <f t="shared" si="302"/>
        <v>off hired</v>
      </c>
      <c r="R1160" s="57">
        <v>44827</v>
      </c>
      <c r="S1160" s="85">
        <v>44833</v>
      </c>
      <c r="T1160" s="45">
        <f t="shared" si="303"/>
        <v>1</v>
      </c>
      <c r="U1160" s="46">
        <f t="shared" si="304"/>
        <v>1</v>
      </c>
      <c r="V1160" s="47">
        <v>135</v>
      </c>
      <c r="W1160" s="47">
        <v>12.25</v>
      </c>
      <c r="X1160" s="48">
        <f t="shared" si="296"/>
        <v>405</v>
      </c>
      <c r="Y1160" s="48">
        <f t="shared" si="297"/>
        <v>36.75</v>
      </c>
      <c r="Z1160" s="48">
        <f t="shared" si="298"/>
        <v>283.49999999999994</v>
      </c>
      <c r="AA1160" s="48">
        <f t="shared" si="299"/>
        <v>121.49999999999999</v>
      </c>
      <c r="AB1160" s="48">
        <f t="shared" si="300"/>
        <v>36.75</v>
      </c>
      <c r="AC1160" s="48">
        <f t="shared" si="301"/>
        <v>441.74999999999994</v>
      </c>
      <c r="AD1160" s="93">
        <f t="shared" si="294"/>
        <v>441.74999999999994</v>
      </c>
    </row>
    <row r="1161" spans="1:30" s="68" customFormat="1" ht="30" customHeight="1" x14ac:dyDescent="0.35">
      <c r="A1161" s="39"/>
      <c r="B1161" s="39" t="s">
        <v>69</v>
      </c>
      <c r="C1161" s="40">
        <v>1027</v>
      </c>
      <c r="D1161" s="41">
        <v>13462</v>
      </c>
      <c r="E1161" s="41">
        <v>8055</v>
      </c>
      <c r="F1161" s="41" t="s">
        <v>50</v>
      </c>
      <c r="G1161" s="39" t="s">
        <v>277</v>
      </c>
      <c r="H1161" s="61" t="s">
        <v>302</v>
      </c>
      <c r="I1161" s="64">
        <v>2.5</v>
      </c>
      <c r="J1161" s="64">
        <v>1.3</v>
      </c>
      <c r="K1161" s="64">
        <v>2.5</v>
      </c>
      <c r="L1161" s="64"/>
      <c r="M1161" s="64">
        <v>2.5</v>
      </c>
      <c r="N1161" s="64"/>
      <c r="O1161" s="41">
        <f>IF(P1161="m3",I1161*J1161*M1161,IF(P1161="m2-LxH",I1161*M1161,IF(P1161="m2-LxW",I1161*J1161*N1161,IF(P1161="rm",M1161,IF(P1161="lm",I1161,IF(P1161="unit",#REF!,))))))</f>
        <v>2.5</v>
      </c>
      <c r="P1161" s="42" t="s">
        <v>30</v>
      </c>
      <c r="Q1161" s="43" t="str">
        <f t="shared" si="302"/>
        <v>off hired</v>
      </c>
      <c r="R1161" s="57">
        <v>44827</v>
      </c>
      <c r="S1161" s="57">
        <v>44835</v>
      </c>
      <c r="T1161" s="45">
        <f t="shared" si="303"/>
        <v>1</v>
      </c>
      <c r="U1161" s="46">
        <f t="shared" si="304"/>
        <v>1.2857142857142858</v>
      </c>
      <c r="V1161" s="47">
        <v>135</v>
      </c>
      <c r="W1161" s="47">
        <v>12.25</v>
      </c>
      <c r="X1161" s="48">
        <f t="shared" si="296"/>
        <v>337.5</v>
      </c>
      <c r="Y1161" s="48">
        <f t="shared" si="297"/>
        <v>30.625</v>
      </c>
      <c r="Z1161" s="48">
        <f t="shared" si="298"/>
        <v>236.25</v>
      </c>
      <c r="AA1161" s="48">
        <f t="shared" si="299"/>
        <v>101.25</v>
      </c>
      <c r="AB1161" s="48">
        <f t="shared" si="300"/>
        <v>39.375</v>
      </c>
      <c r="AC1161" s="48">
        <f t="shared" si="301"/>
        <v>376.875</v>
      </c>
      <c r="AD1161" s="93">
        <f t="shared" si="294"/>
        <v>376.875</v>
      </c>
    </row>
    <row r="1162" spans="1:30" s="68" customFormat="1" ht="30" customHeight="1" x14ac:dyDescent="0.35">
      <c r="A1162" s="39"/>
      <c r="B1162" s="39" t="s">
        <v>97</v>
      </c>
      <c r="C1162" s="40">
        <v>1028</v>
      </c>
      <c r="D1162" s="41">
        <v>13463</v>
      </c>
      <c r="E1162" s="41">
        <v>8432</v>
      </c>
      <c r="F1162" s="41" t="s">
        <v>49</v>
      </c>
      <c r="G1162" s="39" t="s">
        <v>261</v>
      </c>
      <c r="H1162" s="61" t="s">
        <v>302</v>
      </c>
      <c r="I1162" s="64">
        <v>1.3</v>
      </c>
      <c r="J1162" s="64">
        <v>1</v>
      </c>
      <c r="K1162" s="64">
        <v>2.5</v>
      </c>
      <c r="L1162" s="64"/>
      <c r="M1162" s="64">
        <v>2.5</v>
      </c>
      <c r="N1162" s="64"/>
      <c r="O1162" s="41">
        <f>IF(P1162="m3",I1162*J1162*M1162,IF(P1162="m2-LxH",I1162*M1162,IF(P1162="m2-LxW",I1162*J1162*N1162,IF(P1162="rm",M1162,IF(P1162="lm",I1162,IF(P1162="unit",#REF!,))))))</f>
        <v>2.5</v>
      </c>
      <c r="P1162" s="42" t="s">
        <v>30</v>
      </c>
      <c r="Q1162" s="43" t="str">
        <f t="shared" si="302"/>
        <v>off hired</v>
      </c>
      <c r="R1162" s="57">
        <v>44827</v>
      </c>
      <c r="S1162" s="57">
        <v>44943</v>
      </c>
      <c r="T1162" s="45">
        <f t="shared" si="303"/>
        <v>1</v>
      </c>
      <c r="U1162" s="46">
        <f t="shared" si="304"/>
        <v>16.714285714285715</v>
      </c>
      <c r="V1162" s="47">
        <v>135</v>
      </c>
      <c r="W1162" s="47">
        <v>12.25</v>
      </c>
      <c r="X1162" s="48">
        <f t="shared" si="296"/>
        <v>337.5</v>
      </c>
      <c r="Y1162" s="48">
        <f t="shared" si="297"/>
        <v>30.625</v>
      </c>
      <c r="Z1162" s="48">
        <f t="shared" si="298"/>
        <v>236.25</v>
      </c>
      <c r="AA1162" s="48">
        <f t="shared" si="299"/>
        <v>101.25</v>
      </c>
      <c r="AB1162" s="48">
        <f t="shared" si="300"/>
        <v>511.87500000000006</v>
      </c>
      <c r="AC1162" s="48">
        <f t="shared" si="301"/>
        <v>849.375</v>
      </c>
      <c r="AD1162" s="93">
        <f t="shared" si="294"/>
        <v>849.375</v>
      </c>
    </row>
    <row r="1163" spans="1:30" s="68" customFormat="1" ht="30" customHeight="1" x14ac:dyDescent="0.35">
      <c r="A1163" s="39"/>
      <c r="B1163" s="39" t="s">
        <v>97</v>
      </c>
      <c r="C1163" s="40">
        <v>1028</v>
      </c>
      <c r="D1163" s="41">
        <v>13463</v>
      </c>
      <c r="E1163" s="41">
        <v>8432</v>
      </c>
      <c r="F1163" s="41" t="s">
        <v>49</v>
      </c>
      <c r="G1163" s="39" t="s">
        <v>261</v>
      </c>
      <c r="H1163" s="61" t="s">
        <v>302</v>
      </c>
      <c r="I1163" s="64">
        <v>3.3</v>
      </c>
      <c r="J1163" s="64">
        <v>1.3</v>
      </c>
      <c r="K1163" s="64">
        <v>2.5</v>
      </c>
      <c r="L1163" s="64"/>
      <c r="M1163" s="64">
        <v>2.5</v>
      </c>
      <c r="N1163" s="64"/>
      <c r="O1163" s="41">
        <f>IF(P1163="m3",I1163*J1163*M1163,IF(P1163="m2-LxH",I1163*M1163,IF(P1163="m2-LxW",I1163*J1163*N1163,IF(P1163="rm",M1163,IF(P1163="lm",I1163,IF(P1163="unit",#REF!,))))))</f>
        <v>2.5</v>
      </c>
      <c r="P1163" s="42" t="s">
        <v>30</v>
      </c>
      <c r="Q1163" s="43" t="str">
        <f t="shared" si="302"/>
        <v>off hired</v>
      </c>
      <c r="R1163" s="57">
        <v>44827</v>
      </c>
      <c r="S1163" s="57">
        <v>44943</v>
      </c>
      <c r="T1163" s="45">
        <f t="shared" si="303"/>
        <v>1</v>
      </c>
      <c r="U1163" s="46">
        <f t="shared" si="304"/>
        <v>16.714285714285715</v>
      </c>
      <c r="V1163" s="47">
        <v>135</v>
      </c>
      <c r="W1163" s="47">
        <v>12.25</v>
      </c>
      <c r="X1163" s="48">
        <f t="shared" si="296"/>
        <v>337.5</v>
      </c>
      <c r="Y1163" s="48">
        <f t="shared" si="297"/>
        <v>30.625</v>
      </c>
      <c r="Z1163" s="48">
        <f t="shared" si="298"/>
        <v>236.25</v>
      </c>
      <c r="AA1163" s="48">
        <f t="shared" si="299"/>
        <v>101.25</v>
      </c>
      <c r="AB1163" s="48">
        <f t="shared" si="300"/>
        <v>511.87500000000006</v>
      </c>
      <c r="AC1163" s="48">
        <f t="shared" si="301"/>
        <v>849.375</v>
      </c>
      <c r="AD1163" s="93">
        <f t="shared" si="294"/>
        <v>849.375</v>
      </c>
    </row>
    <row r="1164" spans="1:30" s="68" customFormat="1" ht="30" customHeight="1" x14ac:dyDescent="0.35">
      <c r="A1164" s="39"/>
      <c r="B1164" s="39" t="s">
        <v>74</v>
      </c>
      <c r="C1164" s="40">
        <v>1029</v>
      </c>
      <c r="D1164" s="41">
        <v>13466</v>
      </c>
      <c r="E1164" s="41">
        <v>8052</v>
      </c>
      <c r="F1164" s="41" t="s">
        <v>49</v>
      </c>
      <c r="G1164" s="39" t="s">
        <v>263</v>
      </c>
      <c r="H1164" s="61" t="s">
        <v>302</v>
      </c>
      <c r="I1164" s="64">
        <v>2.5</v>
      </c>
      <c r="J1164" s="64">
        <v>1.3</v>
      </c>
      <c r="K1164" s="64">
        <v>2.5</v>
      </c>
      <c r="L1164" s="64"/>
      <c r="M1164" s="64">
        <v>2.5</v>
      </c>
      <c r="N1164" s="64"/>
      <c r="O1164" s="41">
        <f>IF(P1164="m3",I1164*J1164*M1164,IF(P1164="m2-LxH",I1164*M1164,IF(P1164="m2-LxW",I1164*J1164*N1164,IF(P1164="rm",M1164,IF(P1164="lm",I1164,IF(P1164="unit",#REF!,))))))</f>
        <v>2.5</v>
      </c>
      <c r="P1164" s="42" t="s">
        <v>30</v>
      </c>
      <c r="Q1164" s="43" t="str">
        <f t="shared" si="302"/>
        <v>off hired</v>
      </c>
      <c r="R1164" s="57">
        <v>44827</v>
      </c>
      <c r="S1164" s="57">
        <v>44835</v>
      </c>
      <c r="T1164" s="45">
        <f t="shared" si="303"/>
        <v>1</v>
      </c>
      <c r="U1164" s="46">
        <f t="shared" si="304"/>
        <v>1.2857142857142858</v>
      </c>
      <c r="V1164" s="47">
        <v>135</v>
      </c>
      <c r="W1164" s="47">
        <v>12.25</v>
      </c>
      <c r="X1164" s="48">
        <f t="shared" si="296"/>
        <v>337.5</v>
      </c>
      <c r="Y1164" s="48">
        <f t="shared" si="297"/>
        <v>30.625</v>
      </c>
      <c r="Z1164" s="48">
        <f t="shared" si="298"/>
        <v>236.25</v>
      </c>
      <c r="AA1164" s="48">
        <f t="shared" si="299"/>
        <v>101.25</v>
      </c>
      <c r="AB1164" s="48">
        <f t="shared" si="300"/>
        <v>39.375</v>
      </c>
      <c r="AC1164" s="48">
        <f t="shared" si="301"/>
        <v>376.875</v>
      </c>
      <c r="AD1164" s="93">
        <f t="shared" si="294"/>
        <v>376.875</v>
      </c>
    </row>
    <row r="1165" spans="1:30" s="68" customFormat="1" ht="30" customHeight="1" x14ac:dyDescent="0.35">
      <c r="A1165" s="61"/>
      <c r="B1165" s="39" t="s">
        <v>100</v>
      </c>
      <c r="C1165" s="62">
        <v>1030</v>
      </c>
      <c r="D1165" s="64">
        <v>13467</v>
      </c>
      <c r="E1165" s="64">
        <v>8716</v>
      </c>
      <c r="F1165" s="64" t="s">
        <v>50</v>
      </c>
      <c r="G1165" s="61" t="s">
        <v>231</v>
      </c>
      <c r="H1165" s="39" t="s">
        <v>28</v>
      </c>
      <c r="I1165" s="41">
        <v>2.5</v>
      </c>
      <c r="J1165" s="41">
        <v>2.5</v>
      </c>
      <c r="K1165" s="41">
        <v>2</v>
      </c>
      <c r="L1165" s="41"/>
      <c r="M1165" s="41">
        <f>K1165-L1165</f>
        <v>2</v>
      </c>
      <c r="N1165" s="41"/>
      <c r="O1165" s="41">
        <f>IF(P1165="m3",I1165*J1165*M1165,IF(P1165="m2-LxH",I1165*M1165,IF(P1165="m2-LxW",I1165*J1165*N1165,IF(P1165="rm",M1165,IF(P1165="lm",I1165,IF(P1165="unit",#REF!,))))))</f>
        <v>12.5</v>
      </c>
      <c r="P1165" s="42" t="s">
        <v>29</v>
      </c>
      <c r="Q1165" s="43" t="str">
        <f t="shared" si="302"/>
        <v>off hired</v>
      </c>
      <c r="R1165" s="44">
        <v>44827</v>
      </c>
      <c r="S1165" s="44">
        <v>45001</v>
      </c>
      <c r="T1165" s="45">
        <f t="shared" si="303"/>
        <v>1</v>
      </c>
      <c r="U1165" s="46">
        <f t="shared" si="304"/>
        <v>25</v>
      </c>
      <c r="V1165" s="47">
        <v>7.5</v>
      </c>
      <c r="W1165" s="47">
        <v>0.7</v>
      </c>
      <c r="X1165" s="48">
        <f t="shared" si="296"/>
        <v>93.75</v>
      </c>
      <c r="Y1165" s="48">
        <f t="shared" si="297"/>
        <v>8.75</v>
      </c>
      <c r="Z1165" s="48">
        <f t="shared" si="298"/>
        <v>65.625</v>
      </c>
      <c r="AA1165" s="48">
        <f t="shared" si="299"/>
        <v>28.125</v>
      </c>
      <c r="AB1165" s="48">
        <f t="shared" si="300"/>
        <v>218.75</v>
      </c>
      <c r="AC1165" s="48">
        <f t="shared" si="301"/>
        <v>312.5</v>
      </c>
      <c r="AD1165" s="93">
        <f t="shared" si="294"/>
        <v>312.5</v>
      </c>
    </row>
    <row r="1166" spans="1:30" s="68" customFormat="1" ht="30" customHeight="1" x14ac:dyDescent="0.35">
      <c r="A1166" s="39"/>
      <c r="B1166" s="39" t="s">
        <v>62</v>
      </c>
      <c r="C1166" s="40">
        <v>1031</v>
      </c>
      <c r="D1166" s="41">
        <v>13468</v>
      </c>
      <c r="E1166" s="41">
        <v>8087</v>
      </c>
      <c r="F1166" s="41" t="s">
        <v>49</v>
      </c>
      <c r="G1166" s="39" t="s">
        <v>240</v>
      </c>
      <c r="H1166" s="61" t="s">
        <v>302</v>
      </c>
      <c r="I1166" s="64">
        <v>2.5</v>
      </c>
      <c r="J1166" s="64">
        <v>1.3</v>
      </c>
      <c r="K1166" s="64">
        <v>2.5</v>
      </c>
      <c r="L1166" s="64"/>
      <c r="M1166" s="64">
        <v>2.5</v>
      </c>
      <c r="N1166" s="64"/>
      <c r="O1166" s="41">
        <f>IF(P1166="m3",I1166*J1166*M1166,IF(P1166="m2-LxH",I1166*M1166,IF(P1166="m2-LxW",I1166*J1166*N1166,IF(P1166="rm",M1166,IF(P1166="lm",I1166,IF(P1166="unit",#REF!,))))))</f>
        <v>2.5</v>
      </c>
      <c r="P1166" s="42" t="s">
        <v>30</v>
      </c>
      <c r="Q1166" s="43" t="str">
        <f t="shared" ref="Q1166:Q1196" si="305">IF(S1166&lt;&gt;0,"off hired",IF(R1166&lt;&gt;0,"on hire","-"))</f>
        <v>off hired</v>
      </c>
      <c r="R1166" s="57">
        <v>44827</v>
      </c>
      <c r="S1166" s="57">
        <v>44841</v>
      </c>
      <c r="T1166" s="45">
        <f t="shared" ref="T1166:T1186" si="306">IF(S1166&lt;&gt;0,1,0)</f>
        <v>1</v>
      </c>
      <c r="U1166" s="46">
        <f t="shared" si="304"/>
        <v>2.1428571428571428</v>
      </c>
      <c r="V1166" s="47">
        <v>135</v>
      </c>
      <c r="W1166" s="47">
        <v>12.25</v>
      </c>
      <c r="X1166" s="48">
        <f t="shared" si="296"/>
        <v>337.5</v>
      </c>
      <c r="Y1166" s="48">
        <f t="shared" si="297"/>
        <v>30.625</v>
      </c>
      <c r="Z1166" s="48">
        <f t="shared" si="298"/>
        <v>236.25</v>
      </c>
      <c r="AA1166" s="48">
        <f t="shared" si="299"/>
        <v>101.25</v>
      </c>
      <c r="AB1166" s="48">
        <f t="shared" si="300"/>
        <v>65.625</v>
      </c>
      <c r="AC1166" s="48">
        <f t="shared" si="301"/>
        <v>403.125</v>
      </c>
      <c r="AD1166" s="93">
        <f t="shared" ref="AD1166:AD1229" si="307">_xlfn.IFNA(AC1166,0)</f>
        <v>403.125</v>
      </c>
    </row>
    <row r="1167" spans="1:30" s="68" customFormat="1" ht="30" customHeight="1" x14ac:dyDescent="0.35">
      <c r="A1167" s="39"/>
      <c r="B1167" s="39" t="s">
        <v>97</v>
      </c>
      <c r="C1167" s="40">
        <v>1032</v>
      </c>
      <c r="D1167" s="41">
        <v>13469</v>
      </c>
      <c r="E1167" s="41">
        <v>8237</v>
      </c>
      <c r="F1167" s="41" t="s">
        <v>49</v>
      </c>
      <c r="G1167" s="39" t="s">
        <v>261</v>
      </c>
      <c r="H1167" s="61" t="s">
        <v>399</v>
      </c>
      <c r="I1167" s="64">
        <v>5</v>
      </c>
      <c r="J1167" s="64">
        <v>1</v>
      </c>
      <c r="K1167" s="64">
        <v>2.5</v>
      </c>
      <c r="L1167" s="64"/>
      <c r="M1167" s="64">
        <v>2.5</v>
      </c>
      <c r="N1167" s="64"/>
      <c r="O1167" s="41">
        <f>IF(P1167="m3",I1167*J1167*M1167,IF(P1167="m2-LxH",I1167*M1167,IF(P1167="m2-LxW",I1167*J1167*N1167,IF(P1167="rm",M1167,IF(P1167="lm",I1167,IF(P1167="unit",#REF!,))))))</f>
        <v>12.5</v>
      </c>
      <c r="P1167" s="62" t="s">
        <v>27</v>
      </c>
      <c r="Q1167" s="43" t="str">
        <f t="shared" si="305"/>
        <v>off hired</v>
      </c>
      <c r="R1167" s="57">
        <v>44827</v>
      </c>
      <c r="S1167" s="57">
        <v>44880</v>
      </c>
      <c r="T1167" s="45">
        <f t="shared" si="306"/>
        <v>1</v>
      </c>
      <c r="U1167" s="46">
        <f t="shared" si="304"/>
        <v>7.7142857142857144</v>
      </c>
      <c r="V1167" s="66">
        <v>14</v>
      </c>
      <c r="W1167" s="66">
        <v>0.84</v>
      </c>
      <c r="X1167" s="48">
        <f t="shared" si="296"/>
        <v>175</v>
      </c>
      <c r="Y1167" s="48">
        <f t="shared" si="297"/>
        <v>10.5</v>
      </c>
      <c r="Z1167" s="48">
        <f t="shared" si="298"/>
        <v>122.5</v>
      </c>
      <c r="AA1167" s="48">
        <f t="shared" si="299"/>
        <v>52.5</v>
      </c>
      <c r="AB1167" s="48">
        <f t="shared" si="300"/>
        <v>81</v>
      </c>
      <c r="AC1167" s="48">
        <f t="shared" si="301"/>
        <v>256</v>
      </c>
      <c r="AD1167" s="93">
        <f t="shared" si="307"/>
        <v>256</v>
      </c>
    </row>
    <row r="1168" spans="1:30" s="68" customFormat="1" ht="30" customHeight="1" x14ac:dyDescent="0.35">
      <c r="A1168" s="39"/>
      <c r="B1168" s="39" t="s">
        <v>97</v>
      </c>
      <c r="C1168" s="40">
        <v>1033</v>
      </c>
      <c r="D1168" s="41">
        <v>13470</v>
      </c>
      <c r="E1168" s="41">
        <v>8703</v>
      </c>
      <c r="F1168" s="41" t="s">
        <v>49</v>
      </c>
      <c r="G1168" s="39" t="s">
        <v>261</v>
      </c>
      <c r="H1168" s="39" t="s">
        <v>28</v>
      </c>
      <c r="I1168" s="41">
        <v>4</v>
      </c>
      <c r="J1168" s="41">
        <v>2.5</v>
      </c>
      <c r="K1168" s="41">
        <v>2.5</v>
      </c>
      <c r="L1168" s="41"/>
      <c r="M1168" s="41">
        <f>K1168-L1168</f>
        <v>2.5</v>
      </c>
      <c r="N1168" s="41"/>
      <c r="O1168" s="41">
        <f>IF(P1168="m3",I1168*J1168*M1168,IF(P1168="m2-LxH",I1168*M1168,IF(P1168="m2-LxW",I1168*J1168*N1168,IF(P1168="rm",M1168,IF(P1168="lm",I1168,IF(P1168="unit",#REF!,))))))</f>
        <v>25</v>
      </c>
      <c r="P1168" s="42" t="s">
        <v>29</v>
      </c>
      <c r="Q1168" s="43" t="str">
        <f t="shared" si="305"/>
        <v>off hired</v>
      </c>
      <c r="R1168" s="44">
        <v>44827</v>
      </c>
      <c r="S1168" s="44">
        <v>44999</v>
      </c>
      <c r="T1168" s="45">
        <f t="shared" si="306"/>
        <v>1</v>
      </c>
      <c r="U1168" s="46">
        <f t="shared" si="304"/>
        <v>24.714285714285715</v>
      </c>
      <c r="V1168" s="47">
        <v>7.5</v>
      </c>
      <c r="W1168" s="47">
        <v>0.7</v>
      </c>
      <c r="X1168" s="48">
        <f t="shared" si="296"/>
        <v>187.5</v>
      </c>
      <c r="Y1168" s="48">
        <f t="shared" si="297"/>
        <v>17.5</v>
      </c>
      <c r="Z1168" s="48">
        <f t="shared" si="298"/>
        <v>131.25</v>
      </c>
      <c r="AA1168" s="48">
        <f t="shared" si="299"/>
        <v>56.25</v>
      </c>
      <c r="AB1168" s="48">
        <f t="shared" si="300"/>
        <v>432.5</v>
      </c>
      <c r="AC1168" s="48">
        <f t="shared" si="301"/>
        <v>620</v>
      </c>
      <c r="AD1168" s="93">
        <f t="shared" si="307"/>
        <v>620</v>
      </c>
    </row>
    <row r="1169" spans="1:30" s="68" customFormat="1" ht="30" customHeight="1" x14ac:dyDescent="0.35">
      <c r="A1169" s="39"/>
      <c r="B1169" s="39" t="s">
        <v>132</v>
      </c>
      <c r="C1169" s="40">
        <v>1034</v>
      </c>
      <c r="D1169" s="41">
        <v>13471</v>
      </c>
      <c r="E1169" s="41">
        <v>8165</v>
      </c>
      <c r="F1169" s="41" t="s">
        <v>49</v>
      </c>
      <c r="G1169" s="39" t="s">
        <v>478</v>
      </c>
      <c r="H1169" s="61" t="s">
        <v>302</v>
      </c>
      <c r="I1169" s="64">
        <v>1.3</v>
      </c>
      <c r="J1169" s="64">
        <v>1</v>
      </c>
      <c r="K1169" s="64">
        <v>5</v>
      </c>
      <c r="L1169" s="64"/>
      <c r="M1169" s="64">
        <v>5</v>
      </c>
      <c r="N1169" s="64"/>
      <c r="O1169" s="41">
        <f>IF(P1169="m3",I1169*J1169*M1169,IF(P1169="m2-LxH",I1169*M1169,IF(P1169="m2-LxW",I1169*J1169*N1169,IF(P1169="rm",M1169,IF(P1169="lm",I1169,IF(P1169="unit",#REF!,))))))</f>
        <v>5</v>
      </c>
      <c r="P1169" s="42" t="s">
        <v>30</v>
      </c>
      <c r="Q1169" s="43" t="str">
        <f t="shared" si="305"/>
        <v>off hired</v>
      </c>
      <c r="R1169" s="57">
        <v>44827</v>
      </c>
      <c r="S1169" s="57">
        <v>44862</v>
      </c>
      <c r="T1169" s="45">
        <f t="shared" si="306"/>
        <v>1</v>
      </c>
      <c r="U1169" s="46">
        <f t="shared" si="304"/>
        <v>5.1428571428571432</v>
      </c>
      <c r="V1169" s="47">
        <v>135</v>
      </c>
      <c r="W1169" s="47">
        <v>12.25</v>
      </c>
      <c r="X1169" s="48">
        <f t="shared" si="296"/>
        <v>675</v>
      </c>
      <c r="Y1169" s="48">
        <f t="shared" si="297"/>
        <v>61.25</v>
      </c>
      <c r="Z1169" s="48">
        <f t="shared" si="298"/>
        <v>472.5</v>
      </c>
      <c r="AA1169" s="48">
        <f t="shared" si="299"/>
        <v>202.5</v>
      </c>
      <c r="AB1169" s="48">
        <f t="shared" si="300"/>
        <v>315</v>
      </c>
      <c r="AC1169" s="48">
        <f t="shared" si="301"/>
        <v>990</v>
      </c>
      <c r="AD1169" s="93">
        <f t="shared" si="307"/>
        <v>990</v>
      </c>
    </row>
    <row r="1170" spans="1:30" s="68" customFormat="1" ht="30" customHeight="1" x14ac:dyDescent="0.35">
      <c r="A1170" s="39"/>
      <c r="B1170" s="39" t="s">
        <v>132</v>
      </c>
      <c r="C1170" s="40">
        <v>1034</v>
      </c>
      <c r="D1170" s="41">
        <v>13471</v>
      </c>
      <c r="E1170" s="41">
        <v>8165</v>
      </c>
      <c r="F1170" s="41" t="s">
        <v>49</v>
      </c>
      <c r="G1170" s="39" t="s">
        <v>267</v>
      </c>
      <c r="H1170" s="61" t="s">
        <v>302</v>
      </c>
      <c r="I1170" s="64">
        <v>2.5</v>
      </c>
      <c r="J1170" s="64">
        <v>2.5</v>
      </c>
      <c r="K1170" s="64">
        <v>4</v>
      </c>
      <c r="L1170" s="64"/>
      <c r="M1170" s="64">
        <v>4</v>
      </c>
      <c r="N1170" s="64"/>
      <c r="O1170" s="41">
        <f>IF(P1170="m3",I1170*J1170*M1170,IF(P1170="m2-LxH",I1170*M1170,IF(P1170="m2-LxW",I1170*J1170*N1170,IF(P1170="rm",M1170,IF(P1170="lm",I1170,IF(P1170="unit",#REF!,))))))</f>
        <v>4</v>
      </c>
      <c r="P1170" s="42" t="s">
        <v>30</v>
      </c>
      <c r="Q1170" s="43" t="str">
        <f t="shared" si="305"/>
        <v>off hired</v>
      </c>
      <c r="R1170" s="57">
        <v>44827</v>
      </c>
      <c r="S1170" s="57">
        <v>44862</v>
      </c>
      <c r="T1170" s="45">
        <f t="shared" si="306"/>
        <v>1</v>
      </c>
      <c r="U1170" s="46">
        <f t="shared" si="304"/>
        <v>5.1428571428571432</v>
      </c>
      <c r="V1170" s="47">
        <v>135</v>
      </c>
      <c r="W1170" s="47">
        <v>12.25</v>
      </c>
      <c r="X1170" s="48">
        <f t="shared" si="296"/>
        <v>540</v>
      </c>
      <c r="Y1170" s="48">
        <f t="shared" si="297"/>
        <v>49</v>
      </c>
      <c r="Z1170" s="48">
        <f t="shared" si="298"/>
        <v>378</v>
      </c>
      <c r="AA1170" s="48">
        <f t="shared" si="299"/>
        <v>162</v>
      </c>
      <c r="AB1170" s="48">
        <f t="shared" si="300"/>
        <v>252.00000000000003</v>
      </c>
      <c r="AC1170" s="48">
        <f t="shared" si="301"/>
        <v>792</v>
      </c>
      <c r="AD1170" s="93">
        <f t="shared" si="307"/>
        <v>792</v>
      </c>
    </row>
    <row r="1171" spans="1:30" s="68" customFormat="1" ht="30" customHeight="1" x14ac:dyDescent="0.35">
      <c r="A1171" s="39"/>
      <c r="B1171" s="39" t="s">
        <v>114</v>
      </c>
      <c r="C1171" s="40">
        <v>1035</v>
      </c>
      <c r="D1171" s="41">
        <v>13472</v>
      </c>
      <c r="E1171" s="41">
        <v>6743</v>
      </c>
      <c r="F1171" s="41" t="s">
        <v>49</v>
      </c>
      <c r="G1171" s="39" t="s">
        <v>256</v>
      </c>
      <c r="H1171" s="61" t="s">
        <v>302</v>
      </c>
      <c r="I1171" s="64">
        <v>2.5</v>
      </c>
      <c r="J1171" s="64">
        <v>1.3</v>
      </c>
      <c r="K1171" s="64">
        <v>4</v>
      </c>
      <c r="L1171" s="64"/>
      <c r="M1171" s="64">
        <v>4</v>
      </c>
      <c r="N1171" s="64"/>
      <c r="O1171" s="41">
        <f>IF(P1171="m3",I1171*J1171*M1171,IF(P1171="m2-LxH",I1171*M1171,IF(P1171="m2-LxW",I1171*J1171*N1171,IF(P1171="rm",M1171,IF(P1171="lm",I1171,IF(P1171="unit",#REF!,))))))</f>
        <v>4</v>
      </c>
      <c r="P1171" s="42" t="s">
        <v>30</v>
      </c>
      <c r="Q1171" s="43" t="str">
        <f t="shared" si="305"/>
        <v>off hired</v>
      </c>
      <c r="R1171" s="57">
        <v>44827</v>
      </c>
      <c r="S1171" s="85">
        <v>44833</v>
      </c>
      <c r="T1171" s="45">
        <f t="shared" si="306"/>
        <v>1</v>
      </c>
      <c r="U1171" s="46">
        <f t="shared" si="304"/>
        <v>1</v>
      </c>
      <c r="V1171" s="47">
        <v>135</v>
      </c>
      <c r="W1171" s="47">
        <v>12.25</v>
      </c>
      <c r="X1171" s="48">
        <f t="shared" si="296"/>
        <v>540</v>
      </c>
      <c r="Y1171" s="48">
        <f t="shared" si="297"/>
        <v>49</v>
      </c>
      <c r="Z1171" s="48">
        <f t="shared" si="298"/>
        <v>378</v>
      </c>
      <c r="AA1171" s="48">
        <f t="shared" si="299"/>
        <v>162</v>
      </c>
      <c r="AB1171" s="48">
        <f t="shared" si="300"/>
        <v>49</v>
      </c>
      <c r="AC1171" s="48">
        <f t="shared" si="301"/>
        <v>589</v>
      </c>
      <c r="AD1171" s="93">
        <f t="shared" si="307"/>
        <v>589</v>
      </c>
    </row>
    <row r="1172" spans="1:30" s="68" customFormat="1" ht="30" customHeight="1" x14ac:dyDescent="0.35">
      <c r="A1172" s="39"/>
      <c r="B1172" s="39" t="s">
        <v>114</v>
      </c>
      <c r="C1172" s="40">
        <v>1036</v>
      </c>
      <c r="D1172" s="41">
        <v>13473</v>
      </c>
      <c r="E1172" s="41">
        <v>8084</v>
      </c>
      <c r="F1172" s="41" t="s">
        <v>49</v>
      </c>
      <c r="G1172" s="39" t="s">
        <v>256</v>
      </c>
      <c r="H1172" s="61" t="s">
        <v>302</v>
      </c>
      <c r="I1172" s="64">
        <v>2.5</v>
      </c>
      <c r="J1172" s="64">
        <v>1.3</v>
      </c>
      <c r="K1172" s="64">
        <v>4</v>
      </c>
      <c r="L1172" s="64"/>
      <c r="M1172" s="64">
        <v>4</v>
      </c>
      <c r="N1172" s="64"/>
      <c r="O1172" s="41">
        <f>IF(P1172="m3",I1172*J1172*M1172,IF(P1172="m2-LxH",I1172*M1172,IF(P1172="m2-LxW",I1172*J1172*N1172,IF(P1172="rm",M1172,IF(P1172="lm",I1172,IF(P1172="unit",#REF!,))))))</f>
        <v>4</v>
      </c>
      <c r="P1172" s="42" t="s">
        <v>30</v>
      </c>
      <c r="Q1172" s="43" t="str">
        <f t="shared" si="305"/>
        <v>off hired</v>
      </c>
      <c r="R1172" s="57">
        <v>44827</v>
      </c>
      <c r="S1172" s="57">
        <v>44841</v>
      </c>
      <c r="T1172" s="45">
        <f t="shared" si="306"/>
        <v>1</v>
      </c>
      <c r="U1172" s="46">
        <f t="shared" si="304"/>
        <v>2.1428571428571428</v>
      </c>
      <c r="V1172" s="47">
        <v>135</v>
      </c>
      <c r="W1172" s="47">
        <v>12.25</v>
      </c>
      <c r="X1172" s="48">
        <f t="shared" si="296"/>
        <v>540</v>
      </c>
      <c r="Y1172" s="48">
        <f t="shared" si="297"/>
        <v>49</v>
      </c>
      <c r="Z1172" s="48">
        <f t="shared" si="298"/>
        <v>378</v>
      </c>
      <c r="AA1172" s="48">
        <f t="shared" si="299"/>
        <v>162</v>
      </c>
      <c r="AB1172" s="48">
        <f t="shared" si="300"/>
        <v>105</v>
      </c>
      <c r="AC1172" s="48">
        <f t="shared" si="301"/>
        <v>645</v>
      </c>
      <c r="AD1172" s="93">
        <f t="shared" si="307"/>
        <v>645</v>
      </c>
    </row>
    <row r="1173" spans="1:30" s="68" customFormat="1" ht="30" customHeight="1" x14ac:dyDescent="0.35">
      <c r="A1173" s="39"/>
      <c r="B1173" s="39" t="s">
        <v>74</v>
      </c>
      <c r="C1173" s="40">
        <v>1037</v>
      </c>
      <c r="D1173" s="41">
        <v>13474</v>
      </c>
      <c r="E1173" s="41">
        <v>6714</v>
      </c>
      <c r="F1173" s="41" t="s">
        <v>49</v>
      </c>
      <c r="G1173" s="39" t="s">
        <v>263</v>
      </c>
      <c r="H1173" s="61" t="s">
        <v>302</v>
      </c>
      <c r="I1173" s="64">
        <v>2.5</v>
      </c>
      <c r="J1173" s="64">
        <v>1.3</v>
      </c>
      <c r="K1173" s="64">
        <v>4</v>
      </c>
      <c r="L1173" s="64"/>
      <c r="M1173" s="64">
        <v>4</v>
      </c>
      <c r="N1173" s="64"/>
      <c r="O1173" s="41">
        <f>IF(P1173="m3",I1173*J1173*M1173,IF(P1173="m2-LxH",I1173*M1173,IF(P1173="m2-LxW",I1173*J1173*N1173,IF(P1173="rm",M1173,IF(P1173="lm",I1173,IF(P1173="unit",#REF!,))))))</f>
        <v>4</v>
      </c>
      <c r="P1173" s="42" t="s">
        <v>30</v>
      </c>
      <c r="Q1173" s="43" t="str">
        <f t="shared" si="305"/>
        <v>off hired</v>
      </c>
      <c r="R1173" s="57">
        <v>44827</v>
      </c>
      <c r="S1173" s="57">
        <v>44828</v>
      </c>
      <c r="T1173" s="45">
        <f t="shared" si="306"/>
        <v>1</v>
      </c>
      <c r="U1173" s="46">
        <v>0</v>
      </c>
      <c r="V1173" s="47">
        <v>135</v>
      </c>
      <c r="W1173" s="47">
        <v>12.25</v>
      </c>
      <c r="X1173" s="48">
        <f t="shared" si="296"/>
        <v>540</v>
      </c>
      <c r="Y1173" s="48">
        <f t="shared" si="297"/>
        <v>49</v>
      </c>
      <c r="Z1173" s="48">
        <f t="shared" si="298"/>
        <v>378</v>
      </c>
      <c r="AA1173" s="48">
        <f t="shared" si="299"/>
        <v>162</v>
      </c>
      <c r="AB1173" s="48">
        <f t="shared" si="300"/>
        <v>0</v>
      </c>
      <c r="AC1173" s="48">
        <f t="shared" si="301"/>
        <v>540</v>
      </c>
      <c r="AD1173" s="93">
        <f t="shared" si="307"/>
        <v>540</v>
      </c>
    </row>
    <row r="1174" spans="1:30" s="68" customFormat="1" ht="30" customHeight="1" x14ac:dyDescent="0.35">
      <c r="A1174" s="39"/>
      <c r="B1174" s="39" t="s">
        <v>74</v>
      </c>
      <c r="C1174" s="40">
        <v>1038</v>
      </c>
      <c r="D1174" s="41">
        <v>13475</v>
      </c>
      <c r="E1174" s="41">
        <v>8079</v>
      </c>
      <c r="F1174" s="41" t="s">
        <v>49</v>
      </c>
      <c r="G1174" s="39" t="s">
        <v>263</v>
      </c>
      <c r="H1174" s="61" t="s">
        <v>302</v>
      </c>
      <c r="I1174" s="64">
        <v>2.5</v>
      </c>
      <c r="J1174" s="64">
        <v>1.8</v>
      </c>
      <c r="K1174" s="64">
        <v>2.5</v>
      </c>
      <c r="L1174" s="64"/>
      <c r="M1174" s="64">
        <v>2.5</v>
      </c>
      <c r="N1174" s="64"/>
      <c r="O1174" s="41">
        <f>IF(P1174="m3",I1174*J1174*M1174,IF(P1174="m2-LxH",I1174*M1174,IF(P1174="m2-LxW",I1174*J1174*N1174,IF(P1174="rm",M1174,IF(P1174="lm",I1174,IF(P1174="unit",#REF!,))))))</f>
        <v>2.5</v>
      </c>
      <c r="P1174" s="42" t="s">
        <v>30</v>
      </c>
      <c r="Q1174" s="43" t="str">
        <f t="shared" si="305"/>
        <v>off hired</v>
      </c>
      <c r="R1174" s="57">
        <v>44827</v>
      </c>
      <c r="S1174" s="57">
        <v>44841</v>
      </c>
      <c r="T1174" s="45">
        <f t="shared" si="306"/>
        <v>1</v>
      </c>
      <c r="U1174" s="46">
        <f t="shared" ref="U1174:U1180" si="308">IF(Q1174="on hire",$C$1-R1174+1,IF(Q1174="off hired",S1174-R1174+1,0))/7</f>
        <v>2.1428571428571428</v>
      </c>
      <c r="V1174" s="47">
        <v>135</v>
      </c>
      <c r="W1174" s="47">
        <v>12.25</v>
      </c>
      <c r="X1174" s="48">
        <f t="shared" si="296"/>
        <v>337.5</v>
      </c>
      <c r="Y1174" s="48">
        <f t="shared" si="297"/>
        <v>30.625</v>
      </c>
      <c r="Z1174" s="48">
        <f t="shared" si="298"/>
        <v>236.25</v>
      </c>
      <c r="AA1174" s="48">
        <f t="shared" si="299"/>
        <v>101.25</v>
      </c>
      <c r="AB1174" s="48">
        <f t="shared" si="300"/>
        <v>65.625</v>
      </c>
      <c r="AC1174" s="48">
        <f t="shared" si="301"/>
        <v>403.125</v>
      </c>
      <c r="AD1174" s="93">
        <f t="shared" si="307"/>
        <v>403.125</v>
      </c>
    </row>
    <row r="1175" spans="1:30" s="68" customFormat="1" ht="30" customHeight="1" x14ac:dyDescent="0.35">
      <c r="A1175" s="39"/>
      <c r="B1175" s="39" t="s">
        <v>97</v>
      </c>
      <c r="C1175" s="40">
        <v>1039</v>
      </c>
      <c r="D1175" s="41">
        <v>13476</v>
      </c>
      <c r="E1175" s="41">
        <v>8079</v>
      </c>
      <c r="F1175" s="41" t="s">
        <v>49</v>
      </c>
      <c r="G1175" s="39" t="s">
        <v>261</v>
      </c>
      <c r="H1175" s="61" t="s">
        <v>302</v>
      </c>
      <c r="I1175" s="64">
        <v>1.3</v>
      </c>
      <c r="J1175" s="64">
        <v>1.3</v>
      </c>
      <c r="K1175" s="64">
        <v>2.5</v>
      </c>
      <c r="L1175" s="64"/>
      <c r="M1175" s="64">
        <v>2.5</v>
      </c>
      <c r="N1175" s="64"/>
      <c r="O1175" s="41">
        <f>IF(P1175="m3",I1175*J1175*M1175,IF(P1175="m2-LxH",I1175*M1175,IF(P1175="m2-LxW",I1175*J1175*N1175,IF(P1175="rm",M1175,IF(P1175="lm",I1175,IF(P1175="unit",#REF!,))))))</f>
        <v>2.5</v>
      </c>
      <c r="P1175" s="42" t="s">
        <v>30</v>
      </c>
      <c r="Q1175" s="43" t="str">
        <f t="shared" si="305"/>
        <v>off hired</v>
      </c>
      <c r="R1175" s="57">
        <v>44827</v>
      </c>
      <c r="S1175" s="57">
        <v>44841</v>
      </c>
      <c r="T1175" s="45">
        <f t="shared" si="306"/>
        <v>1</v>
      </c>
      <c r="U1175" s="46">
        <f t="shared" si="308"/>
        <v>2.1428571428571428</v>
      </c>
      <c r="V1175" s="47">
        <v>135</v>
      </c>
      <c r="W1175" s="47">
        <v>12.25</v>
      </c>
      <c r="X1175" s="48">
        <f t="shared" si="296"/>
        <v>337.5</v>
      </c>
      <c r="Y1175" s="48">
        <f t="shared" si="297"/>
        <v>30.625</v>
      </c>
      <c r="Z1175" s="48">
        <f t="shared" si="298"/>
        <v>236.25</v>
      </c>
      <c r="AA1175" s="48">
        <f t="shared" si="299"/>
        <v>101.25</v>
      </c>
      <c r="AB1175" s="48">
        <f t="shared" si="300"/>
        <v>65.625</v>
      </c>
      <c r="AC1175" s="48">
        <f t="shared" si="301"/>
        <v>403.125</v>
      </c>
      <c r="AD1175" s="93">
        <f t="shared" si="307"/>
        <v>403.125</v>
      </c>
    </row>
    <row r="1176" spans="1:30" s="68" customFormat="1" ht="30" customHeight="1" x14ac:dyDescent="0.35">
      <c r="A1176" s="39"/>
      <c r="B1176" s="39" t="s">
        <v>97</v>
      </c>
      <c r="C1176" s="40">
        <v>1039</v>
      </c>
      <c r="D1176" s="41">
        <v>13476</v>
      </c>
      <c r="E1176" s="41">
        <v>8079</v>
      </c>
      <c r="F1176" s="41" t="s">
        <v>49</v>
      </c>
      <c r="G1176" s="39" t="s">
        <v>261</v>
      </c>
      <c r="H1176" s="61" t="s">
        <v>302</v>
      </c>
      <c r="I1176" s="64">
        <v>2.5</v>
      </c>
      <c r="J1176" s="64">
        <v>1.3</v>
      </c>
      <c r="K1176" s="64">
        <v>2.5</v>
      </c>
      <c r="L1176" s="64"/>
      <c r="M1176" s="64">
        <v>2.5</v>
      </c>
      <c r="N1176" s="64"/>
      <c r="O1176" s="41">
        <f>IF(P1176="m3",I1176*J1176*M1176,IF(P1176="m2-LxH",I1176*M1176,IF(P1176="m2-LxW",I1176*J1176*N1176,IF(P1176="rm",M1176,IF(P1176="lm",I1176,IF(P1176="unit",#REF!,))))))</f>
        <v>2.5</v>
      </c>
      <c r="P1176" s="42" t="s">
        <v>30</v>
      </c>
      <c r="Q1176" s="43" t="str">
        <f t="shared" si="305"/>
        <v>off hired</v>
      </c>
      <c r="R1176" s="57">
        <v>44827</v>
      </c>
      <c r="S1176" s="57">
        <v>44841</v>
      </c>
      <c r="T1176" s="45">
        <f t="shared" si="306"/>
        <v>1</v>
      </c>
      <c r="U1176" s="46">
        <f t="shared" si="308"/>
        <v>2.1428571428571428</v>
      </c>
      <c r="V1176" s="47">
        <v>135</v>
      </c>
      <c r="W1176" s="47">
        <v>12.25</v>
      </c>
      <c r="X1176" s="48">
        <f t="shared" si="296"/>
        <v>337.5</v>
      </c>
      <c r="Y1176" s="48">
        <f t="shared" si="297"/>
        <v>30.625</v>
      </c>
      <c r="Z1176" s="48">
        <f t="shared" si="298"/>
        <v>236.25</v>
      </c>
      <c r="AA1176" s="48">
        <f t="shared" si="299"/>
        <v>101.25</v>
      </c>
      <c r="AB1176" s="48">
        <f t="shared" si="300"/>
        <v>65.625</v>
      </c>
      <c r="AC1176" s="48">
        <f t="shared" si="301"/>
        <v>403.125</v>
      </c>
      <c r="AD1176" s="93">
        <f t="shared" si="307"/>
        <v>403.125</v>
      </c>
    </row>
    <row r="1177" spans="1:30" s="68" customFormat="1" ht="30" customHeight="1" x14ac:dyDescent="0.35">
      <c r="A1177" s="39"/>
      <c r="B1177" s="39" t="s">
        <v>97</v>
      </c>
      <c r="C1177" s="40">
        <v>1040</v>
      </c>
      <c r="D1177" s="41">
        <v>13477</v>
      </c>
      <c r="E1177" s="41">
        <v>8240</v>
      </c>
      <c r="F1177" s="41" t="s">
        <v>49</v>
      </c>
      <c r="G1177" s="39" t="s">
        <v>261</v>
      </c>
      <c r="H1177" s="61" t="s">
        <v>399</v>
      </c>
      <c r="I1177" s="64">
        <v>4</v>
      </c>
      <c r="J1177" s="64">
        <v>1.3</v>
      </c>
      <c r="K1177" s="64">
        <v>4</v>
      </c>
      <c r="L1177" s="64"/>
      <c r="M1177" s="64">
        <v>4</v>
      </c>
      <c r="N1177" s="64"/>
      <c r="O1177" s="41">
        <f>IF(P1177="m3",I1177*J1177*M1177,IF(P1177="m2-LxH",I1177*M1177,IF(P1177="m2-LxW",I1177*J1177*N1177,IF(P1177="rm",M1177,IF(P1177="lm",I1177,IF(P1177="unit",#REF!,))))))</f>
        <v>16</v>
      </c>
      <c r="P1177" s="62" t="s">
        <v>27</v>
      </c>
      <c r="Q1177" s="43" t="str">
        <f t="shared" si="305"/>
        <v>off hired</v>
      </c>
      <c r="R1177" s="57">
        <v>44827</v>
      </c>
      <c r="S1177" s="57">
        <v>44880</v>
      </c>
      <c r="T1177" s="45">
        <f t="shared" si="306"/>
        <v>1</v>
      </c>
      <c r="U1177" s="46">
        <f t="shared" si="308"/>
        <v>7.7142857142857144</v>
      </c>
      <c r="V1177" s="66">
        <v>14</v>
      </c>
      <c r="W1177" s="66">
        <v>0.84</v>
      </c>
      <c r="X1177" s="48">
        <f t="shared" si="296"/>
        <v>224</v>
      </c>
      <c r="Y1177" s="48">
        <f t="shared" si="297"/>
        <v>13.44</v>
      </c>
      <c r="Z1177" s="48">
        <f t="shared" si="298"/>
        <v>156.79999999999998</v>
      </c>
      <c r="AA1177" s="48">
        <f t="shared" si="299"/>
        <v>67.2</v>
      </c>
      <c r="AB1177" s="48">
        <f t="shared" si="300"/>
        <v>103.67999999999999</v>
      </c>
      <c r="AC1177" s="48">
        <f t="shared" si="301"/>
        <v>327.68</v>
      </c>
      <c r="AD1177" s="93">
        <f t="shared" si="307"/>
        <v>327.68</v>
      </c>
    </row>
    <row r="1178" spans="1:30" s="68" customFormat="1" ht="30" customHeight="1" x14ac:dyDescent="0.35">
      <c r="A1178" s="39"/>
      <c r="B1178" s="39" t="s">
        <v>55</v>
      </c>
      <c r="C1178" s="40">
        <v>1047</v>
      </c>
      <c r="D1178" s="41">
        <v>13478</v>
      </c>
      <c r="E1178" s="41">
        <v>6747</v>
      </c>
      <c r="F1178" s="41" t="s">
        <v>49</v>
      </c>
      <c r="G1178" s="39" t="s">
        <v>253</v>
      </c>
      <c r="H1178" s="61" t="s">
        <v>399</v>
      </c>
      <c r="I1178" s="64">
        <v>15</v>
      </c>
      <c r="J1178" s="64">
        <v>1.3</v>
      </c>
      <c r="K1178" s="64">
        <v>2.5</v>
      </c>
      <c r="L1178" s="64"/>
      <c r="M1178" s="64">
        <v>2.5</v>
      </c>
      <c r="N1178" s="64"/>
      <c r="O1178" s="41">
        <f>IF(P1178="m3",I1178*J1178*M1178,IF(P1178="m2-LxH",I1178*M1178,IF(P1178="m2-LxW",I1178*J1178*N1178,IF(P1178="rm",M1178,IF(P1178="lm",I1178,IF(P1178="unit",#REF!,))))))</f>
        <v>37.5</v>
      </c>
      <c r="P1178" s="62" t="s">
        <v>27</v>
      </c>
      <c r="Q1178" s="43" t="str">
        <f t="shared" si="305"/>
        <v>off hired</v>
      </c>
      <c r="R1178" s="57">
        <v>44830</v>
      </c>
      <c r="S1178" s="85">
        <v>44834</v>
      </c>
      <c r="T1178" s="45">
        <f t="shared" si="306"/>
        <v>1</v>
      </c>
      <c r="U1178" s="46">
        <f t="shared" si="308"/>
        <v>0.7142857142857143</v>
      </c>
      <c r="V1178" s="66">
        <v>14</v>
      </c>
      <c r="W1178" s="66">
        <v>0.84</v>
      </c>
      <c r="X1178" s="48">
        <f t="shared" si="296"/>
        <v>525</v>
      </c>
      <c r="Y1178" s="48">
        <f t="shared" si="297"/>
        <v>31.5</v>
      </c>
      <c r="Z1178" s="48">
        <f t="shared" si="298"/>
        <v>367.5</v>
      </c>
      <c r="AA1178" s="48">
        <f t="shared" si="299"/>
        <v>157.5</v>
      </c>
      <c r="AB1178" s="48">
        <f t="shared" si="300"/>
        <v>22.5</v>
      </c>
      <c r="AC1178" s="48">
        <f t="shared" si="301"/>
        <v>547.5</v>
      </c>
      <c r="AD1178" s="93">
        <f t="shared" si="307"/>
        <v>547.5</v>
      </c>
    </row>
    <row r="1179" spans="1:30" s="68" customFormat="1" ht="30" customHeight="1" x14ac:dyDescent="0.35">
      <c r="A1179" s="39"/>
      <c r="B1179" s="39" t="s">
        <v>104</v>
      </c>
      <c r="C1179" s="40">
        <v>1042</v>
      </c>
      <c r="D1179" s="41">
        <v>13479</v>
      </c>
      <c r="E1179" s="41">
        <v>8072</v>
      </c>
      <c r="F1179" s="41" t="s">
        <v>49</v>
      </c>
      <c r="G1179" s="39" t="s">
        <v>479</v>
      </c>
      <c r="H1179" s="61" t="s">
        <v>399</v>
      </c>
      <c r="I1179" s="64">
        <v>4</v>
      </c>
      <c r="J1179" s="64">
        <v>1.3</v>
      </c>
      <c r="K1179" s="64">
        <v>8</v>
      </c>
      <c r="L1179" s="64"/>
      <c r="M1179" s="64">
        <v>8</v>
      </c>
      <c r="N1179" s="64"/>
      <c r="O1179" s="41">
        <f>IF(P1179="m3",I1179*J1179*M1179,IF(P1179="m2-LxH",I1179*M1179,IF(P1179="m2-LxW",I1179*J1179*N1179,IF(P1179="rm",M1179,IF(P1179="lm",I1179,IF(P1179="unit",#REF!,))))))</f>
        <v>32</v>
      </c>
      <c r="P1179" s="62" t="s">
        <v>27</v>
      </c>
      <c r="Q1179" s="43" t="str">
        <f t="shared" si="305"/>
        <v>off hired</v>
      </c>
      <c r="R1179" s="57">
        <v>44828</v>
      </c>
      <c r="S1179" s="57">
        <v>44839</v>
      </c>
      <c r="T1179" s="45">
        <f t="shared" si="306"/>
        <v>1</v>
      </c>
      <c r="U1179" s="46">
        <f t="shared" si="308"/>
        <v>1.7142857142857142</v>
      </c>
      <c r="V1179" s="66">
        <v>14</v>
      </c>
      <c r="W1179" s="66">
        <v>0.84</v>
      </c>
      <c r="X1179" s="48">
        <f t="shared" si="296"/>
        <v>448</v>
      </c>
      <c r="Y1179" s="48">
        <f t="shared" si="297"/>
        <v>26.88</v>
      </c>
      <c r="Z1179" s="48">
        <f t="shared" si="298"/>
        <v>313.59999999999997</v>
      </c>
      <c r="AA1179" s="48">
        <f t="shared" si="299"/>
        <v>134.4</v>
      </c>
      <c r="AB1179" s="48">
        <f t="shared" si="300"/>
        <v>46.08</v>
      </c>
      <c r="AC1179" s="48">
        <f t="shared" si="301"/>
        <v>494.08</v>
      </c>
      <c r="AD1179" s="93">
        <f t="shared" si="307"/>
        <v>494.08</v>
      </c>
    </row>
    <row r="1180" spans="1:30" s="68" customFormat="1" ht="30" customHeight="1" x14ac:dyDescent="0.35">
      <c r="A1180" s="39"/>
      <c r="B1180" s="39" t="s">
        <v>102</v>
      </c>
      <c r="C1180" s="40">
        <v>1043</v>
      </c>
      <c r="D1180" s="41">
        <v>13480</v>
      </c>
      <c r="E1180" s="41">
        <v>8055</v>
      </c>
      <c r="F1180" s="41" t="s">
        <v>50</v>
      </c>
      <c r="G1180" s="39" t="s">
        <v>271</v>
      </c>
      <c r="H1180" s="61" t="s">
        <v>302</v>
      </c>
      <c r="I1180" s="64">
        <v>2.5</v>
      </c>
      <c r="J1180" s="64">
        <v>1.3</v>
      </c>
      <c r="K1180" s="64">
        <v>4.5</v>
      </c>
      <c r="L1180" s="64"/>
      <c r="M1180" s="64">
        <v>4.5</v>
      </c>
      <c r="N1180" s="64"/>
      <c r="O1180" s="41">
        <f>IF(P1180="m3",I1180*J1180*M1180,IF(P1180="m2-LxH",I1180*M1180,IF(P1180="m2-LxW",I1180*J1180*N1180,IF(P1180="rm",M1180,IF(P1180="lm",I1180,IF(P1180="unit",#REF!,))))))</f>
        <v>4.5</v>
      </c>
      <c r="P1180" s="42" t="s">
        <v>30</v>
      </c>
      <c r="Q1180" s="43" t="str">
        <f t="shared" si="305"/>
        <v>off hired</v>
      </c>
      <c r="R1180" s="57">
        <v>44828</v>
      </c>
      <c r="S1180" s="57">
        <v>44835</v>
      </c>
      <c r="T1180" s="45">
        <f t="shared" si="306"/>
        <v>1</v>
      </c>
      <c r="U1180" s="46">
        <f t="shared" si="308"/>
        <v>1.1428571428571428</v>
      </c>
      <c r="V1180" s="47">
        <v>135</v>
      </c>
      <c r="W1180" s="47">
        <v>12.25</v>
      </c>
      <c r="X1180" s="48">
        <f t="shared" si="296"/>
        <v>607.5</v>
      </c>
      <c r="Y1180" s="48">
        <f t="shared" si="297"/>
        <v>55.125</v>
      </c>
      <c r="Z1180" s="48">
        <f t="shared" si="298"/>
        <v>425.25</v>
      </c>
      <c r="AA1180" s="48">
        <f t="shared" si="299"/>
        <v>182.24999999999997</v>
      </c>
      <c r="AB1180" s="48">
        <f t="shared" si="300"/>
        <v>62.999999999999993</v>
      </c>
      <c r="AC1180" s="48">
        <f t="shared" si="301"/>
        <v>670.5</v>
      </c>
      <c r="AD1180" s="93">
        <f t="shared" si="307"/>
        <v>670.5</v>
      </c>
    </row>
    <row r="1181" spans="1:30" s="68" customFormat="1" ht="30" customHeight="1" x14ac:dyDescent="0.35">
      <c r="A1181" s="39"/>
      <c r="B1181" s="39" t="s">
        <v>107</v>
      </c>
      <c r="C1181" s="40">
        <v>1044</v>
      </c>
      <c r="D1181" s="41">
        <v>13481</v>
      </c>
      <c r="E1181" s="41">
        <v>6719</v>
      </c>
      <c r="F1181" s="41" t="s">
        <v>50</v>
      </c>
      <c r="G1181" s="39" t="s">
        <v>291</v>
      </c>
      <c r="H1181" s="39" t="s">
        <v>28</v>
      </c>
      <c r="I1181" s="41">
        <v>2.5</v>
      </c>
      <c r="J1181" s="41">
        <v>2.5</v>
      </c>
      <c r="K1181" s="41">
        <v>2</v>
      </c>
      <c r="L1181" s="41"/>
      <c r="M1181" s="41">
        <f>K1181-L1181</f>
        <v>2</v>
      </c>
      <c r="N1181" s="41"/>
      <c r="O1181" s="41">
        <f>IF(P1181="m3",I1181*J1181*M1181,IF(P1181="m2-LxH",I1181*M1181,IF(P1181="m2-LxW",I1181*J1181*N1181,IF(P1181="rm",M1181,IF(P1181="lm",I1181,IF(P1181="unit",#REF!,))))))</f>
        <v>12.5</v>
      </c>
      <c r="P1181" s="42" t="s">
        <v>29</v>
      </c>
      <c r="Q1181" s="43" t="str">
        <f t="shared" si="305"/>
        <v>off hired</v>
      </c>
      <c r="R1181" s="44">
        <v>44828</v>
      </c>
      <c r="S1181" s="44">
        <v>44828</v>
      </c>
      <c r="T1181" s="45">
        <f t="shared" si="306"/>
        <v>1</v>
      </c>
      <c r="U1181" s="46">
        <v>0</v>
      </c>
      <c r="V1181" s="47">
        <v>7.5</v>
      </c>
      <c r="W1181" s="47">
        <v>0.7</v>
      </c>
      <c r="X1181" s="48">
        <f t="shared" si="296"/>
        <v>93.75</v>
      </c>
      <c r="Y1181" s="48">
        <f t="shared" si="297"/>
        <v>8.75</v>
      </c>
      <c r="Z1181" s="48">
        <f t="shared" si="298"/>
        <v>65.625</v>
      </c>
      <c r="AA1181" s="48">
        <f t="shared" si="299"/>
        <v>28.125</v>
      </c>
      <c r="AB1181" s="48">
        <f t="shared" si="300"/>
        <v>0</v>
      </c>
      <c r="AC1181" s="48">
        <f t="shared" si="301"/>
        <v>93.75</v>
      </c>
      <c r="AD1181" s="93">
        <f t="shared" si="307"/>
        <v>93.75</v>
      </c>
    </row>
    <row r="1182" spans="1:30" s="68" customFormat="1" ht="30" customHeight="1" x14ac:dyDescent="0.35">
      <c r="A1182" s="39"/>
      <c r="B1182" s="39" t="s">
        <v>107</v>
      </c>
      <c r="C1182" s="40">
        <v>1045</v>
      </c>
      <c r="D1182" s="41">
        <v>13481</v>
      </c>
      <c r="E1182" s="41">
        <v>6719</v>
      </c>
      <c r="F1182" s="41" t="s">
        <v>50</v>
      </c>
      <c r="G1182" s="39" t="s">
        <v>291</v>
      </c>
      <c r="H1182" s="39" t="s">
        <v>28</v>
      </c>
      <c r="I1182" s="41">
        <v>2.5</v>
      </c>
      <c r="J1182" s="41">
        <v>2.5</v>
      </c>
      <c r="K1182" s="41">
        <v>2</v>
      </c>
      <c r="L1182" s="41"/>
      <c r="M1182" s="41">
        <f>K1182-L1182</f>
        <v>2</v>
      </c>
      <c r="N1182" s="41"/>
      <c r="O1182" s="41">
        <f>IF(P1182="m3",I1182*J1182*M1182,IF(P1182="m2-LxH",I1182*M1182,IF(P1182="m2-LxW",I1182*J1182*N1182,IF(P1182="rm",M1182,IF(P1182="lm",I1182,IF(P1182="unit",#REF!,))))))</f>
        <v>12.5</v>
      </c>
      <c r="P1182" s="42" t="s">
        <v>29</v>
      </c>
      <c r="Q1182" s="43" t="str">
        <f t="shared" si="305"/>
        <v>off hired</v>
      </c>
      <c r="R1182" s="44">
        <v>44828</v>
      </c>
      <c r="S1182" s="44">
        <v>44828</v>
      </c>
      <c r="T1182" s="45">
        <f t="shared" si="306"/>
        <v>1</v>
      </c>
      <c r="U1182" s="46">
        <v>0</v>
      </c>
      <c r="V1182" s="47">
        <v>7.5</v>
      </c>
      <c r="W1182" s="47">
        <v>0.7</v>
      </c>
      <c r="X1182" s="48">
        <f t="shared" si="296"/>
        <v>93.75</v>
      </c>
      <c r="Y1182" s="48">
        <f t="shared" si="297"/>
        <v>8.75</v>
      </c>
      <c r="Z1182" s="48">
        <f t="shared" si="298"/>
        <v>65.625</v>
      </c>
      <c r="AA1182" s="48">
        <f t="shared" si="299"/>
        <v>28.125</v>
      </c>
      <c r="AB1182" s="48">
        <f t="shared" si="300"/>
        <v>0</v>
      </c>
      <c r="AC1182" s="48">
        <f t="shared" si="301"/>
        <v>93.75</v>
      </c>
      <c r="AD1182" s="93">
        <f t="shared" si="307"/>
        <v>93.75</v>
      </c>
    </row>
    <row r="1183" spans="1:30" s="68" customFormat="1" ht="30" customHeight="1" x14ac:dyDescent="0.35">
      <c r="A1183" s="39"/>
      <c r="B1183" s="39" t="s">
        <v>107</v>
      </c>
      <c r="C1183" s="40">
        <v>1046</v>
      </c>
      <c r="D1183" s="41">
        <v>13481</v>
      </c>
      <c r="E1183" s="41">
        <v>6719</v>
      </c>
      <c r="F1183" s="41" t="s">
        <v>50</v>
      </c>
      <c r="G1183" s="39" t="s">
        <v>291</v>
      </c>
      <c r="H1183" s="39" t="s">
        <v>28</v>
      </c>
      <c r="I1183" s="41">
        <v>2.5</v>
      </c>
      <c r="J1183" s="41">
        <v>2.5</v>
      </c>
      <c r="K1183" s="41">
        <v>2</v>
      </c>
      <c r="L1183" s="41"/>
      <c r="M1183" s="41">
        <f>K1183-L1183</f>
        <v>2</v>
      </c>
      <c r="N1183" s="41"/>
      <c r="O1183" s="41">
        <f>IF(P1183="m3",I1183*J1183*M1183,IF(P1183="m2-LxH",I1183*M1183,IF(P1183="m2-LxW",I1183*J1183*N1183,IF(P1183="rm",M1183,IF(P1183="lm",I1183,IF(P1183="unit",#REF!,))))))</f>
        <v>12.5</v>
      </c>
      <c r="P1183" s="42" t="s">
        <v>29</v>
      </c>
      <c r="Q1183" s="43" t="str">
        <f t="shared" si="305"/>
        <v>off hired</v>
      </c>
      <c r="R1183" s="44">
        <v>44828</v>
      </c>
      <c r="S1183" s="44">
        <v>44828</v>
      </c>
      <c r="T1183" s="45">
        <f t="shared" si="306"/>
        <v>1</v>
      </c>
      <c r="U1183" s="46">
        <v>0</v>
      </c>
      <c r="V1183" s="47">
        <v>7.5</v>
      </c>
      <c r="W1183" s="47">
        <v>0.7</v>
      </c>
      <c r="X1183" s="48">
        <f t="shared" si="296"/>
        <v>93.75</v>
      </c>
      <c r="Y1183" s="48">
        <f t="shared" si="297"/>
        <v>8.75</v>
      </c>
      <c r="Z1183" s="48">
        <f t="shared" si="298"/>
        <v>65.625</v>
      </c>
      <c r="AA1183" s="48">
        <f t="shared" si="299"/>
        <v>28.125</v>
      </c>
      <c r="AB1183" s="48">
        <f t="shared" si="300"/>
        <v>0</v>
      </c>
      <c r="AC1183" s="48">
        <f t="shared" si="301"/>
        <v>93.75</v>
      </c>
      <c r="AD1183" s="93">
        <f t="shared" si="307"/>
        <v>93.75</v>
      </c>
    </row>
    <row r="1184" spans="1:30" s="68" customFormat="1" ht="30" customHeight="1" x14ac:dyDescent="0.35">
      <c r="A1184" s="39"/>
      <c r="B1184" s="39" t="s">
        <v>55</v>
      </c>
      <c r="C1184" s="40">
        <v>1047</v>
      </c>
      <c r="D1184" s="41">
        <v>13482</v>
      </c>
      <c r="E1184" s="41">
        <v>6747</v>
      </c>
      <c r="F1184" s="41" t="s">
        <v>49</v>
      </c>
      <c r="G1184" s="39" t="s">
        <v>253</v>
      </c>
      <c r="H1184" s="61" t="s">
        <v>399</v>
      </c>
      <c r="I1184" s="64">
        <v>15</v>
      </c>
      <c r="J1184" s="64">
        <v>1.3</v>
      </c>
      <c r="K1184" s="64">
        <v>2.5</v>
      </c>
      <c r="L1184" s="64"/>
      <c r="M1184" s="64">
        <v>2.5</v>
      </c>
      <c r="N1184" s="64"/>
      <c r="O1184" s="41">
        <f>IF(P1184="m3",I1184*J1184*M1184,IF(P1184="m2-LxH",I1184*M1184,IF(P1184="m2-LxW",I1184*J1184*N1184,IF(P1184="rm",M1184,IF(P1184="lm",I1184,IF(P1184="unit",#REF!,))))))</f>
        <v>37.5</v>
      </c>
      <c r="P1184" s="62" t="s">
        <v>27</v>
      </c>
      <c r="Q1184" s="43" t="str">
        <f t="shared" si="305"/>
        <v>off hired</v>
      </c>
      <c r="R1184" s="57">
        <v>44828</v>
      </c>
      <c r="S1184" s="85">
        <v>44834</v>
      </c>
      <c r="T1184" s="45">
        <f t="shared" si="306"/>
        <v>1</v>
      </c>
      <c r="U1184" s="46">
        <f t="shared" ref="U1184:U1200" si="309">IF(Q1184="on hire",$C$1-R1184+1,IF(Q1184="off hired",S1184-R1184+1,0))/7</f>
        <v>1</v>
      </c>
      <c r="V1184" s="66">
        <v>14</v>
      </c>
      <c r="W1184" s="66">
        <v>0.84</v>
      </c>
      <c r="X1184" s="48">
        <f t="shared" si="296"/>
        <v>525</v>
      </c>
      <c r="Y1184" s="48">
        <f t="shared" si="297"/>
        <v>31.5</v>
      </c>
      <c r="Z1184" s="48">
        <f t="shared" si="298"/>
        <v>367.5</v>
      </c>
      <c r="AA1184" s="48">
        <f t="shared" si="299"/>
        <v>157.5</v>
      </c>
      <c r="AB1184" s="48">
        <f t="shared" si="300"/>
        <v>31.5</v>
      </c>
      <c r="AC1184" s="48">
        <f t="shared" si="301"/>
        <v>556.5</v>
      </c>
      <c r="AD1184" s="93">
        <f t="shared" si="307"/>
        <v>556.5</v>
      </c>
    </row>
    <row r="1185" spans="1:30" s="68" customFormat="1" ht="30" customHeight="1" x14ac:dyDescent="0.35">
      <c r="A1185" s="39"/>
      <c r="B1185" s="39" t="s">
        <v>97</v>
      </c>
      <c r="C1185" s="40">
        <v>1041</v>
      </c>
      <c r="D1185" s="41">
        <v>13483</v>
      </c>
      <c r="E1185" s="41">
        <v>8879</v>
      </c>
      <c r="F1185" s="41" t="s">
        <v>50</v>
      </c>
      <c r="G1185" s="39" t="s">
        <v>480</v>
      </c>
      <c r="H1185" s="39" t="s">
        <v>399</v>
      </c>
      <c r="I1185" s="41">
        <v>32.5</v>
      </c>
      <c r="J1185" s="41">
        <v>1</v>
      </c>
      <c r="K1185" s="41">
        <v>16</v>
      </c>
      <c r="L1185" s="41"/>
      <c r="M1185" s="41">
        <f t="shared" ref="M1185:M1190" si="310">K1185-L1185</f>
        <v>16</v>
      </c>
      <c r="N1185" s="41"/>
      <c r="O1185" s="41">
        <f>IF(P1185="m3",I1185*J1185*M1185,IF(P1185="m2-LxH",I1185*M1185,IF(P1185="m2-LxW",I1185*J1185*N1185,IF(P1185="rm",M1185,IF(P1185="lm",I1185,IF(P1185="unit",#REF!,))))))</f>
        <v>520</v>
      </c>
      <c r="P1185" s="42" t="s">
        <v>27</v>
      </c>
      <c r="Q1185" s="43" t="str">
        <f t="shared" si="305"/>
        <v>off hired</v>
      </c>
      <c r="R1185" s="44">
        <v>44830</v>
      </c>
      <c r="S1185" s="44">
        <v>45031</v>
      </c>
      <c r="T1185" s="45">
        <f t="shared" si="306"/>
        <v>1</v>
      </c>
      <c r="U1185" s="46">
        <f t="shared" si="309"/>
        <v>28.857142857142858</v>
      </c>
      <c r="V1185" s="47">
        <v>14</v>
      </c>
      <c r="W1185" s="47">
        <v>0.84</v>
      </c>
      <c r="X1185" s="48">
        <f t="shared" si="296"/>
        <v>7280</v>
      </c>
      <c r="Y1185" s="48">
        <f t="shared" si="297"/>
        <v>436.8</v>
      </c>
      <c r="Z1185" s="48">
        <f t="shared" si="298"/>
        <v>5096</v>
      </c>
      <c r="AA1185" s="48">
        <f t="shared" si="299"/>
        <v>2184</v>
      </c>
      <c r="AB1185" s="48">
        <f t="shared" si="300"/>
        <v>12604.8</v>
      </c>
      <c r="AC1185" s="48">
        <f t="shared" si="301"/>
        <v>19884.8</v>
      </c>
      <c r="AD1185" s="93">
        <f t="shared" si="307"/>
        <v>19884.8</v>
      </c>
    </row>
    <row r="1186" spans="1:30" s="68" customFormat="1" ht="30" customHeight="1" x14ac:dyDescent="0.35">
      <c r="A1186" s="39"/>
      <c r="B1186" s="39" t="s">
        <v>97</v>
      </c>
      <c r="C1186" s="40">
        <v>1041</v>
      </c>
      <c r="D1186" s="41">
        <v>13483</v>
      </c>
      <c r="E1186" s="41">
        <v>8158</v>
      </c>
      <c r="F1186" s="41" t="s">
        <v>50</v>
      </c>
      <c r="G1186" s="39" t="s">
        <v>480</v>
      </c>
      <c r="H1186" s="39" t="s">
        <v>399</v>
      </c>
      <c r="I1186" s="41">
        <v>17.5</v>
      </c>
      <c r="J1186" s="41">
        <v>1</v>
      </c>
      <c r="K1186" s="41">
        <v>16</v>
      </c>
      <c r="L1186" s="41"/>
      <c r="M1186" s="41">
        <f t="shared" si="310"/>
        <v>16</v>
      </c>
      <c r="N1186" s="41"/>
      <c r="O1186" s="41">
        <f>IF(P1186="m3",I1186*J1186*M1186,IF(P1186="m2-LxH",I1186*M1186,IF(P1186="m2-LxW",I1186*J1186*N1186,IF(P1186="rm",M1186,IF(P1186="lm",I1186,IF(P1186="unit",#REF!,))))))</f>
        <v>280</v>
      </c>
      <c r="P1186" s="42" t="s">
        <v>27</v>
      </c>
      <c r="Q1186" s="43" t="str">
        <f t="shared" si="305"/>
        <v>off hired</v>
      </c>
      <c r="R1186" s="44">
        <v>44861</v>
      </c>
      <c r="S1186" s="44">
        <v>45031</v>
      </c>
      <c r="T1186" s="45">
        <f t="shared" si="306"/>
        <v>1</v>
      </c>
      <c r="U1186" s="46">
        <f>-IF(Q1186="on hire",$C$1-R1186+1,IF(Q1186="off hired",S1186-R1186+1,0))/7</f>
        <v>-24.428571428571427</v>
      </c>
      <c r="V1186" s="47">
        <v>14</v>
      </c>
      <c r="W1186" s="47">
        <v>0.84</v>
      </c>
      <c r="X1186" s="48">
        <f t="shared" si="296"/>
        <v>3920</v>
      </c>
      <c r="Y1186" s="48">
        <f t="shared" si="297"/>
        <v>235.2</v>
      </c>
      <c r="Z1186" s="48">
        <v>0</v>
      </c>
      <c r="AA1186" s="48">
        <v>0</v>
      </c>
      <c r="AB1186" s="48">
        <f t="shared" si="300"/>
        <v>-5745.5999999999995</v>
      </c>
      <c r="AC1186" s="48">
        <f t="shared" si="301"/>
        <v>-5745.5999999999995</v>
      </c>
      <c r="AD1186" s="93">
        <f t="shared" si="307"/>
        <v>-5745.5999999999995</v>
      </c>
    </row>
    <row r="1187" spans="1:30" s="68" customFormat="1" ht="30" customHeight="1" x14ac:dyDescent="0.35">
      <c r="A1187" s="39"/>
      <c r="B1187" s="39" t="s">
        <v>97</v>
      </c>
      <c r="C1187" s="40">
        <v>1041</v>
      </c>
      <c r="D1187" s="41">
        <v>13483</v>
      </c>
      <c r="E1187" s="41">
        <v>8158</v>
      </c>
      <c r="F1187" s="41" t="s">
        <v>50</v>
      </c>
      <c r="G1187" s="39" t="s">
        <v>480</v>
      </c>
      <c r="H1187" s="39" t="s">
        <v>33</v>
      </c>
      <c r="I1187" s="41">
        <v>32.5</v>
      </c>
      <c r="J1187" s="41">
        <v>2.5</v>
      </c>
      <c r="K1187" s="41">
        <v>25</v>
      </c>
      <c r="L1187" s="41"/>
      <c r="M1187" s="41">
        <f t="shared" si="310"/>
        <v>25</v>
      </c>
      <c r="N1187" s="41"/>
      <c r="O1187" s="41">
        <f>IF(P1187="m3",I1187*J1187*M1187,IF(P1187="m2-LxH",I1187*M1187,IF(P1187="m2-LxW",I1187*J1187*N1187,IF(P1187="rm",M1187,IF(P1187="lm",I1187,IF(P1187="unit",#REF!,))))))</f>
        <v>2031.25</v>
      </c>
      <c r="P1187" s="42" t="s">
        <v>29</v>
      </c>
      <c r="Q1187" s="43" t="str">
        <f t="shared" si="305"/>
        <v>off hired</v>
      </c>
      <c r="R1187" s="44">
        <v>44830</v>
      </c>
      <c r="S1187" s="44">
        <v>44861</v>
      </c>
      <c r="T1187" s="45">
        <f t="shared" ref="T1187:T1194" si="311">IF(S1187&lt;&gt;0,1,0)</f>
        <v>1</v>
      </c>
      <c r="U1187" s="46">
        <f t="shared" si="309"/>
        <v>4.5714285714285712</v>
      </c>
      <c r="V1187" s="47">
        <v>5.25</v>
      </c>
      <c r="W1187" s="47">
        <v>0.35</v>
      </c>
      <c r="X1187" s="48">
        <f t="shared" si="296"/>
        <v>10664.0625</v>
      </c>
      <c r="Y1187" s="48">
        <f t="shared" si="297"/>
        <v>710.9375</v>
      </c>
      <c r="Z1187" s="48">
        <f>0.7*O1187*V1187</f>
        <v>7464.84375</v>
      </c>
      <c r="AA1187" s="48">
        <f>IF(Q1187="off hired",0.3*O1187*V1187*T1187,0)</f>
        <v>3199.21875</v>
      </c>
      <c r="AB1187" s="48">
        <f t="shared" si="300"/>
        <v>3249.9999999999995</v>
      </c>
      <c r="AC1187" s="48">
        <f t="shared" si="301"/>
        <v>13914.0625</v>
      </c>
      <c r="AD1187" s="93">
        <f t="shared" si="307"/>
        <v>13914.0625</v>
      </c>
    </row>
    <row r="1188" spans="1:30" s="68" customFormat="1" ht="30" customHeight="1" x14ac:dyDescent="0.35">
      <c r="A1188" s="39"/>
      <c r="B1188" s="39" t="s">
        <v>97</v>
      </c>
      <c r="C1188" s="40">
        <v>1041</v>
      </c>
      <c r="D1188" s="41">
        <v>13483</v>
      </c>
      <c r="E1188" s="41">
        <v>8158</v>
      </c>
      <c r="F1188" s="41" t="s">
        <v>50</v>
      </c>
      <c r="G1188" s="39" t="s">
        <v>480</v>
      </c>
      <c r="H1188" s="39" t="s">
        <v>33</v>
      </c>
      <c r="I1188" s="41">
        <v>2.5</v>
      </c>
      <c r="J1188" s="41">
        <v>2.5</v>
      </c>
      <c r="K1188" s="41">
        <v>25</v>
      </c>
      <c r="L1188" s="41"/>
      <c r="M1188" s="41">
        <f t="shared" si="310"/>
        <v>25</v>
      </c>
      <c r="N1188" s="41"/>
      <c r="O1188" s="41">
        <f>IF(P1188="m3",I1188*J1188*M1188,IF(P1188="m2-LxH",I1188*M1188,IF(P1188="m2-LxW",I1188*J1188*N1188,IF(P1188="rm",M1188,IF(P1188="lm",I1188,IF(P1188="unit",#REF!,))))))</f>
        <v>156.25</v>
      </c>
      <c r="P1188" s="42" t="s">
        <v>29</v>
      </c>
      <c r="Q1188" s="43" t="str">
        <f t="shared" si="305"/>
        <v>off hired</v>
      </c>
      <c r="R1188" s="44">
        <v>44861</v>
      </c>
      <c r="S1188" s="44">
        <v>45031</v>
      </c>
      <c r="T1188" s="45">
        <f t="shared" si="311"/>
        <v>1</v>
      </c>
      <c r="U1188" s="46">
        <f t="shared" ref="U1188" si="312">-IF(Q1188="on hire",$C$1-R1188+1,IF(Q1188="off hired",S1188-R1188+1,0))/7</f>
        <v>-24.428571428571427</v>
      </c>
      <c r="V1188" s="47">
        <v>5.25</v>
      </c>
      <c r="W1188" s="47">
        <v>0.35</v>
      </c>
      <c r="X1188" s="48">
        <f t="shared" ref="X1188:X1220" si="313">V1188*O1188</f>
        <v>820.3125</v>
      </c>
      <c r="Y1188" s="48">
        <f t="shared" ref="Y1188:Y1220" si="314">W1188*O1188</f>
        <v>54.6875</v>
      </c>
      <c r="Z1188" s="48">
        <v>0</v>
      </c>
      <c r="AA1188" s="48">
        <v>0</v>
      </c>
      <c r="AB1188" s="48">
        <f t="shared" ref="AB1188:AB1220" si="315">U1188*O1188*W1188</f>
        <v>-1335.9374999999998</v>
      </c>
      <c r="AC1188" s="48">
        <f t="shared" si="301"/>
        <v>-1335.9374999999998</v>
      </c>
      <c r="AD1188" s="93">
        <f t="shared" si="307"/>
        <v>-1335.9374999999998</v>
      </c>
    </row>
    <row r="1189" spans="1:30" s="68" customFormat="1" ht="30" customHeight="1" x14ac:dyDescent="0.35">
      <c r="A1189" s="39"/>
      <c r="B1189" s="39" t="s">
        <v>97</v>
      </c>
      <c r="C1189" s="40">
        <v>1041</v>
      </c>
      <c r="D1189" s="41">
        <v>13483</v>
      </c>
      <c r="E1189" s="41"/>
      <c r="F1189" s="41" t="s">
        <v>50</v>
      </c>
      <c r="G1189" s="39" t="s">
        <v>480</v>
      </c>
      <c r="H1189" s="39" t="s">
        <v>33</v>
      </c>
      <c r="I1189" s="41">
        <v>17.5</v>
      </c>
      <c r="J1189" s="41">
        <v>2.5</v>
      </c>
      <c r="K1189" s="41">
        <v>18</v>
      </c>
      <c r="L1189" s="41"/>
      <c r="M1189" s="41">
        <f t="shared" si="310"/>
        <v>18</v>
      </c>
      <c r="N1189" s="41"/>
      <c r="O1189" s="41">
        <f>IF(P1189="m3",I1189*J1189*M1189,IF(P1189="m2-LxH",I1189*M1189,IF(P1189="m2-LxW",I1189*J1189*N1189,IF(P1189="rm",M1189,IF(P1189="lm",I1189,IF(P1189="unit",#REF!,))))))</f>
        <v>787.5</v>
      </c>
      <c r="P1189" s="42" t="s">
        <v>29</v>
      </c>
      <c r="Q1189" s="43" t="str">
        <f t="shared" si="305"/>
        <v>on hire</v>
      </c>
      <c r="R1189" s="44">
        <v>44830</v>
      </c>
      <c r="S1189" s="44"/>
      <c r="T1189" s="45">
        <f t="shared" si="311"/>
        <v>0</v>
      </c>
      <c r="U1189" s="46">
        <f t="shared" ca="1" si="309"/>
        <v>30.142857142857142</v>
      </c>
      <c r="V1189" s="47">
        <v>5.25</v>
      </c>
      <c r="W1189" s="47">
        <v>0.35</v>
      </c>
      <c r="X1189" s="48">
        <f t="shared" si="313"/>
        <v>4134.375</v>
      </c>
      <c r="Y1189" s="48">
        <f t="shared" si="314"/>
        <v>275.625</v>
      </c>
      <c r="Z1189" s="48">
        <f>0.7*O1189*V1189</f>
        <v>2894.0625</v>
      </c>
      <c r="AA1189" s="48">
        <f>IF(Q1189="off hired",0.3*O1189*V1189*T1189,0)</f>
        <v>0</v>
      </c>
      <c r="AB1189" s="48">
        <f t="shared" ca="1" si="315"/>
        <v>8308.125</v>
      </c>
      <c r="AC1189" s="48">
        <f t="shared" ref="AC1189:AC1220" ca="1" si="316">Z1189+AA1189+AB1189</f>
        <v>11202.1875</v>
      </c>
      <c r="AD1189" s="93">
        <f t="shared" ca="1" si="307"/>
        <v>11202.1875</v>
      </c>
    </row>
    <row r="1190" spans="1:30" s="68" customFormat="1" ht="30" customHeight="1" x14ac:dyDescent="0.35">
      <c r="A1190" s="39"/>
      <c r="B1190" s="39" t="s">
        <v>97</v>
      </c>
      <c r="C1190" s="40">
        <v>1041</v>
      </c>
      <c r="D1190" s="41">
        <v>13483</v>
      </c>
      <c r="E1190" s="41">
        <v>8879</v>
      </c>
      <c r="F1190" s="41" t="s">
        <v>50</v>
      </c>
      <c r="G1190" s="39" t="s">
        <v>480</v>
      </c>
      <c r="H1190" s="39" t="s">
        <v>33</v>
      </c>
      <c r="I1190" s="41">
        <v>15</v>
      </c>
      <c r="J1190" s="41">
        <v>2.5</v>
      </c>
      <c r="K1190" s="41">
        <v>25</v>
      </c>
      <c r="L1190" s="41"/>
      <c r="M1190" s="41">
        <f t="shared" si="310"/>
        <v>25</v>
      </c>
      <c r="N1190" s="41"/>
      <c r="O1190" s="41">
        <f>IF(P1190="m3",I1190*J1190*M1190,IF(P1190="m2-LxH",I1190*M1190,IF(P1190="m2-LxW",I1190*J1190*N1190,IF(P1190="rm",M1190,IF(P1190="lm",I1190,IF(P1190="unit",#REF!,))))))</f>
        <v>937.5</v>
      </c>
      <c r="P1190" s="42" t="s">
        <v>29</v>
      </c>
      <c r="Q1190" s="43" t="str">
        <f t="shared" si="305"/>
        <v>off hired</v>
      </c>
      <c r="R1190" s="44">
        <v>44830</v>
      </c>
      <c r="S1190" s="44">
        <v>45031</v>
      </c>
      <c r="T1190" s="45">
        <f t="shared" si="311"/>
        <v>1</v>
      </c>
      <c r="U1190" s="46">
        <f t="shared" si="309"/>
        <v>28.857142857142858</v>
      </c>
      <c r="V1190" s="47">
        <v>5.25</v>
      </c>
      <c r="W1190" s="47">
        <v>0.35</v>
      </c>
      <c r="X1190" s="48">
        <f t="shared" si="313"/>
        <v>4921.875</v>
      </c>
      <c r="Y1190" s="48">
        <f t="shared" si="314"/>
        <v>328.125</v>
      </c>
      <c r="Z1190" s="48">
        <f>0.7*O1190*V1190</f>
        <v>3445.3125</v>
      </c>
      <c r="AA1190" s="48">
        <f>IF(Q1190="off hired",0.3*O1190*V1190*T1190,0)</f>
        <v>1476.5625</v>
      </c>
      <c r="AB1190" s="48">
        <f t="shared" si="315"/>
        <v>9468.7499999999982</v>
      </c>
      <c r="AC1190" s="48">
        <f t="shared" si="316"/>
        <v>14390.624999999998</v>
      </c>
      <c r="AD1190" s="93">
        <f t="shared" si="307"/>
        <v>14390.624999999998</v>
      </c>
    </row>
    <row r="1191" spans="1:30" s="68" customFormat="1" ht="30" customHeight="1" x14ac:dyDescent="0.35">
      <c r="A1191" s="39"/>
      <c r="B1191" s="39" t="s">
        <v>97</v>
      </c>
      <c r="C1191" s="40">
        <v>1041</v>
      </c>
      <c r="D1191" s="41">
        <v>13484</v>
      </c>
      <c r="E1191" s="41">
        <v>8159</v>
      </c>
      <c r="F1191" s="41" t="s">
        <v>50</v>
      </c>
      <c r="G1191" s="39" t="s">
        <v>480</v>
      </c>
      <c r="H1191" s="39" t="s">
        <v>28</v>
      </c>
      <c r="I1191" s="41">
        <v>15</v>
      </c>
      <c r="J1191" s="41">
        <v>5</v>
      </c>
      <c r="K1191" s="41"/>
      <c r="L1191" s="41"/>
      <c r="M1191" s="41"/>
      <c r="N1191" s="41">
        <v>1</v>
      </c>
      <c r="O1191" s="41">
        <f>IF(P1191="m3",I1191*J1191*M1191,IF(P1191="m2-LxH",I1191*M1191,IF(P1191="m2-LxW",I1191*J1191*N1191,IF(P1191="rm",M1191,IF(P1191="lm",I1191,IF(P1191="unit",#REF!,))))))</f>
        <v>75</v>
      </c>
      <c r="P1191" s="42" t="s">
        <v>32</v>
      </c>
      <c r="Q1191" s="43" t="str">
        <f t="shared" si="305"/>
        <v>off hired</v>
      </c>
      <c r="R1191" s="44">
        <v>44830</v>
      </c>
      <c r="S1191" s="44">
        <v>44861</v>
      </c>
      <c r="T1191" s="45">
        <f t="shared" si="311"/>
        <v>1</v>
      </c>
      <c r="U1191" s="46">
        <f t="shared" si="309"/>
        <v>4.5714285714285712</v>
      </c>
      <c r="V1191" s="47">
        <v>12</v>
      </c>
      <c r="W1191" s="47">
        <v>3.15</v>
      </c>
      <c r="X1191" s="48">
        <f t="shared" si="313"/>
        <v>900</v>
      </c>
      <c r="Y1191" s="48">
        <f t="shared" si="314"/>
        <v>236.25</v>
      </c>
      <c r="Z1191" s="48">
        <f>0.7*O1191*V1191</f>
        <v>630</v>
      </c>
      <c r="AA1191" s="48">
        <f>IF(Q1191="off hired",0.3*O1191*V1191*T1191,0)</f>
        <v>270</v>
      </c>
      <c r="AB1191" s="48">
        <f t="shared" si="315"/>
        <v>1080</v>
      </c>
      <c r="AC1191" s="48">
        <f t="shared" si="316"/>
        <v>1980</v>
      </c>
      <c r="AD1191" s="93">
        <f t="shared" si="307"/>
        <v>1980</v>
      </c>
    </row>
    <row r="1192" spans="1:30" s="68" customFormat="1" ht="30" customHeight="1" x14ac:dyDescent="0.35">
      <c r="A1192" s="39"/>
      <c r="B1192" s="39" t="s">
        <v>97</v>
      </c>
      <c r="C1192" s="40">
        <v>1041</v>
      </c>
      <c r="D1192" s="41">
        <v>13485</v>
      </c>
      <c r="E1192" s="41"/>
      <c r="F1192" s="41" t="s">
        <v>50</v>
      </c>
      <c r="G1192" s="39" t="s">
        <v>480</v>
      </c>
      <c r="H1192" s="39" t="s">
        <v>399</v>
      </c>
      <c r="I1192" s="41">
        <v>4</v>
      </c>
      <c r="J1192" s="41">
        <v>14</v>
      </c>
      <c r="K1192" s="41"/>
      <c r="L1192" s="41"/>
      <c r="M1192" s="41"/>
      <c r="N1192" s="41">
        <v>1</v>
      </c>
      <c r="O1192" s="41">
        <f>IF(P1192="m3",I1192*J1192*M1192,IF(P1192="m2-LxH",I1192*M1192,IF(P1192="m2-LxW",I1192*J1192*N1192,IF(P1192="rm",M1192,IF(P1192="lm",I1192,IF(P1192="unit",#REF!,))))))</f>
        <v>56</v>
      </c>
      <c r="P1192" s="42" t="s">
        <v>32</v>
      </c>
      <c r="Q1192" s="43" t="str">
        <f t="shared" si="305"/>
        <v>on hire</v>
      </c>
      <c r="R1192" s="44">
        <v>44830</v>
      </c>
      <c r="S1192" s="44"/>
      <c r="T1192" s="45">
        <f t="shared" si="311"/>
        <v>0</v>
      </c>
      <c r="U1192" s="46">
        <f t="shared" ca="1" si="309"/>
        <v>30.142857142857142</v>
      </c>
      <c r="V1192" s="47">
        <v>81</v>
      </c>
      <c r="W1192" s="47">
        <v>1.82</v>
      </c>
      <c r="X1192" s="48">
        <f t="shared" si="313"/>
        <v>4536</v>
      </c>
      <c r="Y1192" s="48">
        <f t="shared" si="314"/>
        <v>101.92</v>
      </c>
      <c r="Z1192" s="48">
        <f>0.7*O1192*V1192</f>
        <v>3175.2</v>
      </c>
      <c r="AA1192" s="48">
        <f>IF(Q1192="off hired",0.3*O1192*V1192*T1192,0)</f>
        <v>0</v>
      </c>
      <c r="AB1192" s="48">
        <f t="shared" ca="1" si="315"/>
        <v>3072.1600000000003</v>
      </c>
      <c r="AC1192" s="48">
        <f t="shared" ca="1" si="316"/>
        <v>6247.3600000000006</v>
      </c>
      <c r="AD1192" s="93">
        <f t="shared" ca="1" si="307"/>
        <v>6247.3600000000006</v>
      </c>
    </row>
    <row r="1193" spans="1:30" s="68" customFormat="1" ht="30" customHeight="1" x14ac:dyDescent="0.35">
      <c r="A1193" s="39"/>
      <c r="B1193" s="39" t="s">
        <v>97</v>
      </c>
      <c r="C1193" s="40">
        <v>1041</v>
      </c>
      <c r="D1193" s="41">
        <v>13485</v>
      </c>
      <c r="E1193" s="41">
        <v>8160</v>
      </c>
      <c r="F1193" s="41" t="s">
        <v>50</v>
      </c>
      <c r="G1193" s="39" t="s">
        <v>480</v>
      </c>
      <c r="H1193" s="39" t="s">
        <v>399</v>
      </c>
      <c r="I1193" s="41">
        <v>4</v>
      </c>
      <c r="J1193" s="41">
        <v>7</v>
      </c>
      <c r="K1193" s="41"/>
      <c r="L1193" s="41"/>
      <c r="M1193" s="41"/>
      <c r="N1193" s="41">
        <v>1</v>
      </c>
      <c r="O1193" s="41">
        <f>IF(P1193="m3",I1193*J1193*M1193,IF(P1193="m2-LxH",I1193*M1193,IF(P1193="m2-LxW",I1193*J1193*N1193,IF(P1193="rm",M1193,IF(P1193="lm",I1193,IF(P1193="unit",#REF!,))))))</f>
        <v>28</v>
      </c>
      <c r="P1193" s="42" t="s">
        <v>32</v>
      </c>
      <c r="Q1193" s="43" t="str">
        <f t="shared" ca="1" si="305"/>
        <v>off hired</v>
      </c>
      <c r="R1193" s="44">
        <v>44861</v>
      </c>
      <c r="S1193" s="44">
        <f t="shared" ref="S1193:S1194" ca="1" si="317">$C$1</f>
        <v>45040</v>
      </c>
      <c r="T1193" s="45">
        <f t="shared" ca="1" si="311"/>
        <v>1</v>
      </c>
      <c r="U1193" s="46">
        <f t="shared" ref="U1193:U1194" ca="1" si="318">-IF(Q1193="on hire",$C$1-R1193+1,IF(Q1193="off hired",S1193-R1193+1,0))/7</f>
        <v>-25.714285714285715</v>
      </c>
      <c r="V1193" s="47">
        <v>81</v>
      </c>
      <c r="W1193" s="47">
        <v>1.82</v>
      </c>
      <c r="X1193" s="48">
        <f t="shared" si="313"/>
        <v>2268</v>
      </c>
      <c r="Y1193" s="48">
        <f t="shared" si="314"/>
        <v>50.96</v>
      </c>
      <c r="Z1193" s="48">
        <v>0</v>
      </c>
      <c r="AA1193" s="48">
        <f>0.3*O1193*V1193</f>
        <v>680.4</v>
      </c>
      <c r="AB1193" s="48">
        <f t="shared" ca="1" si="315"/>
        <v>-1310.4000000000001</v>
      </c>
      <c r="AC1193" s="48">
        <f t="shared" ca="1" si="316"/>
        <v>-630.00000000000011</v>
      </c>
      <c r="AD1193" s="93">
        <f t="shared" ca="1" si="307"/>
        <v>-630.00000000000011</v>
      </c>
    </row>
    <row r="1194" spans="1:30" s="68" customFormat="1" ht="30" customHeight="1" x14ac:dyDescent="0.35">
      <c r="A1194" s="39"/>
      <c r="B1194" s="39" t="s">
        <v>97</v>
      </c>
      <c r="C1194" s="40">
        <v>1041</v>
      </c>
      <c r="D1194" s="41">
        <v>13485</v>
      </c>
      <c r="E1194" s="41">
        <v>8160</v>
      </c>
      <c r="F1194" s="41" t="s">
        <v>50</v>
      </c>
      <c r="G1194" s="39" t="s">
        <v>480</v>
      </c>
      <c r="H1194" s="39" t="s">
        <v>399</v>
      </c>
      <c r="I1194" s="41">
        <v>6</v>
      </c>
      <c r="J1194" s="41">
        <v>3</v>
      </c>
      <c r="K1194" s="41"/>
      <c r="L1194" s="41"/>
      <c r="M1194" s="41"/>
      <c r="N1194" s="41">
        <v>1</v>
      </c>
      <c r="O1194" s="41">
        <f>IF(P1194="m3",I1194*J1194*M1194,IF(P1194="m2-LxH",I1194*M1194,IF(P1194="m2-LxW",I1194*J1194*N1194,IF(P1194="rm",M1194,IF(P1194="lm",I1194,IF(P1194="unit",#REF!,))))))</f>
        <v>18</v>
      </c>
      <c r="P1194" s="42" t="s">
        <v>32</v>
      </c>
      <c r="Q1194" s="43" t="str">
        <f t="shared" ca="1" si="305"/>
        <v>off hired</v>
      </c>
      <c r="R1194" s="44">
        <v>44861</v>
      </c>
      <c r="S1194" s="44">
        <f t="shared" ca="1" si="317"/>
        <v>45040</v>
      </c>
      <c r="T1194" s="45">
        <f t="shared" ca="1" si="311"/>
        <v>1</v>
      </c>
      <c r="U1194" s="46">
        <f t="shared" ca="1" si="318"/>
        <v>-25.714285714285715</v>
      </c>
      <c r="V1194" s="47">
        <v>81</v>
      </c>
      <c r="W1194" s="47">
        <v>1.82</v>
      </c>
      <c r="X1194" s="48">
        <f t="shared" si="313"/>
        <v>1458</v>
      </c>
      <c r="Y1194" s="48">
        <f t="shared" si="314"/>
        <v>32.76</v>
      </c>
      <c r="Z1194" s="48">
        <v>0</v>
      </c>
      <c r="AA1194" s="48">
        <f>0.3*O1194*V1194</f>
        <v>437.4</v>
      </c>
      <c r="AB1194" s="48">
        <f t="shared" ca="1" si="315"/>
        <v>-842.40000000000009</v>
      </c>
      <c r="AC1194" s="48">
        <f t="shared" ca="1" si="316"/>
        <v>-405.00000000000011</v>
      </c>
      <c r="AD1194" s="93">
        <f t="shared" ca="1" si="307"/>
        <v>-405.00000000000011</v>
      </c>
    </row>
    <row r="1195" spans="1:30" s="68" customFormat="1" ht="30" customHeight="1" x14ac:dyDescent="0.35">
      <c r="A1195" s="39"/>
      <c r="B1195" s="39" t="s">
        <v>97</v>
      </c>
      <c r="C1195" s="40">
        <v>1041</v>
      </c>
      <c r="D1195" s="41">
        <v>13485</v>
      </c>
      <c r="E1195" s="41"/>
      <c r="F1195" s="41" t="s">
        <v>50</v>
      </c>
      <c r="G1195" s="39" t="s">
        <v>480</v>
      </c>
      <c r="H1195" s="39" t="s">
        <v>399</v>
      </c>
      <c r="I1195" s="41">
        <v>6</v>
      </c>
      <c r="J1195" s="41">
        <v>5</v>
      </c>
      <c r="K1195" s="41"/>
      <c r="L1195" s="41"/>
      <c r="M1195" s="41"/>
      <c r="N1195" s="41">
        <v>1</v>
      </c>
      <c r="O1195" s="41">
        <f>IF(P1195="m3",I1195*J1195*M1195,IF(P1195="m2-LxH",I1195*M1195,IF(P1195="m2-LxW",I1195*J1195*N1195,IF(P1195="rm",M1195,IF(P1195="lm",I1195,IF(P1195="unit",#REF!,))))))</f>
        <v>30</v>
      </c>
      <c r="P1195" s="42" t="s">
        <v>32</v>
      </c>
      <c r="Q1195" s="43" t="str">
        <f t="shared" si="305"/>
        <v>on hire</v>
      </c>
      <c r="R1195" s="44">
        <v>44830</v>
      </c>
      <c r="S1195" s="44"/>
      <c r="T1195" s="45">
        <f t="shared" ref="T1195:T1202" si="319">IF(S1195&lt;&gt;0,1,0)</f>
        <v>0</v>
      </c>
      <c r="U1195" s="46">
        <f t="shared" ca="1" si="309"/>
        <v>30.142857142857142</v>
      </c>
      <c r="V1195" s="47">
        <v>81</v>
      </c>
      <c r="W1195" s="47">
        <v>1.82</v>
      </c>
      <c r="X1195" s="48">
        <f t="shared" si="313"/>
        <v>2430</v>
      </c>
      <c r="Y1195" s="48">
        <f t="shared" si="314"/>
        <v>54.6</v>
      </c>
      <c r="Z1195" s="48">
        <f t="shared" ref="Z1195:Z1220" si="320">0.7*O1195*V1195</f>
        <v>1701</v>
      </c>
      <c r="AA1195" s="48">
        <f t="shared" ref="AA1195:AA1216" si="321">IF(Q1195="off hired",0.3*O1195*V1195*T1195,0)</f>
        <v>0</v>
      </c>
      <c r="AB1195" s="48">
        <f t="shared" ca="1" si="315"/>
        <v>1645.8</v>
      </c>
      <c r="AC1195" s="48">
        <f t="shared" ca="1" si="316"/>
        <v>3346.8</v>
      </c>
      <c r="AD1195" s="93">
        <f t="shared" ca="1" si="307"/>
        <v>3346.8</v>
      </c>
    </row>
    <row r="1196" spans="1:30" s="68" customFormat="1" ht="30" customHeight="1" x14ac:dyDescent="0.35">
      <c r="A1196" s="39"/>
      <c r="B1196" s="39" t="s">
        <v>97</v>
      </c>
      <c r="C1196" s="40">
        <v>631</v>
      </c>
      <c r="D1196" s="41">
        <v>13486</v>
      </c>
      <c r="E1196" s="41">
        <v>8063</v>
      </c>
      <c r="F1196" s="41" t="s">
        <v>50</v>
      </c>
      <c r="G1196" s="39" t="s">
        <v>326</v>
      </c>
      <c r="H1196" s="61" t="s">
        <v>399</v>
      </c>
      <c r="I1196" s="64">
        <v>16</v>
      </c>
      <c r="J1196" s="64">
        <v>1.8</v>
      </c>
      <c r="K1196" s="64">
        <v>4</v>
      </c>
      <c r="L1196" s="64"/>
      <c r="M1196" s="64">
        <v>4</v>
      </c>
      <c r="N1196" s="64"/>
      <c r="O1196" s="41">
        <f>IF(P1196="m3",I1196*J1196*M1196,IF(P1196="m2-LxH",I1196*M1196,IF(P1196="m2-LxW",I1196*J1196*N1196,IF(P1196="rm",M1196,IF(P1196="lm",I1196,IF(P1196="unit",#REF!,))))))</f>
        <v>64</v>
      </c>
      <c r="P1196" s="62" t="s">
        <v>27</v>
      </c>
      <c r="Q1196" s="43" t="str">
        <f t="shared" si="305"/>
        <v>off hired</v>
      </c>
      <c r="R1196" s="57">
        <v>44830</v>
      </c>
      <c r="S1196" s="57">
        <v>44836</v>
      </c>
      <c r="T1196" s="45">
        <f t="shared" si="319"/>
        <v>1</v>
      </c>
      <c r="U1196" s="46">
        <f t="shared" si="309"/>
        <v>1</v>
      </c>
      <c r="V1196" s="66">
        <v>14</v>
      </c>
      <c r="W1196" s="66">
        <v>0.84</v>
      </c>
      <c r="X1196" s="48">
        <f t="shared" si="313"/>
        <v>896</v>
      </c>
      <c r="Y1196" s="48">
        <f t="shared" si="314"/>
        <v>53.76</v>
      </c>
      <c r="Z1196" s="48">
        <f t="shared" si="320"/>
        <v>627.19999999999993</v>
      </c>
      <c r="AA1196" s="48">
        <f t="shared" si="321"/>
        <v>268.8</v>
      </c>
      <c r="AB1196" s="48">
        <f t="shared" si="315"/>
        <v>53.76</v>
      </c>
      <c r="AC1196" s="48">
        <f t="shared" si="316"/>
        <v>949.76</v>
      </c>
      <c r="AD1196" s="93">
        <f t="shared" si="307"/>
        <v>949.76</v>
      </c>
    </row>
    <row r="1197" spans="1:30" s="68" customFormat="1" ht="30" customHeight="1" x14ac:dyDescent="0.35">
      <c r="A1197" s="39"/>
      <c r="B1197" s="39" t="s">
        <v>114</v>
      </c>
      <c r="C1197" s="40">
        <v>1048</v>
      </c>
      <c r="D1197" s="41">
        <v>13487</v>
      </c>
      <c r="E1197" s="41">
        <v>6743</v>
      </c>
      <c r="F1197" s="41" t="s">
        <v>49</v>
      </c>
      <c r="G1197" s="39" t="s">
        <v>256</v>
      </c>
      <c r="H1197" s="61" t="s">
        <v>399</v>
      </c>
      <c r="I1197" s="64">
        <v>10</v>
      </c>
      <c r="J1197" s="64">
        <v>1.3</v>
      </c>
      <c r="K1197" s="64">
        <v>3</v>
      </c>
      <c r="L1197" s="64"/>
      <c r="M1197" s="64">
        <v>3</v>
      </c>
      <c r="N1197" s="64"/>
      <c r="O1197" s="41">
        <f>IF(P1197="m3",I1197*J1197*M1197,IF(P1197="m2-LxH",I1197*M1197,IF(P1197="m2-LxW",I1197*J1197*N1197,IF(P1197="rm",M1197,IF(P1197="lm",I1197,IF(P1197="unit",#REF!,))))))</f>
        <v>30</v>
      </c>
      <c r="P1197" s="62" t="s">
        <v>27</v>
      </c>
      <c r="Q1197" s="43" t="str">
        <f t="shared" ref="Q1197:Q1220" si="322">IF(S1197&lt;&gt;0,"off hired",IF(R1197&lt;&gt;0,"on hire","-"))</f>
        <v>off hired</v>
      </c>
      <c r="R1197" s="57">
        <v>44830</v>
      </c>
      <c r="S1197" s="85">
        <v>44833</v>
      </c>
      <c r="T1197" s="45">
        <f t="shared" si="319"/>
        <v>1</v>
      </c>
      <c r="U1197" s="46">
        <f t="shared" si="309"/>
        <v>0.5714285714285714</v>
      </c>
      <c r="V1197" s="66">
        <v>14</v>
      </c>
      <c r="W1197" s="66">
        <v>0.84</v>
      </c>
      <c r="X1197" s="48">
        <f t="shared" si="313"/>
        <v>420</v>
      </c>
      <c r="Y1197" s="48">
        <f t="shared" si="314"/>
        <v>25.2</v>
      </c>
      <c r="Z1197" s="48">
        <f t="shared" si="320"/>
        <v>294</v>
      </c>
      <c r="AA1197" s="48">
        <f t="shared" si="321"/>
        <v>126</v>
      </c>
      <c r="AB1197" s="48">
        <f t="shared" si="315"/>
        <v>14.399999999999999</v>
      </c>
      <c r="AC1197" s="48">
        <f t="shared" si="316"/>
        <v>434.4</v>
      </c>
      <c r="AD1197" s="93">
        <f t="shared" si="307"/>
        <v>434.4</v>
      </c>
    </row>
    <row r="1198" spans="1:30" s="68" customFormat="1" ht="30" customHeight="1" x14ac:dyDescent="0.35">
      <c r="A1198" s="39"/>
      <c r="B1198" s="39" t="s">
        <v>114</v>
      </c>
      <c r="C1198" s="40">
        <v>1049</v>
      </c>
      <c r="D1198" s="41">
        <v>13488</v>
      </c>
      <c r="E1198" s="41">
        <v>8052</v>
      </c>
      <c r="F1198" s="41" t="s">
        <v>49</v>
      </c>
      <c r="G1198" s="39" t="s">
        <v>256</v>
      </c>
      <c r="H1198" s="61" t="s">
        <v>302</v>
      </c>
      <c r="I1198" s="64">
        <v>1.3</v>
      </c>
      <c r="J1198" s="64">
        <v>1.3</v>
      </c>
      <c r="K1198" s="64">
        <v>2</v>
      </c>
      <c r="L1198" s="64"/>
      <c r="M1198" s="64">
        <v>2</v>
      </c>
      <c r="N1198" s="64"/>
      <c r="O1198" s="41">
        <f>IF(P1198="m3",I1198*J1198*M1198,IF(P1198="m2-LxH",I1198*M1198,IF(P1198="m2-LxW",I1198*J1198*N1198,IF(P1198="rm",M1198,IF(P1198="lm",I1198,IF(P1198="unit",#REF!,))))))</f>
        <v>2</v>
      </c>
      <c r="P1198" s="42" t="s">
        <v>30</v>
      </c>
      <c r="Q1198" s="43" t="str">
        <f t="shared" si="322"/>
        <v>off hired</v>
      </c>
      <c r="R1198" s="57">
        <v>44830</v>
      </c>
      <c r="S1198" s="57">
        <v>44835</v>
      </c>
      <c r="T1198" s="45">
        <f t="shared" si="319"/>
        <v>1</v>
      </c>
      <c r="U1198" s="46">
        <f t="shared" si="309"/>
        <v>0.8571428571428571</v>
      </c>
      <c r="V1198" s="47">
        <v>135</v>
      </c>
      <c r="W1198" s="47">
        <v>12.25</v>
      </c>
      <c r="X1198" s="48">
        <f t="shared" si="313"/>
        <v>270</v>
      </c>
      <c r="Y1198" s="48">
        <f t="shared" si="314"/>
        <v>24.5</v>
      </c>
      <c r="Z1198" s="48">
        <f t="shared" si="320"/>
        <v>189</v>
      </c>
      <c r="AA1198" s="48">
        <f t="shared" si="321"/>
        <v>81</v>
      </c>
      <c r="AB1198" s="48">
        <f t="shared" si="315"/>
        <v>21</v>
      </c>
      <c r="AC1198" s="48">
        <f t="shared" si="316"/>
        <v>291</v>
      </c>
      <c r="AD1198" s="93">
        <f t="shared" si="307"/>
        <v>291</v>
      </c>
    </row>
    <row r="1199" spans="1:30" s="68" customFormat="1" ht="30" customHeight="1" x14ac:dyDescent="0.35">
      <c r="A1199" s="39"/>
      <c r="B1199" s="39" t="s">
        <v>62</v>
      </c>
      <c r="C1199" s="40">
        <v>1050</v>
      </c>
      <c r="D1199" s="41">
        <v>13489</v>
      </c>
      <c r="E1199" s="41">
        <v>8098</v>
      </c>
      <c r="F1199" s="41" t="s">
        <v>50</v>
      </c>
      <c r="G1199" s="39" t="s">
        <v>270</v>
      </c>
      <c r="H1199" s="61" t="s">
        <v>302</v>
      </c>
      <c r="I1199" s="64">
        <v>2.5</v>
      </c>
      <c r="J1199" s="64">
        <v>1.3</v>
      </c>
      <c r="K1199" s="64">
        <v>2</v>
      </c>
      <c r="L1199" s="64"/>
      <c r="M1199" s="64">
        <v>2</v>
      </c>
      <c r="N1199" s="64"/>
      <c r="O1199" s="41">
        <f>IF(P1199="m3",I1199*J1199*M1199,IF(P1199="m2-LxH",I1199*M1199,IF(P1199="m2-LxW",I1199*J1199*N1199,IF(P1199="rm",M1199,IF(P1199="lm",I1199,IF(P1199="unit",#REF!,))))))</f>
        <v>2</v>
      </c>
      <c r="P1199" s="42" t="s">
        <v>30</v>
      </c>
      <c r="Q1199" s="43" t="str">
        <f t="shared" si="322"/>
        <v>off hired</v>
      </c>
      <c r="R1199" s="57">
        <v>44830</v>
      </c>
      <c r="S1199" s="57">
        <v>44846</v>
      </c>
      <c r="T1199" s="45">
        <f t="shared" si="319"/>
        <v>1</v>
      </c>
      <c r="U1199" s="46">
        <f t="shared" si="309"/>
        <v>2.4285714285714284</v>
      </c>
      <c r="V1199" s="47">
        <v>135</v>
      </c>
      <c r="W1199" s="47">
        <v>12.25</v>
      </c>
      <c r="X1199" s="48">
        <f t="shared" si="313"/>
        <v>270</v>
      </c>
      <c r="Y1199" s="48">
        <f t="shared" si="314"/>
        <v>24.5</v>
      </c>
      <c r="Z1199" s="48">
        <f t="shared" si="320"/>
        <v>189</v>
      </c>
      <c r="AA1199" s="48">
        <f t="shared" si="321"/>
        <v>81</v>
      </c>
      <c r="AB1199" s="48">
        <f t="shared" si="315"/>
        <v>59.499999999999993</v>
      </c>
      <c r="AC1199" s="48">
        <f t="shared" si="316"/>
        <v>329.5</v>
      </c>
      <c r="AD1199" s="93">
        <f t="shared" si="307"/>
        <v>329.5</v>
      </c>
    </row>
    <row r="1200" spans="1:30" s="68" customFormat="1" ht="30" customHeight="1" x14ac:dyDescent="0.35">
      <c r="A1200" s="39"/>
      <c r="B1200" s="39" t="s">
        <v>486</v>
      </c>
      <c r="C1200" s="40">
        <v>1051</v>
      </c>
      <c r="D1200" s="41">
        <v>13490</v>
      </c>
      <c r="E1200" s="41">
        <v>8296</v>
      </c>
      <c r="F1200" s="41" t="s">
        <v>49</v>
      </c>
      <c r="G1200" s="39" t="s">
        <v>481</v>
      </c>
      <c r="H1200" s="61" t="s">
        <v>399</v>
      </c>
      <c r="I1200" s="64">
        <v>20</v>
      </c>
      <c r="J1200" s="64">
        <v>1</v>
      </c>
      <c r="K1200" s="64">
        <v>2.5</v>
      </c>
      <c r="L1200" s="64"/>
      <c r="M1200" s="64">
        <v>2.5</v>
      </c>
      <c r="N1200" s="64"/>
      <c r="O1200" s="41">
        <f>IF(P1200="m3",I1200*J1200*M1200,IF(P1200="m2-LxH",I1200*M1200,IF(P1200="m2-LxW",I1200*J1200*N1200,IF(P1200="rm",M1200,IF(P1200="lm",I1200,IF(P1200="unit",#REF!,))))))</f>
        <v>50</v>
      </c>
      <c r="P1200" s="62" t="s">
        <v>27</v>
      </c>
      <c r="Q1200" s="43" t="str">
        <f t="shared" si="322"/>
        <v>off hired</v>
      </c>
      <c r="R1200" s="57">
        <v>44830</v>
      </c>
      <c r="S1200" s="57">
        <v>44895</v>
      </c>
      <c r="T1200" s="45">
        <f t="shared" si="319"/>
        <v>1</v>
      </c>
      <c r="U1200" s="46">
        <f t="shared" si="309"/>
        <v>9.4285714285714288</v>
      </c>
      <c r="V1200" s="66">
        <v>14</v>
      </c>
      <c r="W1200" s="66">
        <v>0.84</v>
      </c>
      <c r="X1200" s="48">
        <f t="shared" si="313"/>
        <v>700</v>
      </c>
      <c r="Y1200" s="48">
        <f t="shared" si="314"/>
        <v>42</v>
      </c>
      <c r="Z1200" s="48">
        <f t="shared" si="320"/>
        <v>490</v>
      </c>
      <c r="AA1200" s="48">
        <f t="shared" si="321"/>
        <v>210</v>
      </c>
      <c r="AB1200" s="48">
        <f t="shared" si="315"/>
        <v>396</v>
      </c>
      <c r="AC1200" s="48">
        <f t="shared" si="316"/>
        <v>1096</v>
      </c>
      <c r="AD1200" s="93">
        <f t="shared" si="307"/>
        <v>1096</v>
      </c>
    </row>
    <row r="1201" spans="1:30" s="68" customFormat="1" ht="30" customHeight="1" x14ac:dyDescent="0.35">
      <c r="A1201" s="39"/>
      <c r="B1201" s="39" t="s">
        <v>62</v>
      </c>
      <c r="C1201" s="40">
        <v>1052</v>
      </c>
      <c r="D1201" s="41">
        <v>13491</v>
      </c>
      <c r="E1201" s="41">
        <v>6715</v>
      </c>
      <c r="F1201" s="41" t="s">
        <v>50</v>
      </c>
      <c r="G1201" s="39" t="s">
        <v>270</v>
      </c>
      <c r="H1201" s="61" t="s">
        <v>302</v>
      </c>
      <c r="I1201" s="64">
        <v>2.5</v>
      </c>
      <c r="J1201" s="64">
        <v>1.3</v>
      </c>
      <c r="K1201" s="64">
        <v>4</v>
      </c>
      <c r="L1201" s="64"/>
      <c r="M1201" s="64">
        <v>4</v>
      </c>
      <c r="N1201" s="64"/>
      <c r="O1201" s="41">
        <f>IF(P1201="m3",I1201*J1201*M1201,IF(P1201="m2-LxH",I1201*M1201,IF(P1201="m2-LxW",I1201*J1201*N1201,IF(P1201="rm",M1201,IF(P1201="lm",I1201,IF(P1201="unit",#REF!,))))))</f>
        <v>4</v>
      </c>
      <c r="P1201" s="42" t="s">
        <v>30</v>
      </c>
      <c r="Q1201" s="43" t="str">
        <f t="shared" si="322"/>
        <v>off hired</v>
      </c>
      <c r="R1201" s="57">
        <v>44828</v>
      </c>
      <c r="S1201" s="57">
        <v>44829</v>
      </c>
      <c r="T1201" s="45">
        <f t="shared" si="319"/>
        <v>1</v>
      </c>
      <c r="U1201" s="46">
        <v>0</v>
      </c>
      <c r="V1201" s="47">
        <v>135</v>
      </c>
      <c r="W1201" s="47">
        <v>12.25</v>
      </c>
      <c r="X1201" s="48">
        <f t="shared" si="313"/>
        <v>540</v>
      </c>
      <c r="Y1201" s="48">
        <f t="shared" si="314"/>
        <v>49</v>
      </c>
      <c r="Z1201" s="48">
        <f t="shared" si="320"/>
        <v>378</v>
      </c>
      <c r="AA1201" s="48">
        <f t="shared" si="321"/>
        <v>162</v>
      </c>
      <c r="AB1201" s="48">
        <f t="shared" si="315"/>
        <v>0</v>
      </c>
      <c r="AC1201" s="48">
        <f t="shared" si="316"/>
        <v>540</v>
      </c>
      <c r="AD1201" s="93">
        <f t="shared" si="307"/>
        <v>540</v>
      </c>
    </row>
    <row r="1202" spans="1:30" s="68" customFormat="1" ht="30" customHeight="1" x14ac:dyDescent="0.35">
      <c r="A1202" s="61"/>
      <c r="B1202" s="51" t="s">
        <v>160</v>
      </c>
      <c r="C1202" s="62">
        <v>1053</v>
      </c>
      <c r="D1202" s="64">
        <v>13492</v>
      </c>
      <c r="E1202" s="64">
        <v>8756</v>
      </c>
      <c r="F1202" s="64" t="s">
        <v>49</v>
      </c>
      <c r="G1202" s="61" t="s">
        <v>377</v>
      </c>
      <c r="H1202" s="61" t="s">
        <v>399</v>
      </c>
      <c r="I1202" s="64">
        <v>5.8</v>
      </c>
      <c r="J1202" s="64">
        <v>1.3</v>
      </c>
      <c r="K1202" s="64">
        <v>3</v>
      </c>
      <c r="L1202" s="64"/>
      <c r="M1202" s="64">
        <v>3</v>
      </c>
      <c r="N1202" s="64"/>
      <c r="O1202" s="41">
        <f>IF(P1202="m3",I1202*J1202*M1202,IF(P1202="m2-LxH",I1202*M1202,IF(P1202="m2-LxW",I1202*J1202*N1202,IF(P1202="rm",M1202,IF(P1202="lm",I1202,IF(P1202="unit",#REF!,))))))</f>
        <v>17.399999999999999</v>
      </c>
      <c r="P1202" s="62" t="s">
        <v>27</v>
      </c>
      <c r="Q1202" s="43" t="str">
        <f t="shared" si="322"/>
        <v>off hired</v>
      </c>
      <c r="R1202" s="57">
        <v>44830</v>
      </c>
      <c r="S1202" s="57">
        <v>44986</v>
      </c>
      <c r="T1202" s="45">
        <f t="shared" si="319"/>
        <v>1</v>
      </c>
      <c r="U1202" s="46">
        <f t="shared" ref="U1202:U1220" si="323">IF(Q1202="on hire",$C$1-R1202+1,IF(Q1202="off hired",S1202-R1202+1,0))/7</f>
        <v>22.428571428571427</v>
      </c>
      <c r="V1202" s="65">
        <v>14</v>
      </c>
      <c r="W1202" s="65">
        <v>0.84</v>
      </c>
      <c r="X1202" s="48">
        <f t="shared" si="313"/>
        <v>243.59999999999997</v>
      </c>
      <c r="Y1202" s="48">
        <f t="shared" si="314"/>
        <v>14.615999999999998</v>
      </c>
      <c r="Z1202" s="48">
        <f t="shared" si="320"/>
        <v>170.51999999999998</v>
      </c>
      <c r="AA1202" s="48">
        <f t="shared" si="321"/>
        <v>73.08</v>
      </c>
      <c r="AB1202" s="48">
        <f t="shared" si="315"/>
        <v>327.81599999999997</v>
      </c>
      <c r="AC1202" s="48">
        <f t="shared" si="316"/>
        <v>571.41599999999994</v>
      </c>
      <c r="AD1202" s="93">
        <f t="shared" si="307"/>
        <v>571.41599999999994</v>
      </c>
    </row>
    <row r="1203" spans="1:30" s="68" customFormat="1" ht="30" customHeight="1" x14ac:dyDescent="0.35">
      <c r="A1203" s="39"/>
      <c r="B1203" s="39" t="s">
        <v>219</v>
      </c>
      <c r="C1203" s="40">
        <v>1054</v>
      </c>
      <c r="D1203" s="41">
        <v>13493</v>
      </c>
      <c r="E1203" s="41">
        <v>8089</v>
      </c>
      <c r="F1203" s="41" t="s">
        <v>49</v>
      </c>
      <c r="G1203" s="39" t="s">
        <v>285</v>
      </c>
      <c r="H1203" s="39" t="s">
        <v>354</v>
      </c>
      <c r="I1203" s="41">
        <v>1.8</v>
      </c>
      <c r="J1203" s="41">
        <v>1</v>
      </c>
      <c r="K1203" s="41">
        <v>2</v>
      </c>
      <c r="L1203" s="41"/>
      <c r="M1203" s="41">
        <f>K1203-L1203</f>
        <v>2</v>
      </c>
      <c r="N1203" s="41"/>
      <c r="O1203" s="41">
        <f>IF(P1203="m3",I1203*J1203*M1203,IF(P1203="m2-LxH",I1203*M1203,IF(P1203="m2-LxW",I1203*J1203*N1203,IF(P1203="rm",M1203,IF(P1203="lm",I1203,IF(P1203="unit",#REF!,))))))</f>
        <v>2</v>
      </c>
      <c r="P1203" s="42" t="s">
        <v>30</v>
      </c>
      <c r="Q1203" s="43" t="str">
        <f t="shared" si="322"/>
        <v>off hired</v>
      </c>
      <c r="R1203" s="44">
        <v>44830</v>
      </c>
      <c r="S1203" s="44">
        <v>44844</v>
      </c>
      <c r="T1203" s="45">
        <f>IF(S1203&lt;&gt;0,1,0)</f>
        <v>1</v>
      </c>
      <c r="U1203" s="46">
        <f t="shared" si="323"/>
        <v>2.1428571428571428</v>
      </c>
      <c r="V1203" s="47">
        <v>100</v>
      </c>
      <c r="W1203" s="47">
        <v>10.15</v>
      </c>
      <c r="X1203" s="48">
        <f t="shared" si="313"/>
        <v>200</v>
      </c>
      <c r="Y1203" s="48">
        <f t="shared" si="314"/>
        <v>20.3</v>
      </c>
      <c r="Z1203" s="48">
        <f t="shared" si="320"/>
        <v>140</v>
      </c>
      <c r="AA1203" s="48">
        <f t="shared" si="321"/>
        <v>60</v>
      </c>
      <c r="AB1203" s="48">
        <f t="shared" si="315"/>
        <v>43.5</v>
      </c>
      <c r="AC1203" s="48">
        <f t="shared" si="316"/>
        <v>243.5</v>
      </c>
      <c r="AD1203" s="93">
        <f t="shared" si="307"/>
        <v>243.5</v>
      </c>
    </row>
    <row r="1204" spans="1:30" s="68" customFormat="1" ht="30" customHeight="1" x14ac:dyDescent="0.35">
      <c r="A1204" s="61"/>
      <c r="B1204" s="39" t="s">
        <v>82</v>
      </c>
      <c r="C1204" s="62">
        <v>1055</v>
      </c>
      <c r="D1204" s="64">
        <v>13494</v>
      </c>
      <c r="E1204" s="64">
        <v>8306</v>
      </c>
      <c r="F1204" s="64" t="s">
        <v>50</v>
      </c>
      <c r="G1204" s="61" t="s">
        <v>264</v>
      </c>
      <c r="H1204" s="61" t="s">
        <v>353</v>
      </c>
      <c r="I1204" s="64">
        <v>6</v>
      </c>
      <c r="J1204" s="64">
        <v>2</v>
      </c>
      <c r="K1204" s="64">
        <v>6</v>
      </c>
      <c r="L1204" s="64"/>
      <c r="M1204" s="64"/>
      <c r="N1204" s="64"/>
      <c r="O1204" s="41">
        <v>1</v>
      </c>
      <c r="P1204" s="62" t="s">
        <v>384</v>
      </c>
      <c r="Q1204" s="43" t="str">
        <f t="shared" si="322"/>
        <v>off hired</v>
      </c>
      <c r="R1204" s="57">
        <v>44830</v>
      </c>
      <c r="S1204" s="44">
        <v>44901</v>
      </c>
      <c r="T1204" s="45">
        <f t="shared" ref="T1204:T1220" si="324">IF(S1204&lt;&gt;0,1,0)</f>
        <v>1</v>
      </c>
      <c r="U1204" s="46">
        <f t="shared" si="323"/>
        <v>10.285714285714286</v>
      </c>
      <c r="V1204" s="66">
        <v>3000</v>
      </c>
      <c r="W1204" s="66">
        <v>350</v>
      </c>
      <c r="X1204" s="48">
        <f t="shared" si="313"/>
        <v>3000</v>
      </c>
      <c r="Y1204" s="48">
        <f t="shared" si="314"/>
        <v>350</v>
      </c>
      <c r="Z1204" s="48">
        <f t="shared" si="320"/>
        <v>2100</v>
      </c>
      <c r="AA1204" s="48">
        <f t="shared" si="321"/>
        <v>900</v>
      </c>
      <c r="AB1204" s="48">
        <f t="shared" si="315"/>
        <v>3600.0000000000005</v>
      </c>
      <c r="AC1204" s="48">
        <f t="shared" si="316"/>
        <v>6600</v>
      </c>
      <c r="AD1204" s="93">
        <f t="shared" si="307"/>
        <v>6600</v>
      </c>
    </row>
    <row r="1205" spans="1:30" s="68" customFormat="1" ht="30" customHeight="1" x14ac:dyDescent="0.35">
      <c r="A1205" s="61"/>
      <c r="B1205" s="39" t="s">
        <v>117</v>
      </c>
      <c r="C1205" s="62">
        <v>1056</v>
      </c>
      <c r="D1205" s="64">
        <v>13495</v>
      </c>
      <c r="E1205" s="64">
        <v>8227</v>
      </c>
      <c r="F1205" s="64" t="s">
        <v>50</v>
      </c>
      <c r="G1205" s="61" t="s">
        <v>278</v>
      </c>
      <c r="H1205" s="39" t="s">
        <v>28</v>
      </c>
      <c r="I1205" s="41">
        <v>2.5</v>
      </c>
      <c r="J1205" s="41">
        <v>2.5</v>
      </c>
      <c r="K1205" s="41">
        <v>2</v>
      </c>
      <c r="L1205" s="41"/>
      <c r="M1205" s="41">
        <f>K1205-L1205</f>
        <v>2</v>
      </c>
      <c r="N1205" s="41"/>
      <c r="O1205" s="41">
        <f>IF(P1205="m3",I1205*J1205*M1205,IF(P1205="m2-LxH",I1205*M1205,IF(P1205="m2-LxW",I1205*J1205*N1205,IF(P1205="rm",M1205,IF(P1205="lm",I1205,IF(P1205="unit",#REF!,))))))</f>
        <v>12.5</v>
      </c>
      <c r="P1205" s="42" t="s">
        <v>29</v>
      </c>
      <c r="Q1205" s="43" t="str">
        <f t="shared" si="322"/>
        <v>off hired</v>
      </c>
      <c r="R1205" s="44">
        <v>44830</v>
      </c>
      <c r="S1205" s="44">
        <v>44866</v>
      </c>
      <c r="T1205" s="45">
        <f t="shared" si="324"/>
        <v>1</v>
      </c>
      <c r="U1205" s="46">
        <f t="shared" si="323"/>
        <v>5.2857142857142856</v>
      </c>
      <c r="V1205" s="47">
        <v>7.5</v>
      </c>
      <c r="W1205" s="47">
        <v>0.7</v>
      </c>
      <c r="X1205" s="48">
        <f t="shared" si="313"/>
        <v>93.75</v>
      </c>
      <c r="Y1205" s="48">
        <f t="shared" si="314"/>
        <v>8.75</v>
      </c>
      <c r="Z1205" s="48">
        <f t="shared" si="320"/>
        <v>65.625</v>
      </c>
      <c r="AA1205" s="48">
        <f t="shared" si="321"/>
        <v>28.125</v>
      </c>
      <c r="AB1205" s="48">
        <f t="shared" si="315"/>
        <v>46.249999999999993</v>
      </c>
      <c r="AC1205" s="48">
        <f t="shared" si="316"/>
        <v>140</v>
      </c>
      <c r="AD1205" s="93">
        <f t="shared" si="307"/>
        <v>140</v>
      </c>
    </row>
    <row r="1206" spans="1:30" s="68" customFormat="1" ht="30" customHeight="1" x14ac:dyDescent="0.35">
      <c r="A1206" s="61"/>
      <c r="B1206" s="39" t="s">
        <v>117</v>
      </c>
      <c r="C1206" s="62">
        <v>1057</v>
      </c>
      <c r="D1206" s="64">
        <v>13495</v>
      </c>
      <c r="E1206" s="64">
        <v>8227</v>
      </c>
      <c r="F1206" s="64" t="s">
        <v>50</v>
      </c>
      <c r="G1206" s="61" t="s">
        <v>278</v>
      </c>
      <c r="H1206" s="39" t="s">
        <v>28</v>
      </c>
      <c r="I1206" s="41">
        <v>2.5</v>
      </c>
      <c r="J1206" s="41">
        <v>2.5</v>
      </c>
      <c r="K1206" s="41">
        <v>2</v>
      </c>
      <c r="L1206" s="41"/>
      <c r="M1206" s="41">
        <f>K1206-L1206</f>
        <v>2</v>
      </c>
      <c r="N1206" s="41"/>
      <c r="O1206" s="41">
        <f>IF(P1206="m3",I1206*J1206*M1206,IF(P1206="m2-LxH",I1206*M1206,IF(P1206="m2-LxW",I1206*J1206*N1206,IF(P1206="rm",M1206,IF(P1206="lm",I1206,IF(P1206="unit",#REF!,))))))</f>
        <v>12.5</v>
      </c>
      <c r="P1206" s="42" t="s">
        <v>29</v>
      </c>
      <c r="Q1206" s="43" t="str">
        <f t="shared" si="322"/>
        <v>off hired</v>
      </c>
      <c r="R1206" s="44">
        <v>44830</v>
      </c>
      <c r="S1206" s="44">
        <v>44866</v>
      </c>
      <c r="T1206" s="45">
        <f t="shared" si="324"/>
        <v>1</v>
      </c>
      <c r="U1206" s="46">
        <f t="shared" si="323"/>
        <v>5.2857142857142856</v>
      </c>
      <c r="V1206" s="47">
        <v>7.5</v>
      </c>
      <c r="W1206" s="47">
        <v>0.7</v>
      </c>
      <c r="X1206" s="48">
        <f t="shared" si="313"/>
        <v>93.75</v>
      </c>
      <c r="Y1206" s="48">
        <f t="shared" si="314"/>
        <v>8.75</v>
      </c>
      <c r="Z1206" s="48">
        <f t="shared" si="320"/>
        <v>65.625</v>
      </c>
      <c r="AA1206" s="48">
        <f t="shared" si="321"/>
        <v>28.125</v>
      </c>
      <c r="AB1206" s="48">
        <f t="shared" si="315"/>
        <v>46.249999999999993</v>
      </c>
      <c r="AC1206" s="48">
        <f t="shared" si="316"/>
        <v>140</v>
      </c>
      <c r="AD1206" s="93">
        <f t="shared" si="307"/>
        <v>140</v>
      </c>
    </row>
    <row r="1207" spans="1:30" s="68" customFormat="1" ht="30" customHeight="1" x14ac:dyDescent="0.35">
      <c r="A1207" s="61"/>
      <c r="B1207" s="39" t="s">
        <v>117</v>
      </c>
      <c r="C1207" s="62">
        <v>1058</v>
      </c>
      <c r="D1207" s="64">
        <v>13495</v>
      </c>
      <c r="E1207" s="64">
        <v>8227</v>
      </c>
      <c r="F1207" s="64" t="s">
        <v>50</v>
      </c>
      <c r="G1207" s="61" t="s">
        <v>278</v>
      </c>
      <c r="H1207" s="39" t="s">
        <v>28</v>
      </c>
      <c r="I1207" s="41">
        <v>2.5</v>
      </c>
      <c r="J1207" s="41">
        <v>2.5</v>
      </c>
      <c r="K1207" s="41">
        <v>2</v>
      </c>
      <c r="L1207" s="41"/>
      <c r="M1207" s="41">
        <f>K1207-L1207</f>
        <v>2</v>
      </c>
      <c r="N1207" s="41"/>
      <c r="O1207" s="41">
        <f>IF(P1207="m3",I1207*J1207*M1207,IF(P1207="m2-LxH",I1207*M1207,IF(P1207="m2-LxW",I1207*J1207*N1207,IF(P1207="rm",M1207,IF(P1207="lm",I1207,IF(P1207="unit",#REF!,))))))</f>
        <v>12.5</v>
      </c>
      <c r="P1207" s="42" t="s">
        <v>29</v>
      </c>
      <c r="Q1207" s="43" t="str">
        <f t="shared" si="322"/>
        <v>off hired</v>
      </c>
      <c r="R1207" s="44">
        <v>44830</v>
      </c>
      <c r="S1207" s="44">
        <v>44866</v>
      </c>
      <c r="T1207" s="45">
        <f t="shared" si="324"/>
        <v>1</v>
      </c>
      <c r="U1207" s="46">
        <f t="shared" si="323"/>
        <v>5.2857142857142856</v>
      </c>
      <c r="V1207" s="47">
        <v>7.5</v>
      </c>
      <c r="W1207" s="47">
        <v>0.7</v>
      </c>
      <c r="X1207" s="48">
        <f t="shared" si="313"/>
        <v>93.75</v>
      </c>
      <c r="Y1207" s="48">
        <f t="shared" si="314"/>
        <v>8.75</v>
      </c>
      <c r="Z1207" s="48">
        <f t="shared" si="320"/>
        <v>65.625</v>
      </c>
      <c r="AA1207" s="48">
        <f t="shared" si="321"/>
        <v>28.125</v>
      </c>
      <c r="AB1207" s="48">
        <f t="shared" si="315"/>
        <v>46.249999999999993</v>
      </c>
      <c r="AC1207" s="48">
        <f t="shared" si="316"/>
        <v>140</v>
      </c>
      <c r="AD1207" s="93">
        <f t="shared" si="307"/>
        <v>140</v>
      </c>
    </row>
    <row r="1208" spans="1:30" s="68" customFormat="1" ht="30" customHeight="1" x14ac:dyDescent="0.35">
      <c r="A1208" s="61" t="s">
        <v>482</v>
      </c>
      <c r="B1208" s="39" t="s">
        <v>62</v>
      </c>
      <c r="C1208" s="62">
        <v>1059</v>
      </c>
      <c r="D1208" s="64">
        <v>13496</v>
      </c>
      <c r="E1208" s="64">
        <v>8075</v>
      </c>
      <c r="F1208" s="64" t="s">
        <v>49</v>
      </c>
      <c r="G1208" s="61" t="s">
        <v>240</v>
      </c>
      <c r="H1208" s="61" t="s">
        <v>399</v>
      </c>
      <c r="I1208" s="64">
        <v>25</v>
      </c>
      <c r="J1208" s="64">
        <v>1.3</v>
      </c>
      <c r="K1208" s="64">
        <v>2.5</v>
      </c>
      <c r="L1208" s="64"/>
      <c r="M1208" s="64">
        <v>2.5</v>
      </c>
      <c r="N1208" s="64"/>
      <c r="O1208" s="41">
        <f>IF(P1208="m3",I1208*J1208*M1208,IF(P1208="m2-LxH",I1208*M1208,IF(P1208="m2-LxW",I1208*J1208*N1208,IF(P1208="rm",M1208,IF(P1208="lm",I1208,IF(P1208="unit",#REF!,))))))</f>
        <v>62.5</v>
      </c>
      <c r="P1208" s="62" t="s">
        <v>27</v>
      </c>
      <c r="Q1208" s="43" t="str">
        <f t="shared" si="322"/>
        <v>off hired</v>
      </c>
      <c r="R1208" s="57">
        <v>44830</v>
      </c>
      <c r="S1208" s="57">
        <v>44839</v>
      </c>
      <c r="T1208" s="45">
        <f t="shared" si="324"/>
        <v>1</v>
      </c>
      <c r="U1208" s="46">
        <f t="shared" si="323"/>
        <v>1.4285714285714286</v>
      </c>
      <c r="V1208" s="65">
        <v>14</v>
      </c>
      <c r="W1208" s="65">
        <v>0.84</v>
      </c>
      <c r="X1208" s="48">
        <f t="shared" si="313"/>
        <v>875</v>
      </c>
      <c r="Y1208" s="48">
        <f t="shared" si="314"/>
        <v>52.5</v>
      </c>
      <c r="Z1208" s="48">
        <f t="shared" si="320"/>
        <v>612.5</v>
      </c>
      <c r="AA1208" s="48">
        <f t="shared" si="321"/>
        <v>262.5</v>
      </c>
      <c r="AB1208" s="48">
        <f t="shared" si="315"/>
        <v>75</v>
      </c>
      <c r="AC1208" s="48">
        <f t="shared" si="316"/>
        <v>950</v>
      </c>
      <c r="AD1208" s="93">
        <f t="shared" si="307"/>
        <v>950</v>
      </c>
    </row>
    <row r="1209" spans="1:30" s="68" customFormat="1" ht="30" customHeight="1" x14ac:dyDescent="0.35">
      <c r="A1209" s="61"/>
      <c r="B1209" s="39" t="s">
        <v>62</v>
      </c>
      <c r="C1209" s="62">
        <v>1060</v>
      </c>
      <c r="D1209" s="64">
        <v>13497</v>
      </c>
      <c r="E1209" s="64">
        <v>8102</v>
      </c>
      <c r="F1209" s="64" t="s">
        <v>50</v>
      </c>
      <c r="G1209" s="61" t="s">
        <v>270</v>
      </c>
      <c r="H1209" s="39" t="s">
        <v>28</v>
      </c>
      <c r="I1209" s="41">
        <v>4</v>
      </c>
      <c r="J1209" s="41">
        <v>2.5</v>
      </c>
      <c r="K1209" s="41">
        <v>3.5</v>
      </c>
      <c r="L1209" s="41"/>
      <c r="M1209" s="41">
        <f>K1209-L1209</f>
        <v>3.5</v>
      </c>
      <c r="N1209" s="41"/>
      <c r="O1209" s="41">
        <f>IF(P1209="m3",I1209*J1209*M1209,IF(P1209="m2-LxH",I1209*M1209,IF(P1209="m2-LxW",I1209*J1209*N1209,IF(P1209="rm",M1209,IF(P1209="lm",I1209,IF(P1209="unit",#REF!,))))))</f>
        <v>35</v>
      </c>
      <c r="P1209" s="42" t="s">
        <v>29</v>
      </c>
      <c r="Q1209" s="43" t="str">
        <f t="shared" si="322"/>
        <v>off hired</v>
      </c>
      <c r="R1209" s="44">
        <v>44830</v>
      </c>
      <c r="S1209" s="44">
        <v>44847</v>
      </c>
      <c r="T1209" s="45">
        <f t="shared" si="324"/>
        <v>1</v>
      </c>
      <c r="U1209" s="46">
        <f t="shared" si="323"/>
        <v>2.5714285714285716</v>
      </c>
      <c r="V1209" s="47">
        <v>7.5</v>
      </c>
      <c r="W1209" s="47">
        <v>0.7</v>
      </c>
      <c r="X1209" s="48">
        <f t="shared" si="313"/>
        <v>262.5</v>
      </c>
      <c r="Y1209" s="48">
        <f t="shared" si="314"/>
        <v>24.5</v>
      </c>
      <c r="Z1209" s="48">
        <f t="shared" si="320"/>
        <v>183.75</v>
      </c>
      <c r="AA1209" s="48">
        <f t="shared" si="321"/>
        <v>78.75</v>
      </c>
      <c r="AB1209" s="48">
        <f t="shared" si="315"/>
        <v>62.999999999999993</v>
      </c>
      <c r="AC1209" s="48">
        <f t="shared" si="316"/>
        <v>325.5</v>
      </c>
      <c r="AD1209" s="93">
        <f t="shared" si="307"/>
        <v>325.5</v>
      </c>
    </row>
    <row r="1210" spans="1:30" s="68" customFormat="1" ht="30" customHeight="1" x14ac:dyDescent="0.35">
      <c r="A1210" s="61"/>
      <c r="B1210" s="39" t="s">
        <v>132</v>
      </c>
      <c r="C1210" s="62">
        <v>1061</v>
      </c>
      <c r="D1210" s="64">
        <v>13498</v>
      </c>
      <c r="E1210" s="64">
        <v>8228</v>
      </c>
      <c r="F1210" s="64" t="s">
        <v>50</v>
      </c>
      <c r="G1210" s="61" t="s">
        <v>268</v>
      </c>
      <c r="H1210" s="61" t="s">
        <v>399</v>
      </c>
      <c r="I1210" s="64">
        <v>7.3</v>
      </c>
      <c r="J1210" s="64">
        <v>1.3</v>
      </c>
      <c r="K1210" s="64">
        <v>6</v>
      </c>
      <c r="L1210" s="64"/>
      <c r="M1210" s="64">
        <v>6</v>
      </c>
      <c r="N1210" s="64"/>
      <c r="O1210" s="41">
        <f>IF(P1210="m3",I1210*J1210*M1210,IF(P1210="m2-LxH",I1210*M1210,IF(P1210="m2-LxW",I1210*J1210*N1210,IF(P1210="rm",M1210,IF(P1210="lm",I1210,IF(P1210="unit",#REF!,))))))</f>
        <v>43.8</v>
      </c>
      <c r="P1210" s="62" t="s">
        <v>27</v>
      </c>
      <c r="Q1210" s="43" t="str">
        <f t="shared" si="322"/>
        <v>off hired</v>
      </c>
      <c r="R1210" s="57">
        <v>44830</v>
      </c>
      <c r="S1210" s="57">
        <v>44878</v>
      </c>
      <c r="T1210" s="45">
        <f t="shared" si="324"/>
        <v>1</v>
      </c>
      <c r="U1210" s="46">
        <f t="shared" si="323"/>
        <v>7</v>
      </c>
      <c r="V1210" s="65">
        <v>14</v>
      </c>
      <c r="W1210" s="65">
        <v>0.84</v>
      </c>
      <c r="X1210" s="48">
        <f t="shared" si="313"/>
        <v>613.19999999999993</v>
      </c>
      <c r="Y1210" s="48">
        <f t="shared" si="314"/>
        <v>36.791999999999994</v>
      </c>
      <c r="Z1210" s="48">
        <f t="shared" si="320"/>
        <v>429.23999999999995</v>
      </c>
      <c r="AA1210" s="48">
        <f t="shared" si="321"/>
        <v>183.95999999999998</v>
      </c>
      <c r="AB1210" s="48">
        <f t="shared" si="315"/>
        <v>257.54399999999998</v>
      </c>
      <c r="AC1210" s="48">
        <f t="shared" si="316"/>
        <v>870.74399999999991</v>
      </c>
      <c r="AD1210" s="93">
        <f t="shared" si="307"/>
        <v>870.74399999999991</v>
      </c>
    </row>
    <row r="1211" spans="1:30" s="68" customFormat="1" ht="30" customHeight="1" x14ac:dyDescent="0.35">
      <c r="A1211" s="61"/>
      <c r="B1211" s="39" t="s">
        <v>132</v>
      </c>
      <c r="C1211" s="62">
        <v>1061</v>
      </c>
      <c r="D1211" s="64">
        <v>13498</v>
      </c>
      <c r="E1211" s="64">
        <v>8228</v>
      </c>
      <c r="F1211" s="64" t="s">
        <v>50</v>
      </c>
      <c r="G1211" s="61" t="s">
        <v>268</v>
      </c>
      <c r="H1211" s="39" t="s">
        <v>28</v>
      </c>
      <c r="I1211" s="41">
        <v>18</v>
      </c>
      <c r="J1211" s="41">
        <v>8</v>
      </c>
      <c r="K1211" s="41">
        <v>6</v>
      </c>
      <c r="L1211" s="41"/>
      <c r="M1211" s="41">
        <f>K1211-L1211</f>
        <v>6</v>
      </c>
      <c r="N1211" s="41"/>
      <c r="O1211" s="41">
        <f>IF(P1211="m3",I1211*J1211*M1211,IF(P1211="m2-LxH",I1211*M1211,IF(P1211="m2-LxW",I1211*J1211*N1211,IF(P1211="rm",M1211,IF(P1211="lm",I1211,IF(P1211="unit",#REF!,))))))</f>
        <v>864</v>
      </c>
      <c r="P1211" s="42" t="s">
        <v>29</v>
      </c>
      <c r="Q1211" s="43" t="str">
        <f t="shared" si="322"/>
        <v>off hired</v>
      </c>
      <c r="R1211" s="44">
        <v>44830</v>
      </c>
      <c r="S1211" s="44">
        <v>44878</v>
      </c>
      <c r="T1211" s="45">
        <f t="shared" si="324"/>
        <v>1</v>
      </c>
      <c r="U1211" s="46">
        <f t="shared" si="323"/>
        <v>7</v>
      </c>
      <c r="V1211" s="47">
        <v>7.5</v>
      </c>
      <c r="W1211" s="47">
        <v>0.7</v>
      </c>
      <c r="X1211" s="48">
        <f t="shared" si="313"/>
        <v>6480</v>
      </c>
      <c r="Y1211" s="48">
        <f t="shared" si="314"/>
        <v>604.79999999999995</v>
      </c>
      <c r="Z1211" s="48">
        <f t="shared" si="320"/>
        <v>4536</v>
      </c>
      <c r="AA1211" s="48">
        <f t="shared" si="321"/>
        <v>1944</v>
      </c>
      <c r="AB1211" s="48">
        <f t="shared" si="315"/>
        <v>4233.5999999999995</v>
      </c>
      <c r="AC1211" s="48">
        <f t="shared" si="316"/>
        <v>10713.599999999999</v>
      </c>
      <c r="AD1211" s="93">
        <f t="shared" si="307"/>
        <v>10713.599999999999</v>
      </c>
    </row>
    <row r="1212" spans="1:30" s="68" customFormat="1" ht="30" customHeight="1" x14ac:dyDescent="0.35">
      <c r="A1212" s="61"/>
      <c r="B1212" s="39" t="s">
        <v>132</v>
      </c>
      <c r="C1212" s="62">
        <v>1061</v>
      </c>
      <c r="D1212" s="64">
        <v>13498</v>
      </c>
      <c r="E1212" s="64">
        <v>8228</v>
      </c>
      <c r="F1212" s="64" t="s">
        <v>50</v>
      </c>
      <c r="G1212" s="61" t="s">
        <v>268</v>
      </c>
      <c r="H1212" s="39" t="s">
        <v>28</v>
      </c>
      <c r="I1212" s="41">
        <v>11</v>
      </c>
      <c r="J1212" s="41">
        <v>7</v>
      </c>
      <c r="K1212" s="41">
        <v>6</v>
      </c>
      <c r="L1212" s="41"/>
      <c r="M1212" s="41">
        <f>K1212-L1212</f>
        <v>6</v>
      </c>
      <c r="N1212" s="41"/>
      <c r="O1212" s="41">
        <f>IF(P1212="m3",I1212*J1212*M1212,IF(P1212="m2-LxH",I1212*M1212,IF(P1212="m2-LxW",I1212*J1212*N1212,IF(P1212="rm",M1212,IF(P1212="lm",I1212,IF(P1212="unit",#REF!,))))))</f>
        <v>462</v>
      </c>
      <c r="P1212" s="42" t="s">
        <v>29</v>
      </c>
      <c r="Q1212" s="43" t="str">
        <f t="shared" si="322"/>
        <v>off hired</v>
      </c>
      <c r="R1212" s="44">
        <v>44830</v>
      </c>
      <c r="S1212" s="44">
        <v>44878</v>
      </c>
      <c r="T1212" s="45">
        <f t="shared" si="324"/>
        <v>1</v>
      </c>
      <c r="U1212" s="46">
        <f t="shared" si="323"/>
        <v>7</v>
      </c>
      <c r="V1212" s="47">
        <v>7.5</v>
      </c>
      <c r="W1212" s="47">
        <v>0.7</v>
      </c>
      <c r="X1212" s="48">
        <f t="shared" si="313"/>
        <v>3465</v>
      </c>
      <c r="Y1212" s="48">
        <f t="shared" si="314"/>
        <v>323.39999999999998</v>
      </c>
      <c r="Z1212" s="48">
        <f t="shared" si="320"/>
        <v>2425.5</v>
      </c>
      <c r="AA1212" s="48">
        <f t="shared" si="321"/>
        <v>1039.5</v>
      </c>
      <c r="AB1212" s="48">
        <f t="shared" si="315"/>
        <v>2263.7999999999997</v>
      </c>
      <c r="AC1212" s="48">
        <f t="shared" si="316"/>
        <v>5728.7999999999993</v>
      </c>
      <c r="AD1212" s="93">
        <f t="shared" si="307"/>
        <v>5728.7999999999993</v>
      </c>
    </row>
    <row r="1213" spans="1:30" s="68" customFormat="1" ht="30" customHeight="1" x14ac:dyDescent="0.35">
      <c r="A1213" s="61"/>
      <c r="B1213" s="39" t="s">
        <v>219</v>
      </c>
      <c r="C1213" s="62">
        <v>1062</v>
      </c>
      <c r="D1213" s="64">
        <v>13499</v>
      </c>
      <c r="E1213" s="64">
        <v>8237</v>
      </c>
      <c r="F1213" s="64" t="s">
        <v>50</v>
      </c>
      <c r="G1213" s="61" t="s">
        <v>266</v>
      </c>
      <c r="H1213" s="61" t="s">
        <v>399</v>
      </c>
      <c r="I1213" s="64">
        <v>5</v>
      </c>
      <c r="J1213" s="64">
        <v>0.6</v>
      </c>
      <c r="K1213" s="64">
        <v>3</v>
      </c>
      <c r="L1213" s="64"/>
      <c r="M1213" s="64">
        <v>3</v>
      </c>
      <c r="N1213" s="64"/>
      <c r="O1213" s="41">
        <f>IF(P1213="m3",I1213*J1213*M1213,IF(P1213="m2-LxH",I1213*M1213,IF(P1213="m2-LxW",I1213*J1213*N1213,IF(P1213="rm",M1213,IF(P1213="lm",I1213,IF(P1213="unit",#REF!,))))))</f>
        <v>15</v>
      </c>
      <c r="P1213" s="62" t="s">
        <v>27</v>
      </c>
      <c r="Q1213" s="43" t="str">
        <f t="shared" si="322"/>
        <v>off hired</v>
      </c>
      <c r="R1213" s="57">
        <v>44830</v>
      </c>
      <c r="S1213" s="57">
        <v>44880</v>
      </c>
      <c r="T1213" s="45">
        <f t="shared" si="324"/>
        <v>1</v>
      </c>
      <c r="U1213" s="46">
        <f t="shared" si="323"/>
        <v>7.2857142857142856</v>
      </c>
      <c r="V1213" s="65">
        <v>14</v>
      </c>
      <c r="W1213" s="65">
        <v>0.84</v>
      </c>
      <c r="X1213" s="48">
        <f t="shared" si="313"/>
        <v>210</v>
      </c>
      <c r="Y1213" s="48">
        <f t="shared" si="314"/>
        <v>12.6</v>
      </c>
      <c r="Z1213" s="48">
        <f t="shared" si="320"/>
        <v>147</v>
      </c>
      <c r="AA1213" s="48">
        <f t="shared" si="321"/>
        <v>63</v>
      </c>
      <c r="AB1213" s="48">
        <f t="shared" si="315"/>
        <v>91.799999999999983</v>
      </c>
      <c r="AC1213" s="48">
        <f t="shared" si="316"/>
        <v>301.79999999999995</v>
      </c>
      <c r="AD1213" s="93">
        <f t="shared" si="307"/>
        <v>301.79999999999995</v>
      </c>
    </row>
    <row r="1214" spans="1:30" s="68" customFormat="1" ht="30" customHeight="1" x14ac:dyDescent="0.35">
      <c r="A1214" s="39" t="s">
        <v>482</v>
      </c>
      <c r="B1214" s="39" t="s">
        <v>485</v>
      </c>
      <c r="C1214" s="40">
        <v>1063</v>
      </c>
      <c r="D1214" s="41">
        <v>13500</v>
      </c>
      <c r="E1214" s="41">
        <v>8179</v>
      </c>
      <c r="F1214" s="41" t="s">
        <v>49</v>
      </c>
      <c r="G1214" s="39" t="s">
        <v>445</v>
      </c>
      <c r="H1214" s="39" t="s">
        <v>302</v>
      </c>
      <c r="I1214" s="41">
        <v>1.3</v>
      </c>
      <c r="J1214" s="41">
        <v>1</v>
      </c>
      <c r="K1214" s="41">
        <v>2</v>
      </c>
      <c r="L1214" s="41"/>
      <c r="M1214" s="41">
        <f>K1214-L1214</f>
        <v>2</v>
      </c>
      <c r="N1214" s="41"/>
      <c r="O1214" s="41">
        <f>IF(P1214="m3",I1214*J1214*M1214,IF(P1214="m2-LxH",I1214*M1214,IF(P1214="m2-LxW",I1214*J1214*N1214,IF(P1214="rm",M1214,IF(P1214="lm",I1214,IF(P1214="unit",#REF!,))))))</f>
        <v>2</v>
      </c>
      <c r="P1214" s="42" t="s">
        <v>30</v>
      </c>
      <c r="Q1214" s="43" t="str">
        <f t="shared" si="322"/>
        <v>off hired</v>
      </c>
      <c r="R1214" s="44">
        <v>44830</v>
      </c>
      <c r="S1214" s="44">
        <v>44866</v>
      </c>
      <c r="T1214" s="45">
        <f t="shared" si="324"/>
        <v>1</v>
      </c>
      <c r="U1214" s="46">
        <f t="shared" si="323"/>
        <v>5.2857142857142856</v>
      </c>
      <c r="V1214" s="48">
        <v>135</v>
      </c>
      <c r="W1214" s="48">
        <v>12.25</v>
      </c>
      <c r="X1214" s="48">
        <f t="shared" si="313"/>
        <v>270</v>
      </c>
      <c r="Y1214" s="48">
        <f t="shared" si="314"/>
        <v>24.5</v>
      </c>
      <c r="Z1214" s="48">
        <f t="shared" si="320"/>
        <v>189</v>
      </c>
      <c r="AA1214" s="48">
        <f t="shared" si="321"/>
        <v>81</v>
      </c>
      <c r="AB1214" s="48">
        <f t="shared" si="315"/>
        <v>129.5</v>
      </c>
      <c r="AC1214" s="48">
        <f t="shared" si="316"/>
        <v>399.5</v>
      </c>
      <c r="AD1214" s="93">
        <f t="shared" si="307"/>
        <v>399.5</v>
      </c>
    </row>
    <row r="1215" spans="1:30" s="68" customFormat="1" ht="30" customHeight="1" x14ac:dyDescent="0.35">
      <c r="A1215" s="61"/>
      <c r="B1215" s="39" t="s">
        <v>219</v>
      </c>
      <c r="C1215" s="62">
        <v>1067</v>
      </c>
      <c r="D1215" s="64">
        <v>13504</v>
      </c>
      <c r="E1215" s="64">
        <v>8099</v>
      </c>
      <c r="F1215" s="64" t="s">
        <v>49</v>
      </c>
      <c r="G1215" s="61" t="s">
        <v>285</v>
      </c>
      <c r="H1215" s="61" t="s">
        <v>399</v>
      </c>
      <c r="I1215" s="64">
        <v>4</v>
      </c>
      <c r="J1215" s="64">
        <v>1</v>
      </c>
      <c r="K1215" s="64">
        <v>2</v>
      </c>
      <c r="L1215" s="64"/>
      <c r="M1215" s="64">
        <v>2</v>
      </c>
      <c r="N1215" s="64"/>
      <c r="O1215" s="41">
        <f>IF(P1215="m3",I1215*J1215*M1215,IF(P1215="m2-LxH",I1215*M1215,IF(P1215="m2-LxW",I1215*J1215*N1215,IF(P1215="rm",M1215,IF(P1215="lm",I1215,IF(P1215="unit",#REF!,))))))</f>
        <v>8</v>
      </c>
      <c r="P1215" s="62" t="s">
        <v>27</v>
      </c>
      <c r="Q1215" s="43" t="str">
        <f t="shared" si="322"/>
        <v>off hired</v>
      </c>
      <c r="R1215" s="57">
        <v>44831</v>
      </c>
      <c r="S1215" s="57">
        <v>44846</v>
      </c>
      <c r="T1215" s="45">
        <f t="shared" si="324"/>
        <v>1</v>
      </c>
      <c r="U1215" s="46">
        <f t="shared" si="323"/>
        <v>2.2857142857142856</v>
      </c>
      <c r="V1215" s="65">
        <v>14</v>
      </c>
      <c r="W1215" s="65">
        <v>0.84</v>
      </c>
      <c r="X1215" s="48">
        <f t="shared" si="313"/>
        <v>112</v>
      </c>
      <c r="Y1215" s="48">
        <f t="shared" si="314"/>
        <v>6.72</v>
      </c>
      <c r="Z1215" s="48">
        <f t="shared" si="320"/>
        <v>78.399999999999991</v>
      </c>
      <c r="AA1215" s="48">
        <f t="shared" si="321"/>
        <v>33.6</v>
      </c>
      <c r="AB1215" s="48">
        <f t="shared" si="315"/>
        <v>15.36</v>
      </c>
      <c r="AC1215" s="48">
        <f t="shared" si="316"/>
        <v>127.36</v>
      </c>
      <c r="AD1215" s="93">
        <f t="shared" si="307"/>
        <v>127.36</v>
      </c>
    </row>
    <row r="1216" spans="1:30" s="68" customFormat="1" ht="30" customHeight="1" x14ac:dyDescent="0.35">
      <c r="A1216" s="61"/>
      <c r="B1216" s="39" t="s">
        <v>219</v>
      </c>
      <c r="C1216" s="62">
        <v>1067</v>
      </c>
      <c r="D1216" s="64">
        <v>13504</v>
      </c>
      <c r="E1216" s="64">
        <v>8099</v>
      </c>
      <c r="F1216" s="64" t="s">
        <v>49</v>
      </c>
      <c r="G1216" s="61" t="s">
        <v>285</v>
      </c>
      <c r="H1216" s="61" t="s">
        <v>399</v>
      </c>
      <c r="I1216" s="64">
        <v>4</v>
      </c>
      <c r="J1216" s="64">
        <v>1</v>
      </c>
      <c r="K1216" s="64">
        <v>2</v>
      </c>
      <c r="L1216" s="64"/>
      <c r="M1216" s="64">
        <v>2</v>
      </c>
      <c r="N1216" s="64"/>
      <c r="O1216" s="41">
        <f>IF(P1216="m3",I1216*J1216*M1216,IF(P1216="m2-LxH",I1216*M1216,IF(P1216="m2-LxW",I1216*J1216*N1216,IF(P1216="rm",M1216,IF(P1216="lm",I1216,IF(P1216="unit",#REF!,))))))</f>
        <v>8</v>
      </c>
      <c r="P1216" s="62" t="s">
        <v>27</v>
      </c>
      <c r="Q1216" s="43" t="str">
        <f t="shared" si="322"/>
        <v>off hired</v>
      </c>
      <c r="R1216" s="57">
        <v>44831</v>
      </c>
      <c r="S1216" s="57">
        <v>44846</v>
      </c>
      <c r="T1216" s="45">
        <f t="shared" si="324"/>
        <v>1</v>
      </c>
      <c r="U1216" s="46">
        <f t="shared" si="323"/>
        <v>2.2857142857142856</v>
      </c>
      <c r="V1216" s="65">
        <v>14</v>
      </c>
      <c r="W1216" s="65">
        <v>0.84</v>
      </c>
      <c r="X1216" s="48">
        <f t="shared" si="313"/>
        <v>112</v>
      </c>
      <c r="Y1216" s="48">
        <f t="shared" si="314"/>
        <v>6.72</v>
      </c>
      <c r="Z1216" s="48">
        <f t="shared" si="320"/>
        <v>78.399999999999991</v>
      </c>
      <c r="AA1216" s="48">
        <f t="shared" si="321"/>
        <v>33.6</v>
      </c>
      <c r="AB1216" s="48">
        <f t="shared" si="315"/>
        <v>15.36</v>
      </c>
      <c r="AC1216" s="48">
        <f t="shared" si="316"/>
        <v>127.36</v>
      </c>
      <c r="AD1216" s="93">
        <f t="shared" si="307"/>
        <v>127.36</v>
      </c>
    </row>
    <row r="1217" spans="1:30" s="68" customFormat="1" ht="30" customHeight="1" x14ac:dyDescent="0.35">
      <c r="A1217" s="61" t="s">
        <v>482</v>
      </c>
      <c r="B1217" s="39" t="s">
        <v>132</v>
      </c>
      <c r="C1217" s="62">
        <v>1116</v>
      </c>
      <c r="D1217" s="64">
        <v>13550</v>
      </c>
      <c r="E1217" s="64"/>
      <c r="F1217" s="64" t="s">
        <v>49</v>
      </c>
      <c r="G1217" s="61" t="s">
        <v>267</v>
      </c>
      <c r="H1217" s="61" t="s">
        <v>399</v>
      </c>
      <c r="I1217" s="64">
        <v>5</v>
      </c>
      <c r="J1217" s="64">
        <v>1.3</v>
      </c>
      <c r="K1217" s="64">
        <v>4</v>
      </c>
      <c r="L1217" s="64"/>
      <c r="M1217" s="64">
        <v>4</v>
      </c>
      <c r="N1217" s="64"/>
      <c r="O1217" s="41">
        <f>IF(P1217="m3",I1217*J1217*M1217,IF(P1217="m2-LxH",I1217*M1217,IF(P1217="m2-LxW",I1217*J1217*N1217,IF(P1217="rm",M1217,IF(P1217="lm",I1217,IF(P1217="unit",#REF!,))))))</f>
        <v>20</v>
      </c>
      <c r="P1217" s="62" t="s">
        <v>27</v>
      </c>
      <c r="Q1217" s="43" t="str">
        <f t="shared" si="322"/>
        <v>off hired</v>
      </c>
      <c r="R1217" s="57">
        <v>44837</v>
      </c>
      <c r="S1217" s="57">
        <v>44862</v>
      </c>
      <c r="T1217" s="45">
        <f t="shared" si="324"/>
        <v>1</v>
      </c>
      <c r="U1217" s="46">
        <f t="shared" si="323"/>
        <v>3.7142857142857144</v>
      </c>
      <c r="V1217" s="65">
        <v>14</v>
      </c>
      <c r="W1217" s="65">
        <v>0.84</v>
      </c>
      <c r="X1217" s="48">
        <f t="shared" si="313"/>
        <v>280</v>
      </c>
      <c r="Y1217" s="48">
        <f t="shared" si="314"/>
        <v>16.8</v>
      </c>
      <c r="Z1217" s="48">
        <f t="shared" si="320"/>
        <v>196</v>
      </c>
      <c r="AA1217" s="48">
        <v>0</v>
      </c>
      <c r="AB1217" s="48">
        <f t="shared" si="315"/>
        <v>62.400000000000006</v>
      </c>
      <c r="AC1217" s="48">
        <f t="shared" si="316"/>
        <v>258.39999999999998</v>
      </c>
      <c r="AD1217" s="93">
        <f t="shared" si="307"/>
        <v>258.39999999999998</v>
      </c>
    </row>
    <row r="1218" spans="1:30" s="68" customFormat="1" ht="30" customHeight="1" x14ac:dyDescent="0.35">
      <c r="A1218" s="61"/>
      <c r="B1218" s="39" t="s">
        <v>132</v>
      </c>
      <c r="C1218" s="62">
        <v>1119</v>
      </c>
      <c r="D1218" s="64">
        <v>13603</v>
      </c>
      <c r="E1218" s="64">
        <v>8170</v>
      </c>
      <c r="F1218" s="64" t="s">
        <v>49</v>
      </c>
      <c r="G1218" s="61" t="s">
        <v>267</v>
      </c>
      <c r="H1218" s="39" t="s">
        <v>300</v>
      </c>
      <c r="I1218" s="41">
        <v>20</v>
      </c>
      <c r="J1218" s="41">
        <v>5</v>
      </c>
      <c r="K1218" s="41"/>
      <c r="L1218" s="41"/>
      <c r="M1218" s="41"/>
      <c r="N1218" s="41">
        <v>1</v>
      </c>
      <c r="O1218" s="41">
        <f>IF(P1218="m3",I1218*J1218*M1218,IF(P1218="m2-LxH",I1218*M1218,IF(P1218="m2-LxW",I1218*J1218*N1218,IF(P1218="rm",M1218,IF(P1218="lm",I1218,IF(P1218="unit",#REF!,))))))</f>
        <v>100</v>
      </c>
      <c r="P1218" s="42" t="s">
        <v>32</v>
      </c>
      <c r="Q1218" s="43" t="str">
        <f t="shared" si="322"/>
        <v>off hired</v>
      </c>
      <c r="R1218" s="44">
        <v>44837</v>
      </c>
      <c r="S1218" s="44">
        <v>44863</v>
      </c>
      <c r="T1218" s="45">
        <f t="shared" si="324"/>
        <v>1</v>
      </c>
      <c r="U1218" s="46">
        <f t="shared" si="323"/>
        <v>3.8571428571428572</v>
      </c>
      <c r="V1218" s="47">
        <v>7.5</v>
      </c>
      <c r="W1218" s="47">
        <v>1.05</v>
      </c>
      <c r="X1218" s="48">
        <f t="shared" si="313"/>
        <v>750</v>
      </c>
      <c r="Y1218" s="48">
        <f t="shared" si="314"/>
        <v>105</v>
      </c>
      <c r="Z1218" s="48">
        <f t="shared" si="320"/>
        <v>525</v>
      </c>
      <c r="AA1218" s="48">
        <f>IF(Q1218="off hired",0.3*O1218*V1218*T1218,0)</f>
        <v>225</v>
      </c>
      <c r="AB1218" s="48">
        <f t="shared" si="315"/>
        <v>405</v>
      </c>
      <c r="AC1218" s="48">
        <f t="shared" si="316"/>
        <v>1155</v>
      </c>
      <c r="AD1218" s="93">
        <f t="shared" si="307"/>
        <v>1155</v>
      </c>
    </row>
    <row r="1219" spans="1:30" s="68" customFormat="1" ht="30" customHeight="1" x14ac:dyDescent="0.35">
      <c r="A1219" s="61" t="s">
        <v>482</v>
      </c>
      <c r="B1219" s="39" t="s">
        <v>111</v>
      </c>
      <c r="C1219" s="62">
        <v>1181</v>
      </c>
      <c r="D1219" s="64">
        <v>13666</v>
      </c>
      <c r="E1219" s="64">
        <v>8276</v>
      </c>
      <c r="F1219" s="64" t="s">
        <v>49</v>
      </c>
      <c r="G1219" s="61" t="s">
        <v>377</v>
      </c>
      <c r="H1219" s="39" t="s">
        <v>300</v>
      </c>
      <c r="I1219" s="41">
        <v>7.8</v>
      </c>
      <c r="J1219" s="41">
        <v>4</v>
      </c>
      <c r="K1219" s="41"/>
      <c r="L1219" s="41"/>
      <c r="M1219" s="41"/>
      <c r="N1219" s="41">
        <v>1</v>
      </c>
      <c r="O1219" s="41">
        <f>IF(P1219="m3",I1219*J1219*M1219,IF(P1219="m2-LxH",I1219*M1219,IF(P1219="m2-LxW",I1219*J1219*N1219,IF(P1219="rm",M1219,IF(P1219="lm",I1219,IF(P1219="unit",#REF!,))))))</f>
        <v>31.2</v>
      </c>
      <c r="P1219" s="42" t="s">
        <v>32</v>
      </c>
      <c r="Q1219" s="43" t="str">
        <f t="shared" si="322"/>
        <v>off hired</v>
      </c>
      <c r="R1219" s="44">
        <v>44845</v>
      </c>
      <c r="S1219" s="44">
        <v>44891</v>
      </c>
      <c r="T1219" s="45">
        <f t="shared" si="324"/>
        <v>1</v>
      </c>
      <c r="U1219" s="46">
        <f t="shared" si="323"/>
        <v>6.7142857142857144</v>
      </c>
      <c r="V1219" s="47">
        <v>7.5</v>
      </c>
      <c r="W1219" s="47">
        <v>1.05</v>
      </c>
      <c r="X1219" s="48">
        <f t="shared" si="313"/>
        <v>234</v>
      </c>
      <c r="Y1219" s="48">
        <f t="shared" si="314"/>
        <v>32.76</v>
      </c>
      <c r="Z1219" s="48">
        <f t="shared" si="320"/>
        <v>163.80000000000001</v>
      </c>
      <c r="AA1219" s="48">
        <f>IF(Q1219="off hired",0.3*O1219*V1219*T1219,0)</f>
        <v>70.199999999999989</v>
      </c>
      <c r="AB1219" s="48">
        <f t="shared" si="315"/>
        <v>219.96</v>
      </c>
      <c r="AC1219" s="48">
        <f t="shared" si="316"/>
        <v>453.96000000000004</v>
      </c>
      <c r="AD1219" s="93">
        <f t="shared" si="307"/>
        <v>453.96000000000004</v>
      </c>
    </row>
    <row r="1220" spans="1:30" s="68" customFormat="1" ht="30" customHeight="1" x14ac:dyDescent="0.35">
      <c r="A1220" s="61" t="s">
        <v>482</v>
      </c>
      <c r="B1220" s="39" t="s">
        <v>62</v>
      </c>
      <c r="C1220" s="62">
        <v>1196</v>
      </c>
      <c r="D1220" s="64">
        <v>13676</v>
      </c>
      <c r="E1220" s="64"/>
      <c r="F1220" s="64" t="s">
        <v>50</v>
      </c>
      <c r="G1220" s="61" t="s">
        <v>270</v>
      </c>
      <c r="H1220" s="61" t="s">
        <v>399</v>
      </c>
      <c r="I1220" s="64">
        <v>7.5</v>
      </c>
      <c r="J1220" s="64">
        <v>1.8</v>
      </c>
      <c r="K1220" s="64">
        <v>2.5</v>
      </c>
      <c r="L1220" s="64"/>
      <c r="M1220" s="64">
        <v>2.5</v>
      </c>
      <c r="N1220" s="64"/>
      <c r="O1220" s="41">
        <f>IF(P1220="m3",I1220*J1220*M1220,IF(P1220="m2-LxH",I1220*M1220,IF(P1220="m2-LxW",I1220*J1220*N1220,IF(P1220="rm",M1220,IF(P1220="lm",I1220,IF(P1220="unit",#REF!,))))))</f>
        <v>18.75</v>
      </c>
      <c r="P1220" s="62" t="s">
        <v>27</v>
      </c>
      <c r="Q1220" s="43" t="str">
        <f t="shared" si="322"/>
        <v>on hire</v>
      </c>
      <c r="R1220" s="57">
        <v>44846</v>
      </c>
      <c r="S1220" s="57"/>
      <c r="T1220" s="45">
        <f t="shared" si="324"/>
        <v>0</v>
      </c>
      <c r="U1220" s="46">
        <f t="shared" ca="1" si="323"/>
        <v>27.857142857142858</v>
      </c>
      <c r="V1220" s="66">
        <v>18</v>
      </c>
      <c r="W1220" s="66">
        <v>1.05</v>
      </c>
      <c r="X1220" s="48">
        <f t="shared" si="313"/>
        <v>337.5</v>
      </c>
      <c r="Y1220" s="48">
        <f t="shared" si="314"/>
        <v>19.6875</v>
      </c>
      <c r="Z1220" s="48">
        <f t="shared" si="320"/>
        <v>236.25</v>
      </c>
      <c r="AA1220" s="48">
        <f>IF(Q1220="off hired",0.3*O1220*V1220*T1220,0)</f>
        <v>0</v>
      </c>
      <c r="AB1220" s="48">
        <f t="shared" ca="1" si="315"/>
        <v>548.4375</v>
      </c>
      <c r="AC1220" s="48">
        <f t="shared" ca="1" si="316"/>
        <v>784.6875</v>
      </c>
      <c r="AD1220" s="93">
        <f t="shared" ca="1" si="307"/>
        <v>784.6875</v>
      </c>
    </row>
    <row r="1221" spans="1:30" s="15" customFormat="1" ht="44.25" customHeight="1" x14ac:dyDescent="0.35">
      <c r="A1221" s="37"/>
      <c r="B1221" s="37"/>
      <c r="C1221" s="37"/>
      <c r="D1221" s="38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72"/>
      <c r="R1221" s="73"/>
      <c r="S1221" s="72"/>
      <c r="T1221" s="72"/>
      <c r="U1221" s="74"/>
      <c r="V1221" s="75"/>
      <c r="W1221" s="76"/>
      <c r="X1221" s="76"/>
      <c r="Y1221" s="76"/>
      <c r="Z1221" s="77"/>
      <c r="AA1221" s="77"/>
      <c r="AB1221" s="77"/>
      <c r="AC1221" s="76"/>
      <c r="AD1221" s="93">
        <f t="shared" si="307"/>
        <v>0</v>
      </c>
    </row>
    <row r="1222" spans="1:30" ht="30" customHeight="1" x14ac:dyDescent="0.35">
      <c r="A1222" s="16"/>
      <c r="B1222" s="16" t="s">
        <v>114</v>
      </c>
      <c r="C1222" s="17">
        <v>1064</v>
      </c>
      <c r="D1222" s="18">
        <v>13501</v>
      </c>
      <c r="E1222" s="18">
        <v>8091</v>
      </c>
      <c r="F1222" s="18" t="s">
        <v>49</v>
      </c>
      <c r="G1222" s="16" t="s">
        <v>90</v>
      </c>
      <c r="H1222" s="16" t="s">
        <v>28</v>
      </c>
      <c r="I1222" s="19">
        <v>7.5</v>
      </c>
      <c r="J1222" s="19">
        <v>2.5</v>
      </c>
      <c r="K1222" s="19">
        <v>4</v>
      </c>
      <c r="L1222" s="19">
        <v>0</v>
      </c>
      <c r="M1222" s="19">
        <f t="shared" ref="M1222:M1285" si="325">K1222-L1222</f>
        <v>4</v>
      </c>
      <c r="N1222" s="19"/>
      <c r="O1222" s="19">
        <f>IF(P1222="m3",I1222*J1222*M1222,IF(P1222="m2-LxH",I1222*M1222,IF(P1222="m2-LxW",I1222*J1222*N1222,IF(P1222="rm",M1222,IF(P1222="lm",I1222,IF(P1222="unit",#REF!,))))))</f>
        <v>75</v>
      </c>
      <c r="P1222" s="20" t="s">
        <v>29</v>
      </c>
      <c r="Q1222" s="21" t="str">
        <f t="shared" ref="Q1222:Q1284" si="326">IF(S1222&lt;&gt;0,"off hired",IF(R1222&lt;&gt;0,"on hire","-"))</f>
        <v>off hired</v>
      </c>
      <c r="R1222" s="22">
        <v>44830</v>
      </c>
      <c r="S1222" s="22">
        <v>44844</v>
      </c>
      <c r="T1222" s="23">
        <f>IF(S1222&lt;&gt;0,1,0)</f>
        <v>1</v>
      </c>
      <c r="U1222" s="24">
        <f t="shared" ref="U1222:U1253" si="327">IF(Q1222="on hire",$C$1-R1222+1,IF(Q1222="off hired",S1222-R1222+1,0))/7</f>
        <v>2.1428571428571428</v>
      </c>
      <c r="V1222" s="31">
        <v>7.5</v>
      </c>
      <c r="W1222" s="25">
        <v>0.70000000000000007</v>
      </c>
      <c r="X1222" s="26">
        <f t="shared" ref="X1222:X1285" si="328">V1222*O1222</f>
        <v>562.5</v>
      </c>
      <c r="Y1222" s="26">
        <f t="shared" ref="Y1222:Y1285" si="329">W1222*O1222</f>
        <v>52.500000000000007</v>
      </c>
      <c r="Z1222" s="26">
        <f t="shared" ref="Z1222:Z1285" si="330">0.7*O1222*V1222</f>
        <v>393.75</v>
      </c>
      <c r="AA1222" s="26">
        <f t="shared" ref="AA1222:AA1285" si="331">IF(Q1222="off hired",0.3*O1222*V1222*T1222,0)</f>
        <v>168.75</v>
      </c>
      <c r="AB1222" s="26">
        <f t="shared" ref="AB1222:AB1285" si="332">U1222*O1222*W1222</f>
        <v>112.50000000000001</v>
      </c>
      <c r="AC1222" s="26">
        <f t="shared" ref="AC1222:AC1285" si="333">Z1222+AA1222+AB1222</f>
        <v>675</v>
      </c>
      <c r="AD1222" s="93">
        <f t="shared" si="307"/>
        <v>675</v>
      </c>
    </row>
    <row r="1223" spans="1:30" ht="30" customHeight="1" x14ac:dyDescent="0.35">
      <c r="A1223" s="16"/>
      <c r="B1223" s="16" t="s">
        <v>82</v>
      </c>
      <c r="C1223" s="17">
        <v>1065</v>
      </c>
      <c r="D1223" s="18">
        <v>13502</v>
      </c>
      <c r="E1223" s="18">
        <v>8052</v>
      </c>
      <c r="F1223" s="18" t="s">
        <v>49</v>
      </c>
      <c r="G1223" s="16" t="s">
        <v>116</v>
      </c>
      <c r="H1223" s="16" t="s">
        <v>38</v>
      </c>
      <c r="I1223" s="19">
        <v>2.5</v>
      </c>
      <c r="J1223" s="19">
        <v>1.3</v>
      </c>
      <c r="K1223" s="19">
        <v>4</v>
      </c>
      <c r="L1223" s="19">
        <v>0</v>
      </c>
      <c r="M1223" s="19">
        <f t="shared" si="325"/>
        <v>4</v>
      </c>
      <c r="N1223" s="19"/>
      <c r="O1223" s="19">
        <f>IF(P1223="m3",I1223*J1223*M1223,IF(P1223="m2-LxH",I1223*M1223,IF(P1223="m2-LxW",I1223*J1223*N1223,IF(P1223="rm",M1223,IF(P1223="lm",I1223,IF(P1223="unit",#REF!,))))))</f>
        <v>4</v>
      </c>
      <c r="P1223" s="20" t="s">
        <v>30</v>
      </c>
      <c r="Q1223" s="21" t="str">
        <f t="shared" si="326"/>
        <v>off hired</v>
      </c>
      <c r="R1223" s="22">
        <v>44831</v>
      </c>
      <c r="S1223" s="22">
        <v>44835</v>
      </c>
      <c r="T1223" s="23">
        <f t="shared" ref="T1223:T1286" si="334">IF(S1223&lt;&gt;0,1,0)</f>
        <v>1</v>
      </c>
      <c r="U1223" s="24">
        <f t="shared" si="327"/>
        <v>0.7142857142857143</v>
      </c>
      <c r="V1223" s="31">
        <v>135</v>
      </c>
      <c r="W1223" s="25">
        <v>12.25</v>
      </c>
      <c r="X1223" s="26">
        <f t="shared" si="328"/>
        <v>540</v>
      </c>
      <c r="Y1223" s="26">
        <f t="shared" si="329"/>
        <v>49</v>
      </c>
      <c r="Z1223" s="26">
        <f t="shared" si="330"/>
        <v>378</v>
      </c>
      <c r="AA1223" s="26">
        <f t="shared" si="331"/>
        <v>162</v>
      </c>
      <c r="AB1223" s="26">
        <f t="shared" si="332"/>
        <v>35</v>
      </c>
      <c r="AC1223" s="26">
        <f t="shared" si="333"/>
        <v>575</v>
      </c>
      <c r="AD1223" s="93">
        <f t="shared" si="307"/>
        <v>575</v>
      </c>
    </row>
    <row r="1224" spans="1:30" s="27" customFormat="1" ht="30" customHeight="1" x14ac:dyDescent="0.35">
      <c r="A1224" s="78"/>
      <c r="B1224" s="78" t="s">
        <v>117</v>
      </c>
      <c r="C1224" s="18">
        <v>1066</v>
      </c>
      <c r="D1224" s="18">
        <v>13503</v>
      </c>
      <c r="E1224" s="18">
        <v>8083</v>
      </c>
      <c r="F1224" s="18" t="s">
        <v>50</v>
      </c>
      <c r="G1224" s="78" t="s">
        <v>109</v>
      </c>
      <c r="H1224" s="78" t="s">
        <v>38</v>
      </c>
      <c r="I1224" s="18">
        <v>2.5</v>
      </c>
      <c r="J1224" s="18">
        <v>1.8</v>
      </c>
      <c r="K1224" s="18">
        <v>6</v>
      </c>
      <c r="L1224" s="18">
        <v>0</v>
      </c>
      <c r="M1224" s="18">
        <f t="shared" si="325"/>
        <v>6</v>
      </c>
      <c r="N1224" s="18"/>
      <c r="O1224" s="18">
        <f>IF(P1224="m3",I1224*J1224*M1224,IF(P1224="m2-LxH",I1224*M1224,IF(P1224="m2-LxW",I1224*J1224*N1224,IF(P1224="rm",M1224,IF(P1224="lm",I1224,IF(P1224="unit",#REF!,))))))</f>
        <v>6</v>
      </c>
      <c r="P1224" s="79" t="s">
        <v>30</v>
      </c>
      <c r="Q1224" s="80" t="str">
        <f t="shared" si="326"/>
        <v>off hired</v>
      </c>
      <c r="R1224" s="81">
        <v>44831</v>
      </c>
      <c r="S1224" s="81">
        <v>44841</v>
      </c>
      <c r="T1224" s="82">
        <f t="shared" si="334"/>
        <v>1</v>
      </c>
      <c r="U1224" s="83">
        <f t="shared" si="327"/>
        <v>1.5714285714285714</v>
      </c>
      <c r="V1224" s="31">
        <v>135</v>
      </c>
      <c r="W1224" s="31">
        <v>12.25</v>
      </c>
      <c r="X1224" s="84">
        <f t="shared" si="328"/>
        <v>810</v>
      </c>
      <c r="Y1224" s="84">
        <f t="shared" si="329"/>
        <v>73.5</v>
      </c>
      <c r="Z1224" s="84">
        <f t="shared" si="330"/>
        <v>566.99999999999989</v>
      </c>
      <c r="AA1224" s="84">
        <f t="shared" si="331"/>
        <v>242.99999999999997</v>
      </c>
      <c r="AB1224" s="26">
        <f t="shared" si="332"/>
        <v>115.5</v>
      </c>
      <c r="AC1224" s="84">
        <f t="shared" si="333"/>
        <v>925.49999999999989</v>
      </c>
      <c r="AD1224" s="93">
        <f t="shared" si="307"/>
        <v>925.49999999999989</v>
      </c>
    </row>
    <row r="1225" spans="1:30" ht="30" customHeight="1" x14ac:dyDescent="0.35">
      <c r="A1225" s="16"/>
      <c r="B1225" s="16" t="s">
        <v>100</v>
      </c>
      <c r="C1225" s="17">
        <v>1067</v>
      </c>
      <c r="D1225" s="18">
        <v>13504</v>
      </c>
      <c r="E1225" s="18">
        <v>8099</v>
      </c>
      <c r="F1225" s="19" t="s">
        <v>49</v>
      </c>
      <c r="G1225" s="16" t="s">
        <v>113</v>
      </c>
      <c r="H1225" s="16" t="s">
        <v>36</v>
      </c>
      <c r="I1225" s="19">
        <v>4</v>
      </c>
      <c r="J1225" s="19">
        <v>1</v>
      </c>
      <c r="K1225" s="19">
        <v>2</v>
      </c>
      <c r="L1225" s="19">
        <v>0</v>
      </c>
      <c r="M1225" s="19">
        <f t="shared" si="325"/>
        <v>2</v>
      </c>
      <c r="N1225" s="19"/>
      <c r="O1225" s="19">
        <f>IF(P1225="m3",I1225*J1225*M1225,IF(P1225="m2-LxH",I1225*M1225,IF(P1225="m2-LxW",I1225*J1225*N1225,IF(P1225="rm",M1225,IF(P1225="lm",I1225,IF(P1225="unit",#REF!,))))))</f>
        <v>8</v>
      </c>
      <c r="P1225" s="20" t="s">
        <v>27</v>
      </c>
      <c r="Q1225" s="21" t="str">
        <f t="shared" si="326"/>
        <v>off hired</v>
      </c>
      <c r="R1225" s="22">
        <v>44831</v>
      </c>
      <c r="S1225" s="22">
        <v>44846</v>
      </c>
      <c r="T1225" s="23">
        <f t="shared" si="334"/>
        <v>1</v>
      </c>
      <c r="U1225" s="24">
        <f t="shared" si="327"/>
        <v>2.2857142857142856</v>
      </c>
      <c r="V1225" s="31">
        <v>14</v>
      </c>
      <c r="W1225" s="25">
        <v>0.84</v>
      </c>
      <c r="X1225" s="26">
        <f t="shared" si="328"/>
        <v>112</v>
      </c>
      <c r="Y1225" s="26">
        <f t="shared" si="329"/>
        <v>6.72</v>
      </c>
      <c r="Z1225" s="26">
        <f t="shared" si="330"/>
        <v>78.399999999999991</v>
      </c>
      <c r="AA1225" s="26">
        <f t="shared" si="331"/>
        <v>33.6</v>
      </c>
      <c r="AB1225" s="26">
        <f t="shared" si="332"/>
        <v>15.36</v>
      </c>
      <c r="AC1225" s="26">
        <f t="shared" si="333"/>
        <v>127.36</v>
      </c>
      <c r="AD1225" s="93">
        <f t="shared" si="307"/>
        <v>127.36</v>
      </c>
    </row>
    <row r="1226" spans="1:30" ht="30" customHeight="1" x14ac:dyDescent="0.35">
      <c r="A1226" s="16"/>
      <c r="B1226" s="16" t="s">
        <v>79</v>
      </c>
      <c r="C1226" s="17">
        <v>1069</v>
      </c>
      <c r="D1226" s="18">
        <v>13505</v>
      </c>
      <c r="E1226" s="18">
        <v>8315</v>
      </c>
      <c r="F1226" s="19" t="s">
        <v>49</v>
      </c>
      <c r="G1226" s="16" t="s">
        <v>80</v>
      </c>
      <c r="H1226" s="16" t="s">
        <v>36</v>
      </c>
      <c r="I1226" s="19">
        <v>8</v>
      </c>
      <c r="J1226" s="19">
        <v>1.8</v>
      </c>
      <c r="K1226" s="19">
        <v>6</v>
      </c>
      <c r="L1226" s="19">
        <v>0</v>
      </c>
      <c r="M1226" s="19">
        <f t="shared" si="325"/>
        <v>6</v>
      </c>
      <c r="N1226" s="19"/>
      <c r="O1226" s="19">
        <f>IF(P1226="m3",I1226*J1226*M1226,IF(P1226="m2-LxH",I1226*M1226,IF(P1226="m2-LxW",I1226*J1226*N1226,IF(P1226="rm",M1226,IF(P1226="lm",I1226,IF(P1226="unit",#REF!,))))))</f>
        <v>48</v>
      </c>
      <c r="P1226" s="20" t="s">
        <v>27</v>
      </c>
      <c r="Q1226" s="21" t="str">
        <f t="shared" si="326"/>
        <v>off hired</v>
      </c>
      <c r="R1226" s="22">
        <v>44831</v>
      </c>
      <c r="S1226" s="22">
        <v>44904</v>
      </c>
      <c r="T1226" s="23">
        <f t="shared" si="334"/>
        <v>1</v>
      </c>
      <c r="U1226" s="24">
        <f t="shared" si="327"/>
        <v>10.571428571428571</v>
      </c>
      <c r="V1226" s="31">
        <v>18</v>
      </c>
      <c r="W1226" s="25">
        <v>1.05</v>
      </c>
      <c r="X1226" s="26">
        <f t="shared" si="328"/>
        <v>864</v>
      </c>
      <c r="Y1226" s="26">
        <f t="shared" si="329"/>
        <v>50.400000000000006</v>
      </c>
      <c r="Z1226" s="26">
        <f t="shared" si="330"/>
        <v>604.79999999999995</v>
      </c>
      <c r="AA1226" s="26">
        <f t="shared" si="331"/>
        <v>259.2</v>
      </c>
      <c r="AB1226" s="26">
        <f t="shared" si="332"/>
        <v>532.80000000000007</v>
      </c>
      <c r="AC1226" s="26">
        <f t="shared" si="333"/>
        <v>1396.8000000000002</v>
      </c>
      <c r="AD1226" s="93">
        <f t="shared" si="307"/>
        <v>1396.8000000000002</v>
      </c>
    </row>
    <row r="1227" spans="1:30" ht="30" customHeight="1" x14ac:dyDescent="0.35">
      <c r="A1227" s="16"/>
      <c r="B1227" s="16" t="s">
        <v>79</v>
      </c>
      <c r="C1227" s="17">
        <v>1070</v>
      </c>
      <c r="D1227" s="18">
        <v>13506</v>
      </c>
      <c r="E1227" s="18"/>
      <c r="F1227" s="19" t="s">
        <v>49</v>
      </c>
      <c r="G1227" s="16" t="s">
        <v>118</v>
      </c>
      <c r="H1227" s="16" t="s">
        <v>28</v>
      </c>
      <c r="I1227" s="19">
        <v>6.5</v>
      </c>
      <c r="J1227" s="19">
        <v>3</v>
      </c>
      <c r="K1227" s="19">
        <v>4</v>
      </c>
      <c r="L1227" s="19">
        <v>0</v>
      </c>
      <c r="M1227" s="19">
        <f t="shared" si="325"/>
        <v>4</v>
      </c>
      <c r="N1227" s="19"/>
      <c r="O1227" s="19">
        <f>IF(P1227="m3",I1227*J1227*M1227,IF(P1227="m2-LxH",I1227*M1227,IF(P1227="m2-LxW",I1227*J1227*N1227,IF(P1227="rm",M1227,IF(P1227="lm",I1227,IF(P1227="unit",#REF!,))))))</f>
        <v>78</v>
      </c>
      <c r="P1227" s="20" t="s">
        <v>29</v>
      </c>
      <c r="Q1227" s="21" t="str">
        <f t="shared" si="326"/>
        <v>on hire</v>
      </c>
      <c r="R1227" s="22">
        <v>44831</v>
      </c>
      <c r="S1227" s="22"/>
      <c r="T1227" s="23">
        <f t="shared" si="334"/>
        <v>0</v>
      </c>
      <c r="U1227" s="24">
        <f t="shared" ca="1" si="327"/>
        <v>30</v>
      </c>
      <c r="V1227" s="31">
        <v>7.5</v>
      </c>
      <c r="W1227" s="25">
        <v>0.70000000000000007</v>
      </c>
      <c r="X1227" s="26">
        <f t="shared" si="328"/>
        <v>585</v>
      </c>
      <c r="Y1227" s="26">
        <f t="shared" si="329"/>
        <v>54.600000000000009</v>
      </c>
      <c r="Z1227" s="26">
        <f t="shared" si="330"/>
        <v>409.49999999999994</v>
      </c>
      <c r="AA1227" s="26">
        <f t="shared" si="331"/>
        <v>0</v>
      </c>
      <c r="AB1227" s="26">
        <f t="shared" ca="1" si="332"/>
        <v>1638.0000000000002</v>
      </c>
      <c r="AC1227" s="26">
        <f t="shared" ca="1" si="333"/>
        <v>2047.5000000000002</v>
      </c>
      <c r="AD1227" s="93">
        <f t="shared" ca="1" si="307"/>
        <v>2047.5000000000002</v>
      </c>
    </row>
    <row r="1228" spans="1:30" ht="30" customHeight="1" x14ac:dyDescent="0.35">
      <c r="A1228" s="16"/>
      <c r="B1228" s="16" t="s">
        <v>97</v>
      </c>
      <c r="C1228" s="17">
        <v>1071</v>
      </c>
      <c r="D1228" s="18">
        <v>13507</v>
      </c>
      <c r="E1228" s="18">
        <v>8298</v>
      </c>
      <c r="F1228" s="19" t="s">
        <v>49</v>
      </c>
      <c r="G1228" s="16" t="s">
        <v>119</v>
      </c>
      <c r="H1228" s="16" t="s">
        <v>36</v>
      </c>
      <c r="I1228" s="19">
        <v>6</v>
      </c>
      <c r="J1228" s="19">
        <v>1.8</v>
      </c>
      <c r="K1228" s="19">
        <v>4</v>
      </c>
      <c r="L1228" s="19">
        <v>0</v>
      </c>
      <c r="M1228" s="19">
        <f t="shared" si="325"/>
        <v>4</v>
      </c>
      <c r="N1228" s="19"/>
      <c r="O1228" s="19">
        <f>IF(P1228="m3",I1228*J1228*M1228,IF(P1228="m2-LxH",I1228*M1228,IF(P1228="m2-LxW",I1228*J1228*N1228,IF(P1228="rm",M1228,IF(P1228="lm",I1228,IF(P1228="unit",#REF!,))))))</f>
        <v>24</v>
      </c>
      <c r="P1228" s="20" t="s">
        <v>27</v>
      </c>
      <c r="Q1228" s="21" t="str">
        <f t="shared" si="326"/>
        <v>off hired</v>
      </c>
      <c r="R1228" s="22">
        <v>44831</v>
      </c>
      <c r="S1228" s="22">
        <v>44899</v>
      </c>
      <c r="T1228" s="23">
        <f t="shared" si="334"/>
        <v>1</v>
      </c>
      <c r="U1228" s="24">
        <f t="shared" si="327"/>
        <v>9.8571428571428577</v>
      </c>
      <c r="V1228" s="31">
        <v>18</v>
      </c>
      <c r="W1228" s="25">
        <v>1.05</v>
      </c>
      <c r="X1228" s="26">
        <f t="shared" si="328"/>
        <v>432</v>
      </c>
      <c r="Y1228" s="26">
        <f t="shared" si="329"/>
        <v>25.200000000000003</v>
      </c>
      <c r="Z1228" s="26">
        <f t="shared" si="330"/>
        <v>302.39999999999998</v>
      </c>
      <c r="AA1228" s="26">
        <f t="shared" si="331"/>
        <v>129.6</v>
      </c>
      <c r="AB1228" s="26">
        <f t="shared" si="332"/>
        <v>248.40000000000003</v>
      </c>
      <c r="AC1228" s="26">
        <f t="shared" si="333"/>
        <v>680.40000000000009</v>
      </c>
      <c r="AD1228" s="93">
        <f t="shared" si="307"/>
        <v>680.40000000000009</v>
      </c>
    </row>
    <row r="1229" spans="1:30" ht="30" customHeight="1" x14ac:dyDescent="0.35">
      <c r="A1229" s="16"/>
      <c r="B1229" s="16" t="s">
        <v>79</v>
      </c>
      <c r="C1229" s="17">
        <v>1072</v>
      </c>
      <c r="D1229" s="18">
        <v>13508</v>
      </c>
      <c r="E1229" s="18">
        <v>8180</v>
      </c>
      <c r="F1229" s="19" t="s">
        <v>49</v>
      </c>
      <c r="G1229" s="16" t="s">
        <v>120</v>
      </c>
      <c r="H1229" s="16" t="s">
        <v>38</v>
      </c>
      <c r="I1229" s="19">
        <v>2.5</v>
      </c>
      <c r="J1229" s="19">
        <v>1.3</v>
      </c>
      <c r="K1229" s="19">
        <v>2.5</v>
      </c>
      <c r="L1229" s="19">
        <v>0</v>
      </c>
      <c r="M1229" s="19">
        <f t="shared" si="325"/>
        <v>2.5</v>
      </c>
      <c r="N1229" s="19"/>
      <c r="O1229" s="19">
        <f>IF(P1229="m3",I1229*J1229*M1229,IF(P1229="m2-LxH",I1229*M1229,IF(P1229="m2-LxW",I1229*J1229*N1229,IF(P1229="rm",M1229,IF(P1229="lm",I1229,IF(P1229="unit",#REF!,))))))</f>
        <v>2.5</v>
      </c>
      <c r="P1229" s="20" t="s">
        <v>30</v>
      </c>
      <c r="Q1229" s="21" t="str">
        <f t="shared" si="326"/>
        <v>off hired</v>
      </c>
      <c r="R1229" s="22">
        <v>44831</v>
      </c>
      <c r="S1229" s="22">
        <v>44866</v>
      </c>
      <c r="T1229" s="23">
        <f t="shared" si="334"/>
        <v>1</v>
      </c>
      <c r="U1229" s="24">
        <f t="shared" si="327"/>
        <v>5.1428571428571432</v>
      </c>
      <c r="V1229" s="31">
        <v>135</v>
      </c>
      <c r="W1229" s="25">
        <v>12.25</v>
      </c>
      <c r="X1229" s="26">
        <f t="shared" si="328"/>
        <v>337.5</v>
      </c>
      <c r="Y1229" s="26">
        <f t="shared" si="329"/>
        <v>30.625</v>
      </c>
      <c r="Z1229" s="26">
        <f t="shared" si="330"/>
        <v>236.25</v>
      </c>
      <c r="AA1229" s="26">
        <f t="shared" si="331"/>
        <v>101.25</v>
      </c>
      <c r="AB1229" s="26">
        <f t="shared" si="332"/>
        <v>157.5</v>
      </c>
      <c r="AC1229" s="26">
        <f t="shared" si="333"/>
        <v>495</v>
      </c>
      <c r="AD1229" s="93">
        <f t="shared" si="307"/>
        <v>495</v>
      </c>
    </row>
    <row r="1230" spans="1:30" ht="30" customHeight="1" x14ac:dyDescent="0.35">
      <c r="A1230" s="16"/>
      <c r="B1230" s="16" t="s">
        <v>47</v>
      </c>
      <c r="C1230" s="17">
        <v>1073</v>
      </c>
      <c r="D1230" s="18">
        <v>13509</v>
      </c>
      <c r="E1230" s="18">
        <v>8245</v>
      </c>
      <c r="F1230" s="19" t="s">
        <v>50</v>
      </c>
      <c r="G1230" s="16" t="s">
        <v>121</v>
      </c>
      <c r="H1230" s="16" t="s">
        <v>36</v>
      </c>
      <c r="I1230" s="19">
        <v>20</v>
      </c>
      <c r="J1230" s="19">
        <v>1.3</v>
      </c>
      <c r="K1230" s="19">
        <v>3</v>
      </c>
      <c r="L1230" s="19">
        <v>0</v>
      </c>
      <c r="M1230" s="19">
        <f t="shared" si="325"/>
        <v>3</v>
      </c>
      <c r="N1230" s="19"/>
      <c r="O1230" s="19">
        <f>IF(P1230="m3",I1230*J1230*M1230,IF(P1230="m2-LxH",I1230*M1230,IF(P1230="m2-LxW",I1230*J1230*N1230,IF(P1230="rm",M1230,IF(P1230="lm",I1230,IF(P1230="unit",#REF!,))))))</f>
        <v>60</v>
      </c>
      <c r="P1230" s="20" t="s">
        <v>27</v>
      </c>
      <c r="Q1230" s="21" t="str">
        <f t="shared" si="326"/>
        <v>off hired</v>
      </c>
      <c r="R1230" s="22">
        <v>44832</v>
      </c>
      <c r="S1230" s="22">
        <v>44881</v>
      </c>
      <c r="T1230" s="23">
        <f t="shared" si="334"/>
        <v>1</v>
      </c>
      <c r="U1230" s="24">
        <f t="shared" si="327"/>
        <v>7.1428571428571432</v>
      </c>
      <c r="V1230" s="31">
        <v>14</v>
      </c>
      <c r="W1230" s="25">
        <v>0.84</v>
      </c>
      <c r="X1230" s="26">
        <f t="shared" si="328"/>
        <v>840</v>
      </c>
      <c r="Y1230" s="26">
        <f t="shared" si="329"/>
        <v>50.4</v>
      </c>
      <c r="Z1230" s="26">
        <f t="shared" si="330"/>
        <v>588</v>
      </c>
      <c r="AA1230" s="26">
        <f t="shared" si="331"/>
        <v>252</v>
      </c>
      <c r="AB1230" s="26">
        <f t="shared" si="332"/>
        <v>360</v>
      </c>
      <c r="AC1230" s="26">
        <f t="shared" si="333"/>
        <v>1200</v>
      </c>
      <c r="AD1230" s="93">
        <f t="shared" ref="AD1230:AD1293" si="335">_xlfn.IFNA(AC1230,0)</f>
        <v>1200</v>
      </c>
    </row>
    <row r="1231" spans="1:30" ht="30" customHeight="1" x14ac:dyDescent="0.35">
      <c r="A1231" s="16"/>
      <c r="B1231" s="16" t="s">
        <v>79</v>
      </c>
      <c r="C1231" s="17">
        <v>1074</v>
      </c>
      <c r="D1231" s="18">
        <v>13510</v>
      </c>
      <c r="E1231" s="18">
        <v>8061</v>
      </c>
      <c r="F1231" s="19" t="s">
        <v>49</v>
      </c>
      <c r="G1231" s="16" t="s">
        <v>105</v>
      </c>
      <c r="H1231" s="16" t="s">
        <v>28</v>
      </c>
      <c r="I1231" s="19">
        <v>2.5</v>
      </c>
      <c r="J1231" s="19">
        <v>2.5</v>
      </c>
      <c r="K1231" s="19">
        <v>4</v>
      </c>
      <c r="L1231" s="19">
        <v>0</v>
      </c>
      <c r="M1231" s="19">
        <f t="shared" si="325"/>
        <v>4</v>
      </c>
      <c r="N1231" s="19"/>
      <c r="O1231" s="19">
        <f>IF(P1231="m3",I1231*J1231*M1231,IF(P1231="m2-LxH",I1231*M1231,IF(P1231="m2-LxW",I1231*J1231*N1231,IF(P1231="rm",M1231,IF(P1231="lm",I1231,IF(P1231="unit",#REF!,))))))</f>
        <v>25</v>
      </c>
      <c r="P1231" s="20" t="s">
        <v>29</v>
      </c>
      <c r="Q1231" s="21" t="str">
        <f t="shared" si="326"/>
        <v>off hired</v>
      </c>
      <c r="R1231" s="22">
        <v>44832</v>
      </c>
      <c r="S1231" s="22">
        <v>44837</v>
      </c>
      <c r="T1231" s="23">
        <f t="shared" si="334"/>
        <v>1</v>
      </c>
      <c r="U1231" s="24">
        <f t="shared" si="327"/>
        <v>0.8571428571428571</v>
      </c>
      <c r="V1231" s="31">
        <v>7.5</v>
      </c>
      <c r="W1231" s="25">
        <v>0.70000000000000007</v>
      </c>
      <c r="X1231" s="26">
        <f t="shared" si="328"/>
        <v>187.5</v>
      </c>
      <c r="Y1231" s="26">
        <f t="shared" si="329"/>
        <v>17.5</v>
      </c>
      <c r="Z1231" s="26">
        <f t="shared" si="330"/>
        <v>131.25</v>
      </c>
      <c r="AA1231" s="26">
        <f t="shared" si="331"/>
        <v>56.25</v>
      </c>
      <c r="AB1231" s="26">
        <f t="shared" si="332"/>
        <v>15</v>
      </c>
      <c r="AC1231" s="26">
        <f t="shared" si="333"/>
        <v>202.5</v>
      </c>
      <c r="AD1231" s="93">
        <f t="shared" si="335"/>
        <v>202.5</v>
      </c>
    </row>
    <row r="1232" spans="1:30" ht="30" customHeight="1" x14ac:dyDescent="0.35">
      <c r="A1232" s="16"/>
      <c r="B1232" s="16" t="s">
        <v>117</v>
      </c>
      <c r="C1232" s="17">
        <v>1075</v>
      </c>
      <c r="D1232" s="18">
        <v>13511</v>
      </c>
      <c r="E1232" s="18">
        <v>8143</v>
      </c>
      <c r="F1232" s="19" t="s">
        <v>50</v>
      </c>
      <c r="G1232" s="16" t="s">
        <v>89</v>
      </c>
      <c r="H1232" s="16" t="s">
        <v>38</v>
      </c>
      <c r="I1232" s="19">
        <v>2.5</v>
      </c>
      <c r="J1232" s="19">
        <v>1.3</v>
      </c>
      <c r="K1232" s="19">
        <v>3</v>
      </c>
      <c r="L1232" s="19">
        <v>0</v>
      </c>
      <c r="M1232" s="19">
        <f t="shared" si="325"/>
        <v>3</v>
      </c>
      <c r="N1232" s="19"/>
      <c r="O1232" s="19">
        <f>IF(P1232="m3",I1232*J1232*M1232,IF(P1232="m2-LxH",I1232*M1232,IF(P1232="m2-LxW",I1232*J1232*N1232,IF(P1232="rm",M1232,IF(P1232="lm",I1232,IF(P1232="unit",#REF!,))))))</f>
        <v>3</v>
      </c>
      <c r="P1232" s="20" t="s">
        <v>30</v>
      </c>
      <c r="Q1232" s="21" t="str">
        <f t="shared" si="326"/>
        <v>off hired</v>
      </c>
      <c r="R1232" s="22">
        <v>44832</v>
      </c>
      <c r="S1232" s="22">
        <v>44859</v>
      </c>
      <c r="T1232" s="23">
        <f t="shared" si="334"/>
        <v>1</v>
      </c>
      <c r="U1232" s="24">
        <f t="shared" si="327"/>
        <v>4</v>
      </c>
      <c r="V1232" s="31">
        <v>135</v>
      </c>
      <c r="W1232" s="25">
        <v>12.25</v>
      </c>
      <c r="X1232" s="26">
        <f t="shared" si="328"/>
        <v>405</v>
      </c>
      <c r="Y1232" s="26">
        <f t="shared" si="329"/>
        <v>36.75</v>
      </c>
      <c r="Z1232" s="26">
        <f t="shared" si="330"/>
        <v>283.49999999999994</v>
      </c>
      <c r="AA1232" s="26">
        <f t="shared" si="331"/>
        <v>121.49999999999999</v>
      </c>
      <c r="AB1232" s="26">
        <f t="shared" si="332"/>
        <v>147</v>
      </c>
      <c r="AC1232" s="26">
        <f t="shared" si="333"/>
        <v>552</v>
      </c>
      <c r="AD1232" s="93">
        <f t="shared" si="335"/>
        <v>552</v>
      </c>
    </row>
    <row r="1233" spans="1:30" ht="30" customHeight="1" x14ac:dyDescent="0.35">
      <c r="A1233" s="16"/>
      <c r="B1233" s="16" t="s">
        <v>69</v>
      </c>
      <c r="C1233" s="17">
        <v>1076</v>
      </c>
      <c r="D1233" s="18">
        <v>13511</v>
      </c>
      <c r="E1233" s="18">
        <v>8143</v>
      </c>
      <c r="F1233" s="19" t="s">
        <v>50</v>
      </c>
      <c r="G1233" s="16" t="s">
        <v>89</v>
      </c>
      <c r="H1233" s="16" t="s">
        <v>38</v>
      </c>
      <c r="I1233" s="19">
        <v>2.5</v>
      </c>
      <c r="J1233" s="19">
        <v>1.3</v>
      </c>
      <c r="K1233" s="19">
        <v>3</v>
      </c>
      <c r="L1233" s="19">
        <v>0</v>
      </c>
      <c r="M1233" s="19">
        <f t="shared" si="325"/>
        <v>3</v>
      </c>
      <c r="N1233" s="19"/>
      <c r="O1233" s="19">
        <f>IF(P1233="m3",I1233*J1233*M1233,IF(P1233="m2-LxH",I1233*M1233,IF(P1233="m2-LxW",I1233*J1233*N1233,IF(P1233="rm",M1233,IF(P1233="lm",I1233,IF(P1233="unit",#REF!,))))))</f>
        <v>3</v>
      </c>
      <c r="P1233" s="20" t="s">
        <v>30</v>
      </c>
      <c r="Q1233" s="21" t="str">
        <f t="shared" si="326"/>
        <v>off hired</v>
      </c>
      <c r="R1233" s="22">
        <v>44832</v>
      </c>
      <c r="S1233" s="22">
        <v>44859</v>
      </c>
      <c r="T1233" s="23">
        <f t="shared" si="334"/>
        <v>1</v>
      </c>
      <c r="U1233" s="24">
        <f t="shared" si="327"/>
        <v>4</v>
      </c>
      <c r="V1233" s="31">
        <v>135</v>
      </c>
      <c r="W1233" s="25">
        <v>12.25</v>
      </c>
      <c r="X1233" s="26">
        <f t="shared" si="328"/>
        <v>405</v>
      </c>
      <c r="Y1233" s="26">
        <f t="shared" si="329"/>
        <v>36.75</v>
      </c>
      <c r="Z1233" s="26">
        <f t="shared" si="330"/>
        <v>283.49999999999994</v>
      </c>
      <c r="AA1233" s="26">
        <f t="shared" si="331"/>
        <v>121.49999999999999</v>
      </c>
      <c r="AB1233" s="26">
        <f t="shared" si="332"/>
        <v>147</v>
      </c>
      <c r="AC1233" s="26">
        <f t="shared" si="333"/>
        <v>552</v>
      </c>
      <c r="AD1233" s="93">
        <f t="shared" si="335"/>
        <v>552</v>
      </c>
    </row>
    <row r="1234" spans="1:30" ht="30" customHeight="1" x14ac:dyDescent="0.35">
      <c r="A1234" s="16"/>
      <c r="B1234" s="16" t="s">
        <v>57</v>
      </c>
      <c r="C1234" s="17">
        <v>1077</v>
      </c>
      <c r="D1234" s="18">
        <v>13511</v>
      </c>
      <c r="E1234" s="18">
        <v>8143</v>
      </c>
      <c r="F1234" s="19" t="s">
        <v>50</v>
      </c>
      <c r="G1234" s="16" t="s">
        <v>89</v>
      </c>
      <c r="H1234" s="16" t="s">
        <v>38</v>
      </c>
      <c r="I1234" s="19">
        <v>2.5</v>
      </c>
      <c r="J1234" s="19">
        <v>1.3</v>
      </c>
      <c r="K1234" s="19">
        <v>3</v>
      </c>
      <c r="L1234" s="19">
        <v>0</v>
      </c>
      <c r="M1234" s="19">
        <f t="shared" si="325"/>
        <v>3</v>
      </c>
      <c r="N1234" s="19"/>
      <c r="O1234" s="19">
        <f>IF(P1234="m3",I1234*J1234*M1234,IF(P1234="m2-LxH",I1234*M1234,IF(P1234="m2-LxW",I1234*J1234*N1234,IF(P1234="rm",M1234,IF(P1234="lm",I1234,IF(P1234="unit",#REF!,))))))</f>
        <v>3</v>
      </c>
      <c r="P1234" s="20" t="s">
        <v>30</v>
      </c>
      <c r="Q1234" s="21" t="str">
        <f t="shared" si="326"/>
        <v>off hired</v>
      </c>
      <c r="R1234" s="22">
        <v>44832</v>
      </c>
      <c r="S1234" s="22">
        <v>44859</v>
      </c>
      <c r="T1234" s="23">
        <f t="shared" si="334"/>
        <v>1</v>
      </c>
      <c r="U1234" s="24">
        <f t="shared" si="327"/>
        <v>4</v>
      </c>
      <c r="V1234" s="31">
        <v>135</v>
      </c>
      <c r="W1234" s="25">
        <v>12.25</v>
      </c>
      <c r="X1234" s="26">
        <f t="shared" si="328"/>
        <v>405</v>
      </c>
      <c r="Y1234" s="26">
        <f t="shared" si="329"/>
        <v>36.75</v>
      </c>
      <c r="Z1234" s="26">
        <f t="shared" si="330"/>
        <v>283.49999999999994</v>
      </c>
      <c r="AA1234" s="26">
        <f t="shared" si="331"/>
        <v>121.49999999999999</v>
      </c>
      <c r="AB1234" s="26">
        <f t="shared" si="332"/>
        <v>147</v>
      </c>
      <c r="AC1234" s="26">
        <f t="shared" si="333"/>
        <v>552</v>
      </c>
      <c r="AD1234" s="93">
        <f t="shared" si="335"/>
        <v>552</v>
      </c>
    </row>
    <row r="1235" spans="1:30" ht="30" customHeight="1" x14ac:dyDescent="0.35">
      <c r="A1235" s="16"/>
      <c r="B1235" s="16" t="s">
        <v>114</v>
      </c>
      <c r="C1235" s="17">
        <v>1078</v>
      </c>
      <c r="D1235" s="18">
        <v>13511</v>
      </c>
      <c r="E1235" s="18">
        <v>8143</v>
      </c>
      <c r="F1235" s="19" t="s">
        <v>50</v>
      </c>
      <c r="G1235" s="16" t="s">
        <v>89</v>
      </c>
      <c r="H1235" s="16" t="s">
        <v>38</v>
      </c>
      <c r="I1235" s="19">
        <v>2.5</v>
      </c>
      <c r="J1235" s="19">
        <v>1.3</v>
      </c>
      <c r="K1235" s="19">
        <v>3</v>
      </c>
      <c r="L1235" s="19">
        <v>0</v>
      </c>
      <c r="M1235" s="19">
        <f t="shared" si="325"/>
        <v>3</v>
      </c>
      <c r="N1235" s="19"/>
      <c r="O1235" s="19">
        <f>IF(P1235="m3",I1235*J1235*M1235,IF(P1235="m2-LxH",I1235*M1235,IF(P1235="m2-LxW",I1235*J1235*N1235,IF(P1235="rm",M1235,IF(P1235="lm",I1235,IF(P1235="unit",#REF!,))))))</f>
        <v>3</v>
      </c>
      <c r="P1235" s="20" t="s">
        <v>30</v>
      </c>
      <c r="Q1235" s="21" t="str">
        <f t="shared" si="326"/>
        <v>off hired</v>
      </c>
      <c r="R1235" s="22">
        <v>44832</v>
      </c>
      <c r="S1235" s="22">
        <v>44859</v>
      </c>
      <c r="T1235" s="23">
        <f t="shared" si="334"/>
        <v>1</v>
      </c>
      <c r="U1235" s="24">
        <f t="shared" si="327"/>
        <v>4</v>
      </c>
      <c r="V1235" s="31">
        <v>135</v>
      </c>
      <c r="W1235" s="25">
        <v>12.25</v>
      </c>
      <c r="X1235" s="26">
        <f t="shared" si="328"/>
        <v>405</v>
      </c>
      <c r="Y1235" s="26">
        <f t="shared" si="329"/>
        <v>36.75</v>
      </c>
      <c r="Z1235" s="26">
        <f t="shared" si="330"/>
        <v>283.49999999999994</v>
      </c>
      <c r="AA1235" s="26">
        <f t="shared" si="331"/>
        <v>121.49999999999999</v>
      </c>
      <c r="AB1235" s="26">
        <f t="shared" si="332"/>
        <v>147</v>
      </c>
      <c r="AC1235" s="26">
        <f t="shared" si="333"/>
        <v>552</v>
      </c>
      <c r="AD1235" s="93">
        <f t="shared" si="335"/>
        <v>552</v>
      </c>
    </row>
    <row r="1236" spans="1:30" ht="30" customHeight="1" x14ac:dyDescent="0.35">
      <c r="A1236" s="16"/>
      <c r="B1236" s="16" t="s">
        <v>74</v>
      </c>
      <c r="C1236" s="17">
        <v>1079</v>
      </c>
      <c r="D1236" s="18">
        <v>13512</v>
      </c>
      <c r="E1236" s="18">
        <v>8054</v>
      </c>
      <c r="F1236" s="19" t="s">
        <v>50</v>
      </c>
      <c r="G1236" s="16" t="s">
        <v>122</v>
      </c>
      <c r="H1236" s="16" t="s">
        <v>38</v>
      </c>
      <c r="I1236" s="19">
        <v>1.8</v>
      </c>
      <c r="J1236" s="19">
        <v>1.3</v>
      </c>
      <c r="K1236" s="19">
        <v>2</v>
      </c>
      <c r="L1236" s="19">
        <v>0</v>
      </c>
      <c r="M1236" s="19">
        <f t="shared" si="325"/>
        <v>2</v>
      </c>
      <c r="N1236" s="19"/>
      <c r="O1236" s="19">
        <f>IF(P1236="m3",I1236*J1236*M1236,IF(P1236="m2-LxH",I1236*M1236,IF(P1236="m2-LxW",I1236*J1236*N1236,IF(P1236="rm",M1236,IF(P1236="lm",I1236,IF(P1236="unit",#REF!,))))))</f>
        <v>2</v>
      </c>
      <c r="P1236" s="20" t="s">
        <v>30</v>
      </c>
      <c r="Q1236" s="21" t="str">
        <f t="shared" si="326"/>
        <v>off hired</v>
      </c>
      <c r="R1236" s="22">
        <v>44832</v>
      </c>
      <c r="S1236" s="22">
        <v>44835</v>
      </c>
      <c r="T1236" s="23">
        <f t="shared" si="334"/>
        <v>1</v>
      </c>
      <c r="U1236" s="24">
        <f t="shared" si="327"/>
        <v>0.5714285714285714</v>
      </c>
      <c r="V1236" s="31">
        <v>135</v>
      </c>
      <c r="W1236" s="25">
        <v>12.25</v>
      </c>
      <c r="X1236" s="26">
        <f t="shared" si="328"/>
        <v>270</v>
      </c>
      <c r="Y1236" s="26">
        <f t="shared" si="329"/>
        <v>24.5</v>
      </c>
      <c r="Z1236" s="26">
        <f t="shared" si="330"/>
        <v>189</v>
      </c>
      <c r="AA1236" s="26">
        <f t="shared" si="331"/>
        <v>81</v>
      </c>
      <c r="AB1236" s="26">
        <f t="shared" si="332"/>
        <v>14</v>
      </c>
      <c r="AC1236" s="26">
        <f t="shared" si="333"/>
        <v>284</v>
      </c>
      <c r="AD1236" s="93">
        <f t="shared" si="335"/>
        <v>284</v>
      </c>
    </row>
    <row r="1237" spans="1:30" ht="30" customHeight="1" x14ac:dyDescent="0.35">
      <c r="A1237" s="16"/>
      <c r="B1237" s="16" t="s">
        <v>82</v>
      </c>
      <c r="C1237" s="17">
        <v>1080</v>
      </c>
      <c r="D1237" s="18">
        <v>13513</v>
      </c>
      <c r="E1237" s="18">
        <v>8054</v>
      </c>
      <c r="F1237" s="19" t="s">
        <v>50</v>
      </c>
      <c r="G1237" s="16" t="s">
        <v>123</v>
      </c>
      <c r="H1237" s="16" t="s">
        <v>38</v>
      </c>
      <c r="I1237" s="19">
        <v>2.5</v>
      </c>
      <c r="J1237" s="19">
        <v>1.3</v>
      </c>
      <c r="K1237" s="19">
        <v>3</v>
      </c>
      <c r="L1237" s="19">
        <v>0</v>
      </c>
      <c r="M1237" s="19">
        <f t="shared" si="325"/>
        <v>3</v>
      </c>
      <c r="N1237" s="19"/>
      <c r="O1237" s="19">
        <f>IF(P1237="m3",I1237*J1237*M1237,IF(P1237="m2-LxH",I1237*M1237,IF(P1237="m2-LxW",I1237*J1237*N1237,IF(P1237="rm",M1237,IF(P1237="lm",I1237,IF(P1237="unit",#REF!,))))))</f>
        <v>3</v>
      </c>
      <c r="P1237" s="20" t="s">
        <v>30</v>
      </c>
      <c r="Q1237" s="21" t="str">
        <f t="shared" si="326"/>
        <v>off hired</v>
      </c>
      <c r="R1237" s="22">
        <v>44832</v>
      </c>
      <c r="S1237" s="22">
        <v>44835</v>
      </c>
      <c r="T1237" s="23">
        <f t="shared" si="334"/>
        <v>1</v>
      </c>
      <c r="U1237" s="24">
        <f t="shared" si="327"/>
        <v>0.5714285714285714</v>
      </c>
      <c r="V1237" s="31">
        <v>135</v>
      </c>
      <c r="W1237" s="25">
        <v>12.25</v>
      </c>
      <c r="X1237" s="26">
        <f t="shared" si="328"/>
        <v>405</v>
      </c>
      <c r="Y1237" s="26">
        <f t="shared" si="329"/>
        <v>36.75</v>
      </c>
      <c r="Z1237" s="26">
        <f t="shared" si="330"/>
        <v>283.49999999999994</v>
      </c>
      <c r="AA1237" s="26">
        <f t="shared" si="331"/>
        <v>121.49999999999999</v>
      </c>
      <c r="AB1237" s="26">
        <f t="shared" si="332"/>
        <v>21</v>
      </c>
      <c r="AC1237" s="26">
        <f t="shared" si="333"/>
        <v>425.99999999999994</v>
      </c>
      <c r="AD1237" s="93">
        <f t="shared" si="335"/>
        <v>425.99999999999994</v>
      </c>
    </row>
    <row r="1238" spans="1:30" ht="30" customHeight="1" x14ac:dyDescent="0.35">
      <c r="A1238" s="16"/>
      <c r="B1238" s="16" t="s">
        <v>79</v>
      </c>
      <c r="C1238" s="17">
        <v>1081</v>
      </c>
      <c r="D1238" s="18">
        <v>13514</v>
      </c>
      <c r="E1238" s="18">
        <v>8061</v>
      </c>
      <c r="F1238" s="19" t="s">
        <v>49</v>
      </c>
      <c r="G1238" s="16" t="s">
        <v>105</v>
      </c>
      <c r="H1238" s="16" t="s">
        <v>28</v>
      </c>
      <c r="I1238" s="19">
        <v>2.5</v>
      </c>
      <c r="J1238" s="19">
        <v>2.5</v>
      </c>
      <c r="K1238" s="19">
        <v>4</v>
      </c>
      <c r="L1238" s="19">
        <v>0</v>
      </c>
      <c r="M1238" s="19">
        <f t="shared" si="325"/>
        <v>4</v>
      </c>
      <c r="N1238" s="19"/>
      <c r="O1238" s="19">
        <f>IF(P1238="m3",I1238*J1238*M1238,IF(P1238="m2-LxH",I1238*M1238,IF(P1238="m2-LxW",I1238*J1238*N1238,IF(P1238="rm",M1238,IF(P1238="lm",I1238,IF(P1238="unit",#REF!,))))))</f>
        <v>25</v>
      </c>
      <c r="P1238" s="20" t="s">
        <v>29</v>
      </c>
      <c r="Q1238" s="21" t="str">
        <f t="shared" si="326"/>
        <v>off hired</v>
      </c>
      <c r="R1238" s="22">
        <v>44833</v>
      </c>
      <c r="S1238" s="22">
        <v>44837</v>
      </c>
      <c r="T1238" s="23">
        <f t="shared" si="334"/>
        <v>1</v>
      </c>
      <c r="U1238" s="24">
        <f t="shared" si="327"/>
        <v>0.7142857142857143</v>
      </c>
      <c r="V1238" s="31">
        <v>7.5</v>
      </c>
      <c r="W1238" s="25">
        <v>0.70000000000000007</v>
      </c>
      <c r="X1238" s="26">
        <f t="shared" si="328"/>
        <v>187.5</v>
      </c>
      <c r="Y1238" s="26">
        <f t="shared" si="329"/>
        <v>17.5</v>
      </c>
      <c r="Z1238" s="26">
        <f t="shared" si="330"/>
        <v>131.25</v>
      </c>
      <c r="AA1238" s="26">
        <f t="shared" si="331"/>
        <v>56.25</v>
      </c>
      <c r="AB1238" s="26">
        <f t="shared" si="332"/>
        <v>12.500000000000002</v>
      </c>
      <c r="AC1238" s="26">
        <f t="shared" si="333"/>
        <v>200</v>
      </c>
      <c r="AD1238" s="93">
        <f t="shared" si="335"/>
        <v>200</v>
      </c>
    </row>
    <row r="1239" spans="1:30" ht="30" customHeight="1" x14ac:dyDescent="0.35">
      <c r="A1239" s="16"/>
      <c r="B1239" s="16" t="s">
        <v>79</v>
      </c>
      <c r="C1239" s="17">
        <v>1081</v>
      </c>
      <c r="D1239" s="18">
        <v>13514</v>
      </c>
      <c r="E1239" s="18">
        <v>8061</v>
      </c>
      <c r="F1239" s="19" t="s">
        <v>49</v>
      </c>
      <c r="G1239" s="16" t="s">
        <v>105</v>
      </c>
      <c r="H1239" s="16" t="s">
        <v>28</v>
      </c>
      <c r="I1239" s="19">
        <v>2.5</v>
      </c>
      <c r="J1239" s="19">
        <v>2.5</v>
      </c>
      <c r="K1239" s="19">
        <v>4</v>
      </c>
      <c r="L1239" s="19">
        <v>0</v>
      </c>
      <c r="M1239" s="19">
        <f t="shared" si="325"/>
        <v>4</v>
      </c>
      <c r="N1239" s="19"/>
      <c r="O1239" s="19">
        <f>IF(P1239="m3",I1239*J1239*M1239,IF(P1239="m2-LxH",I1239*M1239,IF(P1239="m2-LxW",I1239*J1239*N1239,IF(P1239="rm",M1239,IF(P1239="lm",I1239,IF(P1239="unit",#REF!,))))))</f>
        <v>25</v>
      </c>
      <c r="P1239" s="20" t="s">
        <v>29</v>
      </c>
      <c r="Q1239" s="21" t="str">
        <f t="shared" si="326"/>
        <v>off hired</v>
      </c>
      <c r="R1239" s="22">
        <v>44833</v>
      </c>
      <c r="S1239" s="22">
        <v>44837</v>
      </c>
      <c r="T1239" s="23">
        <f t="shared" si="334"/>
        <v>1</v>
      </c>
      <c r="U1239" s="24">
        <f t="shared" si="327"/>
        <v>0.7142857142857143</v>
      </c>
      <c r="V1239" s="31">
        <v>7.5</v>
      </c>
      <c r="W1239" s="25">
        <v>0.70000000000000007</v>
      </c>
      <c r="X1239" s="26">
        <f t="shared" si="328"/>
        <v>187.5</v>
      </c>
      <c r="Y1239" s="26">
        <f t="shared" si="329"/>
        <v>17.5</v>
      </c>
      <c r="Z1239" s="26">
        <f t="shared" si="330"/>
        <v>131.25</v>
      </c>
      <c r="AA1239" s="26">
        <f t="shared" si="331"/>
        <v>56.25</v>
      </c>
      <c r="AB1239" s="26">
        <f t="shared" si="332"/>
        <v>12.500000000000002</v>
      </c>
      <c r="AC1239" s="26">
        <f t="shared" si="333"/>
        <v>200</v>
      </c>
      <c r="AD1239" s="93">
        <f t="shared" si="335"/>
        <v>200</v>
      </c>
    </row>
    <row r="1240" spans="1:30" ht="30" customHeight="1" x14ac:dyDescent="0.35">
      <c r="A1240" s="16"/>
      <c r="B1240" s="16" t="s">
        <v>79</v>
      </c>
      <c r="C1240" s="17">
        <v>1081</v>
      </c>
      <c r="D1240" s="18">
        <v>13514</v>
      </c>
      <c r="E1240" s="18">
        <v>8061</v>
      </c>
      <c r="F1240" s="19" t="s">
        <v>49</v>
      </c>
      <c r="G1240" s="16" t="s">
        <v>105</v>
      </c>
      <c r="H1240" s="16" t="s">
        <v>28</v>
      </c>
      <c r="I1240" s="19">
        <v>2.5</v>
      </c>
      <c r="J1240" s="19">
        <v>2.5</v>
      </c>
      <c r="K1240" s="19">
        <v>4</v>
      </c>
      <c r="L1240" s="19">
        <v>0</v>
      </c>
      <c r="M1240" s="19">
        <f t="shared" si="325"/>
        <v>4</v>
      </c>
      <c r="N1240" s="19"/>
      <c r="O1240" s="19">
        <f>IF(P1240="m3",I1240*J1240*M1240,IF(P1240="m2-LxH",I1240*M1240,IF(P1240="m2-LxW",I1240*J1240*N1240,IF(P1240="rm",M1240,IF(P1240="lm",I1240,IF(P1240="unit",#REF!,))))))</f>
        <v>25</v>
      </c>
      <c r="P1240" s="20" t="s">
        <v>29</v>
      </c>
      <c r="Q1240" s="21" t="str">
        <f t="shared" si="326"/>
        <v>off hired</v>
      </c>
      <c r="R1240" s="22">
        <v>44833</v>
      </c>
      <c r="S1240" s="22">
        <v>44837</v>
      </c>
      <c r="T1240" s="23">
        <f t="shared" si="334"/>
        <v>1</v>
      </c>
      <c r="U1240" s="24">
        <f t="shared" si="327"/>
        <v>0.7142857142857143</v>
      </c>
      <c r="V1240" s="31">
        <v>7.5</v>
      </c>
      <c r="W1240" s="25">
        <v>0.70000000000000007</v>
      </c>
      <c r="X1240" s="26">
        <f t="shared" si="328"/>
        <v>187.5</v>
      </c>
      <c r="Y1240" s="26">
        <f t="shared" si="329"/>
        <v>17.5</v>
      </c>
      <c r="Z1240" s="26">
        <f t="shared" si="330"/>
        <v>131.25</v>
      </c>
      <c r="AA1240" s="26">
        <f t="shared" si="331"/>
        <v>56.25</v>
      </c>
      <c r="AB1240" s="26">
        <f t="shared" si="332"/>
        <v>12.500000000000002</v>
      </c>
      <c r="AC1240" s="26">
        <f t="shared" si="333"/>
        <v>200</v>
      </c>
      <c r="AD1240" s="93">
        <f t="shared" si="335"/>
        <v>200</v>
      </c>
    </row>
    <row r="1241" spans="1:30" ht="30" customHeight="1" x14ac:dyDescent="0.35">
      <c r="A1241" s="16"/>
      <c r="B1241" s="16" t="s">
        <v>79</v>
      </c>
      <c r="C1241" s="17">
        <v>1081</v>
      </c>
      <c r="D1241" s="18">
        <v>13514</v>
      </c>
      <c r="E1241" s="18">
        <v>8061</v>
      </c>
      <c r="F1241" s="19" t="s">
        <v>49</v>
      </c>
      <c r="G1241" s="16" t="s">
        <v>105</v>
      </c>
      <c r="H1241" s="16" t="s">
        <v>28</v>
      </c>
      <c r="I1241" s="19">
        <v>2.5</v>
      </c>
      <c r="J1241" s="19">
        <v>2.5</v>
      </c>
      <c r="K1241" s="19">
        <v>4</v>
      </c>
      <c r="L1241" s="19">
        <v>0</v>
      </c>
      <c r="M1241" s="19">
        <f t="shared" si="325"/>
        <v>4</v>
      </c>
      <c r="N1241" s="19"/>
      <c r="O1241" s="19">
        <f>IF(P1241="m3",I1241*J1241*M1241,IF(P1241="m2-LxH",I1241*M1241,IF(P1241="m2-LxW",I1241*J1241*N1241,IF(P1241="rm",M1241,IF(P1241="lm",I1241,IF(P1241="unit",#REF!,))))))</f>
        <v>25</v>
      </c>
      <c r="P1241" s="20" t="s">
        <v>29</v>
      </c>
      <c r="Q1241" s="21" t="str">
        <f t="shared" si="326"/>
        <v>off hired</v>
      </c>
      <c r="R1241" s="22">
        <v>44833</v>
      </c>
      <c r="S1241" s="22">
        <v>44837</v>
      </c>
      <c r="T1241" s="23">
        <f t="shared" si="334"/>
        <v>1</v>
      </c>
      <c r="U1241" s="24">
        <f t="shared" si="327"/>
        <v>0.7142857142857143</v>
      </c>
      <c r="V1241" s="31">
        <v>7.5</v>
      </c>
      <c r="W1241" s="25">
        <v>0.70000000000000007</v>
      </c>
      <c r="X1241" s="26">
        <f t="shared" si="328"/>
        <v>187.5</v>
      </c>
      <c r="Y1241" s="26">
        <f t="shared" si="329"/>
        <v>17.5</v>
      </c>
      <c r="Z1241" s="26">
        <f t="shared" si="330"/>
        <v>131.25</v>
      </c>
      <c r="AA1241" s="26">
        <f t="shared" si="331"/>
        <v>56.25</v>
      </c>
      <c r="AB1241" s="26">
        <f t="shared" si="332"/>
        <v>12.500000000000002</v>
      </c>
      <c r="AC1241" s="26">
        <f t="shared" si="333"/>
        <v>200</v>
      </c>
      <c r="AD1241" s="93">
        <f t="shared" si="335"/>
        <v>200</v>
      </c>
    </row>
    <row r="1242" spans="1:30" ht="30" customHeight="1" x14ac:dyDescent="0.35">
      <c r="A1242" s="16"/>
      <c r="B1242" s="16" t="s">
        <v>84</v>
      </c>
      <c r="C1242" s="17">
        <v>1082</v>
      </c>
      <c r="D1242" s="18">
        <v>13515</v>
      </c>
      <c r="E1242" s="18">
        <v>8140</v>
      </c>
      <c r="F1242" s="19" t="s">
        <v>49</v>
      </c>
      <c r="G1242" s="16" t="s">
        <v>124</v>
      </c>
      <c r="H1242" s="16" t="s">
        <v>36</v>
      </c>
      <c r="I1242" s="19">
        <v>32</v>
      </c>
      <c r="J1242" s="19">
        <v>0.6</v>
      </c>
      <c r="K1242" s="19">
        <v>2</v>
      </c>
      <c r="L1242" s="19">
        <v>0</v>
      </c>
      <c r="M1242" s="19">
        <f t="shared" si="325"/>
        <v>2</v>
      </c>
      <c r="N1242" s="19"/>
      <c r="O1242" s="19">
        <f>IF(P1242="m3",I1242*J1242*M1242,IF(P1242="m2-LxH",I1242*M1242,IF(P1242="m2-LxW",I1242*J1242*N1242,IF(P1242="rm",M1242,IF(P1242="lm",I1242,IF(P1242="unit",#REF!,))))))</f>
        <v>64</v>
      </c>
      <c r="P1242" s="20" t="s">
        <v>27</v>
      </c>
      <c r="Q1242" s="21" t="str">
        <f t="shared" si="326"/>
        <v>off hired</v>
      </c>
      <c r="R1242" s="22">
        <v>44833</v>
      </c>
      <c r="S1242" s="22">
        <v>44857</v>
      </c>
      <c r="T1242" s="23">
        <f t="shared" si="334"/>
        <v>1</v>
      </c>
      <c r="U1242" s="24">
        <f t="shared" si="327"/>
        <v>3.5714285714285716</v>
      </c>
      <c r="V1242" s="31">
        <v>14</v>
      </c>
      <c r="W1242" s="25">
        <v>0.84</v>
      </c>
      <c r="X1242" s="26">
        <f t="shared" si="328"/>
        <v>896</v>
      </c>
      <c r="Y1242" s="26">
        <f t="shared" si="329"/>
        <v>53.76</v>
      </c>
      <c r="Z1242" s="26">
        <f t="shared" si="330"/>
        <v>627.19999999999993</v>
      </c>
      <c r="AA1242" s="26">
        <f t="shared" si="331"/>
        <v>268.8</v>
      </c>
      <c r="AB1242" s="26">
        <f t="shared" si="332"/>
        <v>192</v>
      </c>
      <c r="AC1242" s="26">
        <f t="shared" si="333"/>
        <v>1088</v>
      </c>
      <c r="AD1242" s="93">
        <f t="shared" si="335"/>
        <v>1088</v>
      </c>
    </row>
    <row r="1243" spans="1:30" ht="30" customHeight="1" x14ac:dyDescent="0.35">
      <c r="A1243" s="16"/>
      <c r="B1243" s="16" t="s">
        <v>84</v>
      </c>
      <c r="C1243" s="17">
        <v>1082</v>
      </c>
      <c r="D1243" s="18">
        <v>13515</v>
      </c>
      <c r="E1243" s="18">
        <v>8140</v>
      </c>
      <c r="F1243" s="19" t="s">
        <v>49</v>
      </c>
      <c r="G1243" s="16" t="s">
        <v>124</v>
      </c>
      <c r="H1243" s="16" t="s">
        <v>39</v>
      </c>
      <c r="I1243" s="19">
        <v>4</v>
      </c>
      <c r="J1243" s="19">
        <v>2.5</v>
      </c>
      <c r="K1243" s="19"/>
      <c r="L1243" s="19">
        <v>0</v>
      </c>
      <c r="M1243" s="19">
        <f t="shared" si="325"/>
        <v>0</v>
      </c>
      <c r="N1243" s="19">
        <v>1</v>
      </c>
      <c r="O1243" s="19">
        <f>IF(P1243="m3",I1243*J1243*M1243,IF(P1243="m2-LxH",I1243*M1243,IF(P1243="m2-LxW",I1243*J1243*N1243,IF(P1243="rm",M1243,IF(P1243="lm",I1243,IF(P1243="unit",#REF!,))))))</f>
        <v>10</v>
      </c>
      <c r="P1243" s="20" t="s">
        <v>32</v>
      </c>
      <c r="Q1243" s="21" t="str">
        <f t="shared" si="326"/>
        <v>off hired</v>
      </c>
      <c r="R1243" s="22">
        <v>44833</v>
      </c>
      <c r="S1243" s="22">
        <v>44857</v>
      </c>
      <c r="T1243" s="23">
        <f t="shared" si="334"/>
        <v>1</v>
      </c>
      <c r="U1243" s="24">
        <f t="shared" si="327"/>
        <v>3.5714285714285716</v>
      </c>
      <c r="V1243" s="31">
        <v>7.5</v>
      </c>
      <c r="W1243" s="25">
        <v>1.05</v>
      </c>
      <c r="X1243" s="26">
        <f t="shared" si="328"/>
        <v>75</v>
      </c>
      <c r="Y1243" s="26">
        <f t="shared" si="329"/>
        <v>10.5</v>
      </c>
      <c r="Z1243" s="26">
        <f t="shared" si="330"/>
        <v>52.5</v>
      </c>
      <c r="AA1243" s="26">
        <f t="shared" si="331"/>
        <v>22.5</v>
      </c>
      <c r="AB1243" s="26">
        <f t="shared" si="332"/>
        <v>37.5</v>
      </c>
      <c r="AC1243" s="26">
        <f t="shared" si="333"/>
        <v>112.5</v>
      </c>
      <c r="AD1243" s="93">
        <f t="shared" si="335"/>
        <v>112.5</v>
      </c>
    </row>
    <row r="1244" spans="1:30" ht="30" customHeight="1" x14ac:dyDescent="0.35">
      <c r="A1244" s="16"/>
      <c r="B1244" s="16" t="s">
        <v>71</v>
      </c>
      <c r="C1244" s="17">
        <v>1083</v>
      </c>
      <c r="D1244" s="18">
        <v>13516</v>
      </c>
      <c r="E1244" s="18">
        <v>8125</v>
      </c>
      <c r="F1244" s="19" t="s">
        <v>50</v>
      </c>
      <c r="G1244" s="16" t="s">
        <v>122</v>
      </c>
      <c r="H1244" s="16" t="s">
        <v>36</v>
      </c>
      <c r="I1244" s="19">
        <v>25</v>
      </c>
      <c r="J1244" s="19">
        <v>0.6</v>
      </c>
      <c r="K1244" s="19">
        <v>2</v>
      </c>
      <c r="L1244" s="19">
        <v>0</v>
      </c>
      <c r="M1244" s="19">
        <f t="shared" si="325"/>
        <v>2</v>
      </c>
      <c r="N1244" s="19"/>
      <c r="O1244" s="19">
        <f>IF(P1244="m3",I1244*J1244*M1244,IF(P1244="m2-LxH",I1244*M1244,IF(P1244="m2-LxW",I1244*J1244*N1244,IF(P1244="rm",M1244,IF(P1244="lm",I1244,IF(P1244="unit",#REF!,))))))</f>
        <v>50</v>
      </c>
      <c r="P1244" s="20" t="s">
        <v>27</v>
      </c>
      <c r="Q1244" s="21" t="str">
        <f t="shared" si="326"/>
        <v>off hired</v>
      </c>
      <c r="R1244" s="22">
        <v>44833</v>
      </c>
      <c r="S1244" s="22">
        <v>44853</v>
      </c>
      <c r="T1244" s="23">
        <f t="shared" si="334"/>
        <v>1</v>
      </c>
      <c r="U1244" s="24">
        <f t="shared" si="327"/>
        <v>3</v>
      </c>
      <c r="V1244" s="31">
        <v>14</v>
      </c>
      <c r="W1244" s="25">
        <v>0.84</v>
      </c>
      <c r="X1244" s="26">
        <f t="shared" si="328"/>
        <v>700</v>
      </c>
      <c r="Y1244" s="26">
        <f t="shared" si="329"/>
        <v>42</v>
      </c>
      <c r="Z1244" s="26">
        <f t="shared" si="330"/>
        <v>490</v>
      </c>
      <c r="AA1244" s="26">
        <f t="shared" si="331"/>
        <v>210</v>
      </c>
      <c r="AB1244" s="26">
        <f t="shared" si="332"/>
        <v>126</v>
      </c>
      <c r="AC1244" s="26">
        <f t="shared" si="333"/>
        <v>826</v>
      </c>
      <c r="AD1244" s="93">
        <f t="shared" si="335"/>
        <v>826</v>
      </c>
    </row>
    <row r="1245" spans="1:30" ht="30" customHeight="1" x14ac:dyDescent="0.35">
      <c r="A1245" s="16"/>
      <c r="B1245" s="16" t="s">
        <v>47</v>
      </c>
      <c r="C1245" s="17">
        <v>1084</v>
      </c>
      <c r="D1245" s="18">
        <v>13517</v>
      </c>
      <c r="E1245" s="18">
        <v>8274</v>
      </c>
      <c r="F1245" s="19" t="s">
        <v>50</v>
      </c>
      <c r="G1245" s="16" t="s">
        <v>125</v>
      </c>
      <c r="H1245" s="16" t="s">
        <v>36</v>
      </c>
      <c r="I1245" s="19">
        <v>15</v>
      </c>
      <c r="J1245" s="19">
        <v>1.3</v>
      </c>
      <c r="K1245" s="19">
        <v>3</v>
      </c>
      <c r="L1245" s="19">
        <v>0</v>
      </c>
      <c r="M1245" s="19">
        <f t="shared" si="325"/>
        <v>3</v>
      </c>
      <c r="N1245" s="19"/>
      <c r="O1245" s="19">
        <f>IF(P1245="m3",I1245*J1245*M1245,IF(P1245="m2-LxH",I1245*M1245,IF(P1245="m2-LxW",I1245*J1245*N1245,IF(P1245="rm",M1245,IF(P1245="lm",I1245,IF(P1245="unit",#REF!,))))))</f>
        <v>45</v>
      </c>
      <c r="P1245" s="20" t="s">
        <v>27</v>
      </c>
      <c r="Q1245" s="21" t="str">
        <f t="shared" si="326"/>
        <v>off hired</v>
      </c>
      <c r="R1245" s="22">
        <v>44833</v>
      </c>
      <c r="S1245" s="22">
        <v>44891</v>
      </c>
      <c r="T1245" s="23">
        <f t="shared" si="334"/>
        <v>1</v>
      </c>
      <c r="U1245" s="24">
        <f t="shared" si="327"/>
        <v>8.4285714285714288</v>
      </c>
      <c r="V1245" s="31">
        <v>14</v>
      </c>
      <c r="W1245" s="25">
        <v>0.84</v>
      </c>
      <c r="X1245" s="26">
        <f t="shared" si="328"/>
        <v>630</v>
      </c>
      <c r="Y1245" s="26">
        <f t="shared" si="329"/>
        <v>37.799999999999997</v>
      </c>
      <c r="Z1245" s="26">
        <f t="shared" si="330"/>
        <v>440.99999999999994</v>
      </c>
      <c r="AA1245" s="26">
        <f t="shared" si="331"/>
        <v>189</v>
      </c>
      <c r="AB1245" s="26">
        <f t="shared" si="332"/>
        <v>318.59999999999997</v>
      </c>
      <c r="AC1245" s="26">
        <f t="shared" si="333"/>
        <v>948.59999999999991</v>
      </c>
      <c r="AD1245" s="93">
        <f t="shared" si="335"/>
        <v>948.59999999999991</v>
      </c>
    </row>
    <row r="1246" spans="1:30" ht="30" customHeight="1" x14ac:dyDescent="0.35">
      <c r="A1246" s="16"/>
      <c r="B1246" s="16" t="s">
        <v>47</v>
      </c>
      <c r="C1246" s="17">
        <v>1085</v>
      </c>
      <c r="D1246" s="18">
        <v>13518</v>
      </c>
      <c r="E1246" s="18">
        <v>8102</v>
      </c>
      <c r="F1246" s="19" t="s">
        <v>49</v>
      </c>
      <c r="G1246" s="16" t="s">
        <v>126</v>
      </c>
      <c r="H1246" s="16" t="s">
        <v>36</v>
      </c>
      <c r="I1246" s="19">
        <v>29</v>
      </c>
      <c r="J1246" s="19">
        <v>1.3</v>
      </c>
      <c r="K1246" s="19">
        <v>4</v>
      </c>
      <c r="L1246" s="19">
        <v>0</v>
      </c>
      <c r="M1246" s="19">
        <f t="shared" si="325"/>
        <v>4</v>
      </c>
      <c r="N1246" s="19"/>
      <c r="O1246" s="19">
        <f>IF(P1246="m3",I1246*J1246*M1246,IF(P1246="m2-LxH",I1246*M1246,IF(P1246="m2-LxW",I1246*J1246*N1246,IF(P1246="rm",M1246,IF(P1246="lm",I1246,IF(P1246="unit",#REF!,))))))</f>
        <v>116</v>
      </c>
      <c r="P1246" s="20" t="s">
        <v>27</v>
      </c>
      <c r="Q1246" s="21" t="str">
        <f t="shared" si="326"/>
        <v>off hired</v>
      </c>
      <c r="R1246" s="22">
        <v>44833</v>
      </c>
      <c r="S1246" s="22">
        <v>44847</v>
      </c>
      <c r="T1246" s="23">
        <f t="shared" si="334"/>
        <v>1</v>
      </c>
      <c r="U1246" s="24">
        <f t="shared" si="327"/>
        <v>2.1428571428571428</v>
      </c>
      <c r="V1246" s="31">
        <v>14</v>
      </c>
      <c r="W1246" s="25">
        <v>0.84</v>
      </c>
      <c r="X1246" s="26">
        <f t="shared" si="328"/>
        <v>1624</v>
      </c>
      <c r="Y1246" s="26">
        <f t="shared" si="329"/>
        <v>97.44</v>
      </c>
      <c r="Z1246" s="26">
        <f t="shared" si="330"/>
        <v>1136.7999999999997</v>
      </c>
      <c r="AA1246" s="26">
        <f t="shared" si="331"/>
        <v>487.19999999999993</v>
      </c>
      <c r="AB1246" s="26">
        <f t="shared" si="332"/>
        <v>208.79999999999998</v>
      </c>
      <c r="AC1246" s="26">
        <f t="shared" si="333"/>
        <v>1832.7999999999995</v>
      </c>
      <c r="AD1246" s="93">
        <f t="shared" si="335"/>
        <v>1832.7999999999995</v>
      </c>
    </row>
    <row r="1247" spans="1:30" ht="30" customHeight="1" x14ac:dyDescent="0.35">
      <c r="A1247" s="16"/>
      <c r="B1247" s="16" t="s">
        <v>47</v>
      </c>
      <c r="C1247" s="17">
        <v>1085</v>
      </c>
      <c r="D1247" s="18">
        <v>13518</v>
      </c>
      <c r="E1247" s="18">
        <v>8102</v>
      </c>
      <c r="F1247" s="19" t="s">
        <v>49</v>
      </c>
      <c r="G1247" s="16" t="s">
        <v>126</v>
      </c>
      <c r="H1247" s="16" t="s">
        <v>41</v>
      </c>
      <c r="I1247" s="19">
        <v>14</v>
      </c>
      <c r="J1247" s="19">
        <v>1.2</v>
      </c>
      <c r="K1247" s="19"/>
      <c r="L1247" s="19">
        <v>0</v>
      </c>
      <c r="M1247" s="19">
        <f t="shared" si="325"/>
        <v>0</v>
      </c>
      <c r="N1247" s="19">
        <v>1</v>
      </c>
      <c r="O1247" s="19">
        <f>IF(P1247="m3",I1247*J1247*M1247,IF(P1247="m2-LxH",I1247*M1247,IF(P1247="m2-LxW",I1247*J1247*N1247,IF(P1247="rm",M1247,IF(P1247="lm",I1247,IF(P1247="unit",#REF!,))))))</f>
        <v>16.8</v>
      </c>
      <c r="P1247" s="20" t="s">
        <v>32</v>
      </c>
      <c r="Q1247" s="21" t="str">
        <f t="shared" si="326"/>
        <v>off hired</v>
      </c>
      <c r="R1247" s="22">
        <v>44833</v>
      </c>
      <c r="S1247" s="22">
        <v>44847</v>
      </c>
      <c r="T1247" s="23">
        <f t="shared" si="334"/>
        <v>1</v>
      </c>
      <c r="U1247" s="24">
        <f t="shared" si="327"/>
        <v>2.1428571428571428</v>
      </c>
      <c r="V1247" s="31">
        <v>36.5</v>
      </c>
      <c r="W1247" s="25">
        <v>3.15</v>
      </c>
      <c r="X1247" s="26">
        <f t="shared" si="328"/>
        <v>613.20000000000005</v>
      </c>
      <c r="Y1247" s="26">
        <f t="shared" si="329"/>
        <v>52.92</v>
      </c>
      <c r="Z1247" s="26">
        <f t="shared" si="330"/>
        <v>429.24</v>
      </c>
      <c r="AA1247" s="26">
        <f t="shared" si="331"/>
        <v>183.96</v>
      </c>
      <c r="AB1247" s="26">
        <f t="shared" si="332"/>
        <v>113.39999999999999</v>
      </c>
      <c r="AC1247" s="26">
        <f t="shared" si="333"/>
        <v>726.6</v>
      </c>
      <c r="AD1247" s="93">
        <f t="shared" si="335"/>
        <v>726.6</v>
      </c>
    </row>
    <row r="1248" spans="1:30" ht="30" customHeight="1" x14ac:dyDescent="0.35">
      <c r="A1248" s="16"/>
      <c r="B1248" s="16" t="s">
        <v>107</v>
      </c>
      <c r="C1248" s="17">
        <v>1086</v>
      </c>
      <c r="D1248" s="18">
        <v>13519</v>
      </c>
      <c r="E1248" s="18">
        <v>8214</v>
      </c>
      <c r="F1248" s="19" t="s">
        <v>50</v>
      </c>
      <c r="G1248" s="16" t="s">
        <v>89</v>
      </c>
      <c r="H1248" s="16" t="s">
        <v>38</v>
      </c>
      <c r="I1248" s="19">
        <v>2.5</v>
      </c>
      <c r="J1248" s="19">
        <v>1.3</v>
      </c>
      <c r="K1248" s="19">
        <v>2</v>
      </c>
      <c r="L1248" s="19">
        <v>0</v>
      </c>
      <c r="M1248" s="19">
        <f t="shared" si="325"/>
        <v>2</v>
      </c>
      <c r="N1248" s="19"/>
      <c r="O1248" s="19">
        <f>IF(P1248="m3",I1248*J1248*M1248,IF(P1248="m2-LxH",I1248*M1248,IF(P1248="m2-LxW",I1248*J1248*N1248,IF(P1248="rm",M1248,IF(P1248="lm",I1248,IF(P1248="unit",#REF!,))))))</f>
        <v>2</v>
      </c>
      <c r="P1248" s="20" t="s">
        <v>30</v>
      </c>
      <c r="Q1248" s="21" t="str">
        <f t="shared" si="326"/>
        <v>off hired</v>
      </c>
      <c r="R1248" s="22">
        <v>44833</v>
      </c>
      <c r="S1248" s="22">
        <v>44874</v>
      </c>
      <c r="T1248" s="23">
        <f t="shared" si="334"/>
        <v>1</v>
      </c>
      <c r="U1248" s="24">
        <f t="shared" si="327"/>
        <v>6</v>
      </c>
      <c r="V1248" s="31">
        <v>135</v>
      </c>
      <c r="W1248" s="25">
        <v>12.25</v>
      </c>
      <c r="X1248" s="26">
        <f t="shared" si="328"/>
        <v>270</v>
      </c>
      <c r="Y1248" s="26">
        <f t="shared" si="329"/>
        <v>24.5</v>
      </c>
      <c r="Z1248" s="26">
        <f t="shared" si="330"/>
        <v>189</v>
      </c>
      <c r="AA1248" s="26">
        <f t="shared" si="331"/>
        <v>81</v>
      </c>
      <c r="AB1248" s="26">
        <f t="shared" si="332"/>
        <v>147</v>
      </c>
      <c r="AC1248" s="26">
        <f t="shared" si="333"/>
        <v>417</v>
      </c>
      <c r="AD1248" s="93">
        <f t="shared" si="335"/>
        <v>417</v>
      </c>
    </row>
    <row r="1249" spans="1:30" ht="30" customHeight="1" x14ac:dyDescent="0.35">
      <c r="A1249" s="16"/>
      <c r="B1249" s="16" t="s">
        <v>47</v>
      </c>
      <c r="C1249" s="17">
        <v>1087</v>
      </c>
      <c r="D1249" s="18">
        <v>13520</v>
      </c>
      <c r="E1249" s="18">
        <v>8225</v>
      </c>
      <c r="F1249" s="19" t="s">
        <v>49</v>
      </c>
      <c r="G1249" s="16" t="s">
        <v>127</v>
      </c>
      <c r="H1249" s="16" t="s">
        <v>28</v>
      </c>
      <c r="I1249" s="19">
        <v>2.6</v>
      </c>
      <c r="J1249" s="19">
        <v>2.5</v>
      </c>
      <c r="K1249" s="19">
        <v>3</v>
      </c>
      <c r="L1249" s="19">
        <v>0</v>
      </c>
      <c r="M1249" s="19">
        <f t="shared" si="325"/>
        <v>3</v>
      </c>
      <c r="N1249" s="19"/>
      <c r="O1249" s="19">
        <f>IF(P1249="m3",I1249*J1249*M1249,IF(P1249="m2-LxH",I1249*M1249,IF(P1249="m2-LxW",I1249*J1249*N1249,IF(P1249="rm",M1249,IF(P1249="lm",I1249,IF(P1249="unit",#REF!,))))))</f>
        <v>19.5</v>
      </c>
      <c r="P1249" s="20" t="s">
        <v>29</v>
      </c>
      <c r="Q1249" s="21" t="str">
        <f t="shared" si="326"/>
        <v>off hired</v>
      </c>
      <c r="R1249" s="22">
        <v>44833</v>
      </c>
      <c r="S1249" s="22">
        <v>44876</v>
      </c>
      <c r="T1249" s="23">
        <f t="shared" si="334"/>
        <v>1</v>
      </c>
      <c r="U1249" s="24">
        <f t="shared" si="327"/>
        <v>6.2857142857142856</v>
      </c>
      <c r="V1249" s="31">
        <v>7.5</v>
      </c>
      <c r="W1249" s="25">
        <v>0.70000000000000007</v>
      </c>
      <c r="X1249" s="26">
        <f t="shared" si="328"/>
        <v>146.25</v>
      </c>
      <c r="Y1249" s="26">
        <f t="shared" si="329"/>
        <v>13.650000000000002</v>
      </c>
      <c r="Z1249" s="26">
        <f t="shared" si="330"/>
        <v>102.37499999999999</v>
      </c>
      <c r="AA1249" s="26">
        <f t="shared" si="331"/>
        <v>43.875</v>
      </c>
      <c r="AB1249" s="26">
        <f t="shared" si="332"/>
        <v>85.800000000000011</v>
      </c>
      <c r="AC1249" s="26">
        <f t="shared" si="333"/>
        <v>232.05</v>
      </c>
      <c r="AD1249" s="93">
        <f t="shared" si="335"/>
        <v>232.05</v>
      </c>
    </row>
    <row r="1250" spans="1:30" ht="30" customHeight="1" x14ac:dyDescent="0.35">
      <c r="A1250" s="16"/>
      <c r="B1250" s="16" t="s">
        <v>79</v>
      </c>
      <c r="C1250" s="17">
        <v>1088</v>
      </c>
      <c r="D1250" s="18">
        <v>13521</v>
      </c>
      <c r="E1250" s="18">
        <v>8078</v>
      </c>
      <c r="F1250" s="19" t="s">
        <v>50</v>
      </c>
      <c r="G1250" s="16" t="s">
        <v>105</v>
      </c>
      <c r="H1250" s="16" t="s">
        <v>36</v>
      </c>
      <c r="I1250" s="19">
        <v>25</v>
      </c>
      <c r="J1250" s="19">
        <v>1</v>
      </c>
      <c r="K1250" s="19">
        <v>2</v>
      </c>
      <c r="L1250" s="19">
        <v>0</v>
      </c>
      <c r="M1250" s="19">
        <f t="shared" si="325"/>
        <v>2</v>
      </c>
      <c r="N1250" s="19"/>
      <c r="O1250" s="19">
        <f>IF(P1250="m3",I1250*J1250*M1250,IF(P1250="m2-LxH",I1250*M1250,IF(P1250="m2-LxW",I1250*J1250*N1250,IF(P1250="rm",M1250,IF(P1250="lm",I1250,IF(P1250="unit",#REF!,))))))</f>
        <v>50</v>
      </c>
      <c r="P1250" s="20" t="s">
        <v>27</v>
      </c>
      <c r="Q1250" s="21" t="str">
        <f t="shared" si="326"/>
        <v>off hired</v>
      </c>
      <c r="R1250" s="22">
        <v>44833</v>
      </c>
      <c r="S1250" s="22">
        <v>44841</v>
      </c>
      <c r="T1250" s="23">
        <f t="shared" si="334"/>
        <v>1</v>
      </c>
      <c r="U1250" s="24">
        <f t="shared" si="327"/>
        <v>1.2857142857142858</v>
      </c>
      <c r="V1250" s="31">
        <v>14</v>
      </c>
      <c r="W1250" s="25">
        <v>0.84</v>
      </c>
      <c r="X1250" s="26">
        <f t="shared" si="328"/>
        <v>700</v>
      </c>
      <c r="Y1250" s="26">
        <f t="shared" si="329"/>
        <v>42</v>
      </c>
      <c r="Z1250" s="26">
        <f t="shared" si="330"/>
        <v>490</v>
      </c>
      <c r="AA1250" s="26">
        <f t="shared" si="331"/>
        <v>210</v>
      </c>
      <c r="AB1250" s="26">
        <f t="shared" si="332"/>
        <v>54</v>
      </c>
      <c r="AC1250" s="26">
        <f t="shared" si="333"/>
        <v>754</v>
      </c>
      <c r="AD1250" s="93">
        <f t="shared" si="335"/>
        <v>754</v>
      </c>
    </row>
    <row r="1251" spans="1:30" ht="30" customHeight="1" x14ac:dyDescent="0.35">
      <c r="A1251" s="16"/>
      <c r="B1251" s="16" t="s">
        <v>79</v>
      </c>
      <c r="C1251" s="17">
        <v>1089</v>
      </c>
      <c r="D1251" s="18">
        <v>13522</v>
      </c>
      <c r="E1251" s="18">
        <v>8097</v>
      </c>
      <c r="F1251" s="19" t="s">
        <v>50</v>
      </c>
      <c r="G1251" s="16" t="s">
        <v>105</v>
      </c>
      <c r="H1251" s="16" t="s">
        <v>28</v>
      </c>
      <c r="I1251" s="19">
        <v>2.5</v>
      </c>
      <c r="J1251" s="19">
        <v>2.5</v>
      </c>
      <c r="K1251" s="19">
        <v>2</v>
      </c>
      <c r="L1251" s="19"/>
      <c r="M1251" s="19">
        <f t="shared" si="325"/>
        <v>2</v>
      </c>
      <c r="N1251" s="19"/>
      <c r="O1251" s="19">
        <f>IF(P1251="m3",I1251*J1251*M1251,IF(P1251="m2-LxH",I1251*M1251,IF(P1251="m2-LxW",I1251*J1251*N1251,IF(P1251="rm",M1251,IF(P1251="lm",I1251,IF(P1251="unit",#REF!,))))))</f>
        <v>12.5</v>
      </c>
      <c r="P1251" s="20" t="s">
        <v>29</v>
      </c>
      <c r="Q1251" s="21" t="str">
        <f t="shared" si="326"/>
        <v>off hired</v>
      </c>
      <c r="R1251" s="22">
        <v>44834</v>
      </c>
      <c r="S1251" s="22">
        <v>44846</v>
      </c>
      <c r="T1251" s="23">
        <f t="shared" si="334"/>
        <v>1</v>
      </c>
      <c r="U1251" s="24">
        <f t="shared" si="327"/>
        <v>1.8571428571428572</v>
      </c>
      <c r="V1251" s="31">
        <v>7.5</v>
      </c>
      <c r="W1251" s="25">
        <v>0.70000000000000007</v>
      </c>
      <c r="X1251" s="26">
        <f t="shared" si="328"/>
        <v>93.75</v>
      </c>
      <c r="Y1251" s="26">
        <f t="shared" si="329"/>
        <v>8.75</v>
      </c>
      <c r="Z1251" s="26">
        <f t="shared" si="330"/>
        <v>65.625</v>
      </c>
      <c r="AA1251" s="26">
        <f t="shared" si="331"/>
        <v>28.125</v>
      </c>
      <c r="AB1251" s="26">
        <f t="shared" si="332"/>
        <v>16.250000000000004</v>
      </c>
      <c r="AC1251" s="26">
        <f t="shared" si="333"/>
        <v>110</v>
      </c>
      <c r="AD1251" s="93">
        <f t="shared" si="335"/>
        <v>110</v>
      </c>
    </row>
    <row r="1252" spans="1:30" ht="30" customHeight="1" x14ac:dyDescent="0.35">
      <c r="A1252" s="16"/>
      <c r="B1252" s="16" t="s">
        <v>79</v>
      </c>
      <c r="C1252" s="17">
        <v>1089</v>
      </c>
      <c r="D1252" s="18">
        <v>13522</v>
      </c>
      <c r="E1252" s="18">
        <v>8097</v>
      </c>
      <c r="F1252" s="19" t="s">
        <v>50</v>
      </c>
      <c r="G1252" s="16" t="s">
        <v>105</v>
      </c>
      <c r="H1252" s="16" t="s">
        <v>28</v>
      </c>
      <c r="I1252" s="19">
        <v>2.5</v>
      </c>
      <c r="J1252" s="19">
        <v>2.5</v>
      </c>
      <c r="K1252" s="19">
        <v>2</v>
      </c>
      <c r="L1252" s="19">
        <v>0</v>
      </c>
      <c r="M1252" s="19">
        <f t="shared" si="325"/>
        <v>2</v>
      </c>
      <c r="N1252" s="19"/>
      <c r="O1252" s="19">
        <f>IF(P1252="m3",I1252*J1252*M1252,IF(P1252="m2-LxH",I1252*M1252,IF(P1252="m2-LxW",I1252*J1252*N1252,IF(P1252="rm",M1252,IF(P1252="lm",I1252,IF(P1252="unit",#REF!,))))))</f>
        <v>12.5</v>
      </c>
      <c r="P1252" s="20" t="s">
        <v>29</v>
      </c>
      <c r="Q1252" s="21" t="str">
        <f t="shared" si="326"/>
        <v>off hired</v>
      </c>
      <c r="R1252" s="22">
        <v>44834</v>
      </c>
      <c r="S1252" s="22">
        <v>44846</v>
      </c>
      <c r="T1252" s="23">
        <f t="shared" si="334"/>
        <v>1</v>
      </c>
      <c r="U1252" s="24">
        <f t="shared" si="327"/>
        <v>1.8571428571428572</v>
      </c>
      <c r="V1252" s="31">
        <v>7.5</v>
      </c>
      <c r="W1252" s="25">
        <v>0.70000000000000007</v>
      </c>
      <c r="X1252" s="26">
        <f t="shared" si="328"/>
        <v>93.75</v>
      </c>
      <c r="Y1252" s="26">
        <f t="shared" si="329"/>
        <v>8.75</v>
      </c>
      <c r="Z1252" s="26">
        <f t="shared" si="330"/>
        <v>65.625</v>
      </c>
      <c r="AA1252" s="26">
        <f t="shared" si="331"/>
        <v>28.125</v>
      </c>
      <c r="AB1252" s="26">
        <f t="shared" si="332"/>
        <v>16.250000000000004</v>
      </c>
      <c r="AC1252" s="26">
        <f t="shared" si="333"/>
        <v>110</v>
      </c>
      <c r="AD1252" s="93">
        <f t="shared" si="335"/>
        <v>110</v>
      </c>
    </row>
    <row r="1253" spans="1:30" ht="30" customHeight="1" x14ac:dyDescent="0.35">
      <c r="A1253" s="16"/>
      <c r="B1253" s="16" t="s">
        <v>79</v>
      </c>
      <c r="C1253" s="17">
        <v>1089</v>
      </c>
      <c r="D1253" s="18">
        <v>13522</v>
      </c>
      <c r="E1253" s="18">
        <v>8097</v>
      </c>
      <c r="F1253" s="19" t="s">
        <v>50</v>
      </c>
      <c r="G1253" s="16" t="s">
        <v>105</v>
      </c>
      <c r="H1253" s="16" t="s">
        <v>28</v>
      </c>
      <c r="I1253" s="19">
        <v>2.5</v>
      </c>
      <c r="J1253" s="19">
        <v>2.5</v>
      </c>
      <c r="K1253" s="19">
        <v>2</v>
      </c>
      <c r="L1253" s="19">
        <v>0</v>
      </c>
      <c r="M1253" s="19">
        <f t="shared" si="325"/>
        <v>2</v>
      </c>
      <c r="N1253" s="19"/>
      <c r="O1253" s="19">
        <f>IF(P1253="m3",I1253*J1253*M1253,IF(P1253="m2-LxH",I1253*M1253,IF(P1253="m2-LxW",I1253*J1253*N1253,IF(P1253="rm",M1253,IF(P1253="lm",I1253,IF(P1253="unit",#REF!,))))))</f>
        <v>12.5</v>
      </c>
      <c r="P1253" s="20" t="s">
        <v>29</v>
      </c>
      <c r="Q1253" s="21" t="str">
        <f t="shared" si="326"/>
        <v>off hired</v>
      </c>
      <c r="R1253" s="22">
        <v>44834</v>
      </c>
      <c r="S1253" s="22">
        <v>44846</v>
      </c>
      <c r="T1253" s="23">
        <f t="shared" si="334"/>
        <v>1</v>
      </c>
      <c r="U1253" s="24">
        <f t="shared" si="327"/>
        <v>1.8571428571428572</v>
      </c>
      <c r="V1253" s="31">
        <v>7.5</v>
      </c>
      <c r="W1253" s="25">
        <v>0.70000000000000007</v>
      </c>
      <c r="X1253" s="26">
        <f t="shared" si="328"/>
        <v>93.75</v>
      </c>
      <c r="Y1253" s="26">
        <f t="shared" si="329"/>
        <v>8.75</v>
      </c>
      <c r="Z1253" s="26">
        <f t="shared" si="330"/>
        <v>65.625</v>
      </c>
      <c r="AA1253" s="26">
        <f t="shared" si="331"/>
        <v>28.125</v>
      </c>
      <c r="AB1253" s="26">
        <f t="shared" si="332"/>
        <v>16.250000000000004</v>
      </c>
      <c r="AC1253" s="26">
        <f t="shared" si="333"/>
        <v>110</v>
      </c>
      <c r="AD1253" s="93">
        <f t="shared" si="335"/>
        <v>110</v>
      </c>
    </row>
    <row r="1254" spans="1:30" ht="30" customHeight="1" x14ac:dyDescent="0.35">
      <c r="A1254" s="16"/>
      <c r="B1254" s="16" t="s">
        <v>79</v>
      </c>
      <c r="C1254" s="17">
        <v>1089</v>
      </c>
      <c r="D1254" s="18">
        <v>13522</v>
      </c>
      <c r="E1254" s="18">
        <v>8097</v>
      </c>
      <c r="F1254" s="19" t="s">
        <v>50</v>
      </c>
      <c r="G1254" s="16" t="s">
        <v>105</v>
      </c>
      <c r="H1254" s="16" t="s">
        <v>28</v>
      </c>
      <c r="I1254" s="19">
        <v>2.5</v>
      </c>
      <c r="J1254" s="19">
        <v>2.5</v>
      </c>
      <c r="K1254" s="19">
        <v>2</v>
      </c>
      <c r="L1254" s="19">
        <v>0</v>
      </c>
      <c r="M1254" s="19">
        <f t="shared" si="325"/>
        <v>2</v>
      </c>
      <c r="N1254" s="19"/>
      <c r="O1254" s="19">
        <f>IF(P1254="m3",I1254*J1254*M1254,IF(P1254="m2-LxH",I1254*M1254,IF(P1254="m2-LxW",I1254*J1254*N1254,IF(P1254="rm",M1254,IF(P1254="lm",I1254,IF(P1254="unit",#REF!,))))))</f>
        <v>12.5</v>
      </c>
      <c r="P1254" s="20" t="s">
        <v>29</v>
      </c>
      <c r="Q1254" s="21" t="str">
        <f t="shared" si="326"/>
        <v>off hired</v>
      </c>
      <c r="R1254" s="22">
        <v>44834</v>
      </c>
      <c r="S1254" s="22">
        <v>44846</v>
      </c>
      <c r="T1254" s="23">
        <f t="shared" si="334"/>
        <v>1</v>
      </c>
      <c r="U1254" s="24">
        <f t="shared" ref="U1254:U1285" si="336">IF(Q1254="on hire",$C$1-R1254+1,IF(Q1254="off hired",S1254-R1254+1,0))/7</f>
        <v>1.8571428571428572</v>
      </c>
      <c r="V1254" s="31">
        <v>7.5</v>
      </c>
      <c r="W1254" s="25">
        <v>0.70000000000000007</v>
      </c>
      <c r="X1254" s="26">
        <f t="shared" si="328"/>
        <v>93.75</v>
      </c>
      <c r="Y1254" s="26">
        <f t="shared" si="329"/>
        <v>8.75</v>
      </c>
      <c r="Z1254" s="26">
        <f t="shared" si="330"/>
        <v>65.625</v>
      </c>
      <c r="AA1254" s="26">
        <f t="shared" si="331"/>
        <v>28.125</v>
      </c>
      <c r="AB1254" s="26">
        <f t="shared" si="332"/>
        <v>16.250000000000004</v>
      </c>
      <c r="AC1254" s="26">
        <f t="shared" si="333"/>
        <v>110</v>
      </c>
      <c r="AD1254" s="93">
        <f t="shared" si="335"/>
        <v>110</v>
      </c>
    </row>
    <row r="1255" spans="1:30" ht="30" customHeight="1" x14ac:dyDescent="0.35">
      <c r="A1255" s="16"/>
      <c r="B1255" s="16" t="s">
        <v>79</v>
      </c>
      <c r="C1255" s="17">
        <v>1089</v>
      </c>
      <c r="D1255" s="18">
        <v>13522</v>
      </c>
      <c r="E1255" s="18">
        <v>8097</v>
      </c>
      <c r="F1255" s="19" t="s">
        <v>50</v>
      </c>
      <c r="G1255" s="16" t="s">
        <v>105</v>
      </c>
      <c r="H1255" s="16" t="s">
        <v>28</v>
      </c>
      <c r="I1255" s="19">
        <v>2.5</v>
      </c>
      <c r="J1255" s="19">
        <v>2.5</v>
      </c>
      <c r="K1255" s="19">
        <v>2</v>
      </c>
      <c r="L1255" s="19">
        <v>0</v>
      </c>
      <c r="M1255" s="19">
        <f t="shared" si="325"/>
        <v>2</v>
      </c>
      <c r="N1255" s="19"/>
      <c r="O1255" s="19">
        <f>IF(P1255="m3",I1255*J1255*M1255,IF(P1255="m2-LxH",I1255*M1255,IF(P1255="m2-LxW",I1255*J1255*N1255,IF(P1255="rm",M1255,IF(P1255="lm",I1255,IF(P1255="unit",#REF!,))))))</f>
        <v>12.5</v>
      </c>
      <c r="P1255" s="20" t="s">
        <v>29</v>
      </c>
      <c r="Q1255" s="21" t="str">
        <f t="shared" si="326"/>
        <v>off hired</v>
      </c>
      <c r="R1255" s="22">
        <v>44834</v>
      </c>
      <c r="S1255" s="22">
        <v>44846</v>
      </c>
      <c r="T1255" s="23">
        <f t="shared" si="334"/>
        <v>1</v>
      </c>
      <c r="U1255" s="24">
        <f t="shared" si="336"/>
        <v>1.8571428571428572</v>
      </c>
      <c r="V1255" s="31">
        <v>7.5</v>
      </c>
      <c r="W1255" s="25">
        <v>0.70000000000000007</v>
      </c>
      <c r="X1255" s="26">
        <f t="shared" si="328"/>
        <v>93.75</v>
      </c>
      <c r="Y1255" s="26">
        <f t="shared" si="329"/>
        <v>8.75</v>
      </c>
      <c r="Z1255" s="26">
        <f t="shared" si="330"/>
        <v>65.625</v>
      </c>
      <c r="AA1255" s="26">
        <f t="shared" si="331"/>
        <v>28.125</v>
      </c>
      <c r="AB1255" s="26">
        <f t="shared" si="332"/>
        <v>16.250000000000004</v>
      </c>
      <c r="AC1255" s="26">
        <f t="shared" si="333"/>
        <v>110</v>
      </c>
      <c r="AD1255" s="93">
        <f t="shared" si="335"/>
        <v>110</v>
      </c>
    </row>
    <row r="1256" spans="1:30" ht="30" customHeight="1" x14ac:dyDescent="0.35">
      <c r="A1256" s="16"/>
      <c r="B1256" s="16" t="s">
        <v>69</v>
      </c>
      <c r="C1256" s="17">
        <v>1090</v>
      </c>
      <c r="D1256" s="18">
        <v>13523</v>
      </c>
      <c r="E1256" s="18">
        <v>8227</v>
      </c>
      <c r="F1256" s="19" t="s">
        <v>50</v>
      </c>
      <c r="G1256" s="16" t="s">
        <v>89</v>
      </c>
      <c r="H1256" s="16" t="s">
        <v>38</v>
      </c>
      <c r="I1256" s="19">
        <v>2.5</v>
      </c>
      <c r="J1256" s="19">
        <v>1.3</v>
      </c>
      <c r="K1256" s="19">
        <v>2.5</v>
      </c>
      <c r="L1256" s="19">
        <v>0</v>
      </c>
      <c r="M1256" s="19">
        <f t="shared" si="325"/>
        <v>2.5</v>
      </c>
      <c r="N1256" s="19"/>
      <c r="O1256" s="19">
        <f>IF(P1256="m3",I1256*J1256*M1256,IF(P1256="m2-LxH",I1256*M1256,IF(P1256="m2-LxW",I1256*J1256*N1256,IF(P1256="rm",M1256,IF(P1256="lm",I1256,IF(P1256="unit",#REF!,))))))</f>
        <v>2.5</v>
      </c>
      <c r="P1256" s="20" t="s">
        <v>30</v>
      </c>
      <c r="Q1256" s="21" t="str">
        <f t="shared" si="326"/>
        <v>off hired</v>
      </c>
      <c r="R1256" s="22">
        <v>44834</v>
      </c>
      <c r="S1256" s="22">
        <v>44866</v>
      </c>
      <c r="T1256" s="23">
        <f t="shared" si="334"/>
        <v>1</v>
      </c>
      <c r="U1256" s="24">
        <f t="shared" si="336"/>
        <v>4.7142857142857144</v>
      </c>
      <c r="V1256" s="31">
        <v>135</v>
      </c>
      <c r="W1256" s="25">
        <v>12.25</v>
      </c>
      <c r="X1256" s="26">
        <f t="shared" si="328"/>
        <v>337.5</v>
      </c>
      <c r="Y1256" s="26">
        <f t="shared" si="329"/>
        <v>30.625</v>
      </c>
      <c r="Z1256" s="26">
        <f t="shared" si="330"/>
        <v>236.25</v>
      </c>
      <c r="AA1256" s="26">
        <f t="shared" si="331"/>
        <v>101.25</v>
      </c>
      <c r="AB1256" s="26">
        <f t="shared" si="332"/>
        <v>144.375</v>
      </c>
      <c r="AC1256" s="26">
        <f t="shared" si="333"/>
        <v>481.875</v>
      </c>
      <c r="AD1256" s="93">
        <f t="shared" si="335"/>
        <v>481.875</v>
      </c>
    </row>
    <row r="1257" spans="1:30" ht="30" customHeight="1" x14ac:dyDescent="0.35">
      <c r="A1257" s="16"/>
      <c r="B1257" s="16" t="s">
        <v>57</v>
      </c>
      <c r="C1257" s="17">
        <v>1091</v>
      </c>
      <c r="D1257" s="18">
        <v>13524</v>
      </c>
      <c r="E1257" s="18">
        <v>8227</v>
      </c>
      <c r="F1257" s="19" t="s">
        <v>50</v>
      </c>
      <c r="G1257" s="16" t="s">
        <v>89</v>
      </c>
      <c r="H1257" s="16" t="s">
        <v>38</v>
      </c>
      <c r="I1257" s="19">
        <v>1.8</v>
      </c>
      <c r="J1257" s="19">
        <v>1.8</v>
      </c>
      <c r="K1257" s="19">
        <v>2.5</v>
      </c>
      <c r="L1257" s="19">
        <v>0</v>
      </c>
      <c r="M1257" s="19">
        <f t="shared" si="325"/>
        <v>2.5</v>
      </c>
      <c r="N1257" s="19"/>
      <c r="O1257" s="19">
        <f>IF(P1257="m3",I1257*J1257*M1257,IF(P1257="m2-LxH",I1257*M1257,IF(P1257="m2-LxW",I1257*J1257*N1257,IF(P1257="rm",M1257,IF(P1257="lm",I1257,IF(P1257="unit",#REF!,))))))</f>
        <v>2.5</v>
      </c>
      <c r="P1257" s="20" t="s">
        <v>30</v>
      </c>
      <c r="Q1257" s="21" t="str">
        <f t="shared" si="326"/>
        <v>off hired</v>
      </c>
      <c r="R1257" s="22">
        <v>44834</v>
      </c>
      <c r="S1257" s="22">
        <v>44866</v>
      </c>
      <c r="T1257" s="23">
        <f t="shared" si="334"/>
        <v>1</v>
      </c>
      <c r="U1257" s="24">
        <f t="shared" si="336"/>
        <v>4.7142857142857144</v>
      </c>
      <c r="V1257" s="31">
        <v>135</v>
      </c>
      <c r="W1257" s="25">
        <v>12.25</v>
      </c>
      <c r="X1257" s="26">
        <f t="shared" si="328"/>
        <v>337.5</v>
      </c>
      <c r="Y1257" s="26">
        <f t="shared" si="329"/>
        <v>30.625</v>
      </c>
      <c r="Z1257" s="26">
        <f t="shared" si="330"/>
        <v>236.25</v>
      </c>
      <c r="AA1257" s="26">
        <f t="shared" si="331"/>
        <v>101.25</v>
      </c>
      <c r="AB1257" s="26">
        <f t="shared" si="332"/>
        <v>144.375</v>
      </c>
      <c r="AC1257" s="26">
        <f t="shared" si="333"/>
        <v>481.875</v>
      </c>
      <c r="AD1257" s="93">
        <f t="shared" si="335"/>
        <v>481.875</v>
      </c>
    </row>
    <row r="1258" spans="1:30" ht="30" customHeight="1" x14ac:dyDescent="0.35">
      <c r="A1258" s="16"/>
      <c r="B1258" s="16" t="s">
        <v>114</v>
      </c>
      <c r="C1258" s="17">
        <v>1092</v>
      </c>
      <c r="D1258" s="18">
        <v>13525</v>
      </c>
      <c r="E1258" s="18">
        <v>8594</v>
      </c>
      <c r="F1258" s="19" t="s">
        <v>49</v>
      </c>
      <c r="G1258" s="16" t="s">
        <v>53</v>
      </c>
      <c r="H1258" s="16" t="s">
        <v>36</v>
      </c>
      <c r="I1258" s="19">
        <v>17.5</v>
      </c>
      <c r="J1258" s="19">
        <v>1.3</v>
      </c>
      <c r="K1258" s="19">
        <v>4</v>
      </c>
      <c r="L1258" s="19">
        <v>0</v>
      </c>
      <c r="M1258" s="19">
        <f t="shared" si="325"/>
        <v>4</v>
      </c>
      <c r="N1258" s="19"/>
      <c r="O1258" s="19">
        <f>IF(P1258="m3",I1258*J1258*M1258,IF(P1258="m2-LxH",I1258*M1258,IF(P1258="m2-LxW",I1258*J1258*N1258,IF(P1258="rm",M1258,IF(P1258="lm",I1258,IF(P1258="unit",#REF!,))))))</f>
        <v>70</v>
      </c>
      <c r="P1258" s="20" t="s">
        <v>27</v>
      </c>
      <c r="Q1258" s="21" t="str">
        <f t="shared" si="326"/>
        <v>off hired</v>
      </c>
      <c r="R1258" s="22">
        <v>44834</v>
      </c>
      <c r="S1258" s="22">
        <v>44978</v>
      </c>
      <c r="T1258" s="23">
        <f t="shared" si="334"/>
        <v>1</v>
      </c>
      <c r="U1258" s="24">
        <f t="shared" si="336"/>
        <v>20.714285714285715</v>
      </c>
      <c r="V1258" s="31">
        <v>14</v>
      </c>
      <c r="W1258" s="25">
        <v>0.84</v>
      </c>
      <c r="X1258" s="26">
        <f t="shared" si="328"/>
        <v>980</v>
      </c>
      <c r="Y1258" s="26">
        <f t="shared" si="329"/>
        <v>58.8</v>
      </c>
      <c r="Z1258" s="26">
        <f t="shared" si="330"/>
        <v>686</v>
      </c>
      <c r="AA1258" s="26">
        <f t="shared" si="331"/>
        <v>294</v>
      </c>
      <c r="AB1258" s="26">
        <f t="shared" si="332"/>
        <v>1218</v>
      </c>
      <c r="AC1258" s="26">
        <f t="shared" si="333"/>
        <v>2198</v>
      </c>
      <c r="AD1258" s="93">
        <f t="shared" si="335"/>
        <v>2198</v>
      </c>
    </row>
    <row r="1259" spans="1:30" ht="30" customHeight="1" x14ac:dyDescent="0.35">
      <c r="A1259" s="16"/>
      <c r="B1259" s="16" t="s">
        <v>114</v>
      </c>
      <c r="C1259" s="17">
        <v>1093</v>
      </c>
      <c r="D1259" s="18">
        <v>13526</v>
      </c>
      <c r="E1259" s="18">
        <v>8551</v>
      </c>
      <c r="F1259" s="19" t="s">
        <v>49</v>
      </c>
      <c r="G1259" s="16" t="s">
        <v>128</v>
      </c>
      <c r="H1259" s="16" t="s">
        <v>36</v>
      </c>
      <c r="I1259" s="19">
        <v>15</v>
      </c>
      <c r="J1259" s="19">
        <v>1.3</v>
      </c>
      <c r="K1259" s="19">
        <v>4</v>
      </c>
      <c r="L1259" s="19">
        <v>0</v>
      </c>
      <c r="M1259" s="19">
        <f t="shared" si="325"/>
        <v>4</v>
      </c>
      <c r="N1259" s="19"/>
      <c r="O1259" s="19">
        <f>IF(P1259="m3",I1259*J1259*M1259,IF(P1259="m2-LxH",I1259*M1259,IF(P1259="m2-LxW",I1259*J1259*N1259,IF(P1259="rm",M1259,IF(P1259="lm",I1259,IF(P1259="unit",#REF!,))))))</f>
        <v>60</v>
      </c>
      <c r="P1259" s="20" t="s">
        <v>27</v>
      </c>
      <c r="Q1259" s="21" t="str">
        <f t="shared" si="326"/>
        <v>off hired</v>
      </c>
      <c r="R1259" s="22">
        <v>44834</v>
      </c>
      <c r="S1259" s="22">
        <v>44966</v>
      </c>
      <c r="T1259" s="23">
        <f t="shared" si="334"/>
        <v>1</v>
      </c>
      <c r="U1259" s="24">
        <f t="shared" si="336"/>
        <v>19</v>
      </c>
      <c r="V1259" s="31">
        <v>14</v>
      </c>
      <c r="W1259" s="25">
        <v>0.84</v>
      </c>
      <c r="X1259" s="26">
        <f t="shared" si="328"/>
        <v>840</v>
      </c>
      <c r="Y1259" s="26">
        <f t="shared" si="329"/>
        <v>50.4</v>
      </c>
      <c r="Z1259" s="26">
        <f t="shared" si="330"/>
        <v>588</v>
      </c>
      <c r="AA1259" s="26">
        <f t="shared" si="331"/>
        <v>252</v>
      </c>
      <c r="AB1259" s="26">
        <f t="shared" si="332"/>
        <v>957.59999999999991</v>
      </c>
      <c r="AC1259" s="26">
        <f t="shared" si="333"/>
        <v>1797.6</v>
      </c>
      <c r="AD1259" s="93">
        <f t="shared" si="335"/>
        <v>1797.6</v>
      </c>
    </row>
    <row r="1260" spans="1:30" ht="30" customHeight="1" x14ac:dyDescent="0.35">
      <c r="A1260" s="16"/>
      <c r="B1260" s="16" t="s">
        <v>104</v>
      </c>
      <c r="C1260" s="17">
        <v>1094</v>
      </c>
      <c r="D1260" s="18">
        <v>13527</v>
      </c>
      <c r="E1260" s="18">
        <v>8457</v>
      </c>
      <c r="F1260" s="19" t="s">
        <v>49</v>
      </c>
      <c r="G1260" s="16" t="s">
        <v>129</v>
      </c>
      <c r="H1260" s="16" t="s">
        <v>36</v>
      </c>
      <c r="I1260" s="19">
        <v>7.5</v>
      </c>
      <c r="J1260" s="19">
        <v>0.6</v>
      </c>
      <c r="K1260" s="19">
        <v>4</v>
      </c>
      <c r="L1260" s="19">
        <v>0</v>
      </c>
      <c r="M1260" s="19">
        <f t="shared" si="325"/>
        <v>4</v>
      </c>
      <c r="N1260" s="19"/>
      <c r="O1260" s="19">
        <f>IF(P1260="m3",I1260*J1260*M1260,IF(P1260="m2-LxH",I1260*M1260,IF(P1260="m2-LxW",I1260*J1260*N1260,IF(P1260="rm",M1260,IF(P1260="lm",I1260,IF(P1260="unit",#REF!,))))))</f>
        <v>30</v>
      </c>
      <c r="P1260" s="20" t="s">
        <v>27</v>
      </c>
      <c r="Q1260" s="21" t="str">
        <f t="shared" si="326"/>
        <v>off hired</v>
      </c>
      <c r="R1260" s="22">
        <v>44834</v>
      </c>
      <c r="S1260" s="22">
        <v>44917</v>
      </c>
      <c r="T1260" s="23">
        <f t="shared" si="334"/>
        <v>1</v>
      </c>
      <c r="U1260" s="24">
        <f t="shared" si="336"/>
        <v>12</v>
      </c>
      <c r="V1260" s="31">
        <v>14</v>
      </c>
      <c r="W1260" s="25">
        <v>0.84</v>
      </c>
      <c r="X1260" s="26">
        <f t="shared" si="328"/>
        <v>420</v>
      </c>
      <c r="Y1260" s="26">
        <f t="shared" si="329"/>
        <v>25.2</v>
      </c>
      <c r="Z1260" s="26">
        <f t="shared" si="330"/>
        <v>294</v>
      </c>
      <c r="AA1260" s="26">
        <f t="shared" si="331"/>
        <v>126</v>
      </c>
      <c r="AB1260" s="26">
        <f t="shared" si="332"/>
        <v>302.39999999999998</v>
      </c>
      <c r="AC1260" s="26">
        <f t="shared" si="333"/>
        <v>722.4</v>
      </c>
      <c r="AD1260" s="93">
        <f t="shared" si="335"/>
        <v>722.4</v>
      </c>
    </row>
    <row r="1261" spans="1:30" ht="30" customHeight="1" x14ac:dyDescent="0.35">
      <c r="A1261" s="16"/>
      <c r="B1261" s="16" t="s">
        <v>104</v>
      </c>
      <c r="C1261" s="17">
        <v>1094</v>
      </c>
      <c r="D1261" s="18">
        <v>13527</v>
      </c>
      <c r="E1261" s="18">
        <v>8457</v>
      </c>
      <c r="F1261" s="19" t="s">
        <v>49</v>
      </c>
      <c r="G1261" s="16" t="s">
        <v>129</v>
      </c>
      <c r="H1261" s="16" t="s">
        <v>28</v>
      </c>
      <c r="I1261" s="19">
        <v>4</v>
      </c>
      <c r="J1261" s="19">
        <v>2.5</v>
      </c>
      <c r="K1261" s="19">
        <v>4</v>
      </c>
      <c r="L1261" s="19">
        <v>0</v>
      </c>
      <c r="M1261" s="19">
        <f t="shared" si="325"/>
        <v>4</v>
      </c>
      <c r="N1261" s="19"/>
      <c r="O1261" s="19">
        <f>IF(P1261="m3",I1261*J1261*M1261,IF(P1261="m2-LxH",I1261*M1261,IF(P1261="m2-LxW",I1261*J1261*N1261,IF(P1261="rm",M1261,IF(P1261="lm",I1261,IF(P1261="unit",#REF!,))))))</f>
        <v>40</v>
      </c>
      <c r="P1261" s="20" t="s">
        <v>29</v>
      </c>
      <c r="Q1261" s="21" t="str">
        <f t="shared" si="326"/>
        <v>off hired</v>
      </c>
      <c r="R1261" s="22">
        <v>44834</v>
      </c>
      <c r="S1261" s="22">
        <v>44917</v>
      </c>
      <c r="T1261" s="23">
        <f t="shared" si="334"/>
        <v>1</v>
      </c>
      <c r="U1261" s="24">
        <f t="shared" si="336"/>
        <v>12</v>
      </c>
      <c r="V1261" s="31">
        <v>7.5</v>
      </c>
      <c r="W1261" s="25">
        <v>0.70000000000000007</v>
      </c>
      <c r="X1261" s="26">
        <f t="shared" si="328"/>
        <v>300</v>
      </c>
      <c r="Y1261" s="26">
        <f t="shared" si="329"/>
        <v>28.000000000000004</v>
      </c>
      <c r="Z1261" s="26">
        <f t="shared" si="330"/>
        <v>210</v>
      </c>
      <c r="AA1261" s="26">
        <f t="shared" si="331"/>
        <v>90</v>
      </c>
      <c r="AB1261" s="26">
        <f t="shared" si="332"/>
        <v>336.00000000000006</v>
      </c>
      <c r="AC1261" s="26">
        <f t="shared" si="333"/>
        <v>636</v>
      </c>
      <c r="AD1261" s="93">
        <f t="shared" si="335"/>
        <v>636</v>
      </c>
    </row>
    <row r="1262" spans="1:30" ht="30" customHeight="1" x14ac:dyDescent="0.35">
      <c r="A1262" s="16"/>
      <c r="B1262" s="16" t="s">
        <v>107</v>
      </c>
      <c r="C1262" s="17">
        <v>1095</v>
      </c>
      <c r="D1262" s="18">
        <v>13528</v>
      </c>
      <c r="E1262" s="18">
        <v>8060</v>
      </c>
      <c r="F1262" s="19" t="s">
        <v>50</v>
      </c>
      <c r="G1262" s="16" t="s">
        <v>130</v>
      </c>
      <c r="H1262" s="16" t="s">
        <v>38</v>
      </c>
      <c r="I1262" s="19">
        <v>2.5</v>
      </c>
      <c r="J1262" s="19">
        <v>1.3</v>
      </c>
      <c r="K1262" s="19">
        <v>2</v>
      </c>
      <c r="L1262" s="19">
        <v>0</v>
      </c>
      <c r="M1262" s="19">
        <f t="shared" si="325"/>
        <v>2</v>
      </c>
      <c r="N1262" s="19"/>
      <c r="O1262" s="19">
        <f>IF(P1262="m3",I1262*J1262*M1262,IF(P1262="m2-LxH",I1262*M1262,IF(P1262="m2-LxW",I1262*J1262*N1262,IF(P1262="rm",M1262,IF(P1262="lm",I1262,IF(P1262="unit",#REF!,))))))</f>
        <v>2</v>
      </c>
      <c r="P1262" s="20" t="s">
        <v>30</v>
      </c>
      <c r="Q1262" s="21" t="str">
        <f t="shared" si="326"/>
        <v>off hired</v>
      </c>
      <c r="R1262" s="22">
        <v>44834</v>
      </c>
      <c r="S1262" s="22">
        <v>44837</v>
      </c>
      <c r="T1262" s="23">
        <f t="shared" si="334"/>
        <v>1</v>
      </c>
      <c r="U1262" s="24">
        <f t="shared" si="336"/>
        <v>0.5714285714285714</v>
      </c>
      <c r="V1262" s="31">
        <v>135</v>
      </c>
      <c r="W1262" s="25">
        <v>12.25</v>
      </c>
      <c r="X1262" s="26">
        <f t="shared" si="328"/>
        <v>270</v>
      </c>
      <c r="Y1262" s="26">
        <f t="shared" si="329"/>
        <v>24.5</v>
      </c>
      <c r="Z1262" s="26">
        <f t="shared" si="330"/>
        <v>189</v>
      </c>
      <c r="AA1262" s="26">
        <f t="shared" si="331"/>
        <v>81</v>
      </c>
      <c r="AB1262" s="26">
        <f t="shared" si="332"/>
        <v>14</v>
      </c>
      <c r="AC1262" s="26">
        <f t="shared" si="333"/>
        <v>284</v>
      </c>
      <c r="AD1262" s="93">
        <f t="shared" si="335"/>
        <v>284</v>
      </c>
    </row>
    <row r="1263" spans="1:30" ht="30" customHeight="1" x14ac:dyDescent="0.35">
      <c r="A1263" s="16"/>
      <c r="B1263" s="16" t="s">
        <v>71</v>
      </c>
      <c r="C1263" s="17">
        <v>1096</v>
      </c>
      <c r="D1263" s="18">
        <v>13529</v>
      </c>
      <c r="E1263" s="18">
        <v>8100</v>
      </c>
      <c r="F1263" s="19" t="s">
        <v>50</v>
      </c>
      <c r="G1263" s="16" t="s">
        <v>131</v>
      </c>
      <c r="H1263" s="16" t="s">
        <v>38</v>
      </c>
      <c r="I1263" s="19">
        <v>2.5</v>
      </c>
      <c r="J1263" s="19">
        <v>1.3</v>
      </c>
      <c r="K1263" s="19">
        <v>2</v>
      </c>
      <c r="L1263" s="19">
        <v>0</v>
      </c>
      <c r="M1263" s="19">
        <f t="shared" si="325"/>
        <v>2</v>
      </c>
      <c r="N1263" s="19"/>
      <c r="O1263" s="19">
        <f>IF(P1263="m3",I1263*J1263*M1263,IF(P1263="m2-LxH",I1263*M1263,IF(P1263="m2-LxW",I1263*J1263*N1263,IF(P1263="rm",M1263,IF(P1263="lm",I1263,IF(P1263="unit",#REF!,))))))</f>
        <v>2</v>
      </c>
      <c r="P1263" s="20" t="s">
        <v>30</v>
      </c>
      <c r="Q1263" s="21" t="str">
        <f t="shared" si="326"/>
        <v>off hired</v>
      </c>
      <c r="R1263" s="22">
        <v>44834</v>
      </c>
      <c r="S1263" s="22">
        <v>44838</v>
      </c>
      <c r="T1263" s="23">
        <f t="shared" si="334"/>
        <v>1</v>
      </c>
      <c r="U1263" s="24">
        <f t="shared" si="336"/>
        <v>0.7142857142857143</v>
      </c>
      <c r="V1263" s="31">
        <v>135</v>
      </c>
      <c r="W1263" s="25">
        <v>12.25</v>
      </c>
      <c r="X1263" s="26">
        <f t="shared" si="328"/>
        <v>270</v>
      </c>
      <c r="Y1263" s="26">
        <f t="shared" si="329"/>
        <v>24.5</v>
      </c>
      <c r="Z1263" s="26">
        <f t="shared" si="330"/>
        <v>189</v>
      </c>
      <c r="AA1263" s="26">
        <f t="shared" si="331"/>
        <v>81</v>
      </c>
      <c r="AB1263" s="26">
        <f t="shared" si="332"/>
        <v>17.5</v>
      </c>
      <c r="AC1263" s="26">
        <f t="shared" si="333"/>
        <v>287.5</v>
      </c>
      <c r="AD1263" s="93">
        <f t="shared" si="335"/>
        <v>287.5</v>
      </c>
    </row>
    <row r="1264" spans="1:30" ht="30" customHeight="1" x14ac:dyDescent="0.35">
      <c r="A1264" s="16"/>
      <c r="B1264" s="16" t="s">
        <v>71</v>
      </c>
      <c r="C1264" s="17">
        <v>1097</v>
      </c>
      <c r="D1264" s="18">
        <v>13530</v>
      </c>
      <c r="E1264" s="18">
        <v>8100</v>
      </c>
      <c r="F1264" s="19" t="s">
        <v>50</v>
      </c>
      <c r="G1264" s="16" t="s">
        <v>131</v>
      </c>
      <c r="H1264" s="16" t="s">
        <v>38</v>
      </c>
      <c r="I1264" s="19">
        <v>2.5</v>
      </c>
      <c r="J1264" s="19">
        <v>1.3</v>
      </c>
      <c r="K1264" s="19">
        <v>2</v>
      </c>
      <c r="L1264" s="19">
        <v>0</v>
      </c>
      <c r="M1264" s="19">
        <f t="shared" si="325"/>
        <v>2</v>
      </c>
      <c r="N1264" s="19"/>
      <c r="O1264" s="19">
        <f>IF(P1264="m3",I1264*J1264*M1264,IF(P1264="m2-LxH",I1264*M1264,IF(P1264="m2-LxW",I1264*J1264*N1264,IF(P1264="rm",M1264,IF(P1264="lm",I1264,IF(P1264="unit",#REF!,))))))</f>
        <v>2</v>
      </c>
      <c r="P1264" s="20" t="s">
        <v>30</v>
      </c>
      <c r="Q1264" s="21" t="str">
        <f t="shared" si="326"/>
        <v>off hired</v>
      </c>
      <c r="R1264" s="22">
        <v>44834</v>
      </c>
      <c r="S1264" s="22">
        <v>44838</v>
      </c>
      <c r="T1264" s="23">
        <f t="shared" si="334"/>
        <v>1</v>
      </c>
      <c r="U1264" s="24">
        <f t="shared" si="336"/>
        <v>0.7142857142857143</v>
      </c>
      <c r="V1264" s="31">
        <v>135</v>
      </c>
      <c r="W1264" s="25">
        <v>12.25</v>
      </c>
      <c r="X1264" s="26">
        <f t="shared" si="328"/>
        <v>270</v>
      </c>
      <c r="Y1264" s="26">
        <f t="shared" si="329"/>
        <v>24.5</v>
      </c>
      <c r="Z1264" s="26">
        <f t="shared" si="330"/>
        <v>189</v>
      </c>
      <c r="AA1264" s="26">
        <f t="shared" si="331"/>
        <v>81</v>
      </c>
      <c r="AB1264" s="26">
        <f t="shared" si="332"/>
        <v>17.5</v>
      </c>
      <c r="AC1264" s="26">
        <f t="shared" si="333"/>
        <v>287.5</v>
      </c>
      <c r="AD1264" s="93">
        <f t="shared" si="335"/>
        <v>287.5</v>
      </c>
    </row>
    <row r="1265" spans="1:30" ht="30" customHeight="1" x14ac:dyDescent="0.35">
      <c r="A1265" s="16"/>
      <c r="B1265" s="16" t="s">
        <v>132</v>
      </c>
      <c r="C1265" s="17">
        <v>1098</v>
      </c>
      <c r="D1265" s="18">
        <v>13531</v>
      </c>
      <c r="E1265" s="18">
        <v>8081</v>
      </c>
      <c r="F1265" s="19" t="s">
        <v>49</v>
      </c>
      <c r="G1265" s="16" t="s">
        <v>133</v>
      </c>
      <c r="H1265" s="16" t="s">
        <v>38</v>
      </c>
      <c r="I1265" s="19">
        <v>1.8</v>
      </c>
      <c r="J1265" s="19">
        <v>1.3</v>
      </c>
      <c r="K1265" s="19">
        <v>2</v>
      </c>
      <c r="L1265" s="19">
        <v>0</v>
      </c>
      <c r="M1265" s="19">
        <f t="shared" si="325"/>
        <v>2</v>
      </c>
      <c r="N1265" s="19"/>
      <c r="O1265" s="19">
        <f>IF(P1265="m3",I1265*J1265*M1265,IF(P1265="m2-LxH",I1265*M1265,IF(P1265="m2-LxW",I1265*J1265*N1265,IF(P1265="rm",M1265,IF(P1265="lm",I1265,IF(P1265="unit",#REF!,))))))</f>
        <v>2</v>
      </c>
      <c r="P1265" s="20" t="s">
        <v>30</v>
      </c>
      <c r="Q1265" s="21" t="str">
        <f t="shared" si="326"/>
        <v>off hired</v>
      </c>
      <c r="R1265" s="22">
        <v>44834</v>
      </c>
      <c r="S1265" s="22">
        <v>44841</v>
      </c>
      <c r="T1265" s="23">
        <f t="shared" si="334"/>
        <v>1</v>
      </c>
      <c r="U1265" s="24">
        <f t="shared" si="336"/>
        <v>1.1428571428571428</v>
      </c>
      <c r="V1265" s="31">
        <v>135</v>
      </c>
      <c r="W1265" s="25">
        <v>12.25</v>
      </c>
      <c r="X1265" s="26">
        <f t="shared" si="328"/>
        <v>270</v>
      </c>
      <c r="Y1265" s="26">
        <f t="shared" si="329"/>
        <v>24.5</v>
      </c>
      <c r="Z1265" s="26">
        <f t="shared" si="330"/>
        <v>189</v>
      </c>
      <c r="AA1265" s="26">
        <f t="shared" si="331"/>
        <v>81</v>
      </c>
      <c r="AB1265" s="26">
        <f t="shared" si="332"/>
        <v>28</v>
      </c>
      <c r="AC1265" s="26">
        <f t="shared" si="333"/>
        <v>298</v>
      </c>
      <c r="AD1265" s="93">
        <f t="shared" si="335"/>
        <v>298</v>
      </c>
    </row>
    <row r="1266" spans="1:30" ht="30" customHeight="1" x14ac:dyDescent="0.35">
      <c r="A1266" s="16"/>
      <c r="B1266" s="16" t="s">
        <v>74</v>
      </c>
      <c r="C1266" s="17">
        <v>1099</v>
      </c>
      <c r="D1266" s="18">
        <v>13532</v>
      </c>
      <c r="E1266" s="18">
        <v>8073</v>
      </c>
      <c r="F1266" s="19" t="s">
        <v>50</v>
      </c>
      <c r="G1266" s="16" t="s">
        <v>73</v>
      </c>
      <c r="H1266" s="16" t="s">
        <v>38</v>
      </c>
      <c r="I1266" s="19">
        <v>2.5</v>
      </c>
      <c r="J1266" s="19">
        <v>1.3</v>
      </c>
      <c r="K1266" s="19">
        <v>3</v>
      </c>
      <c r="L1266" s="19">
        <v>0</v>
      </c>
      <c r="M1266" s="19">
        <f t="shared" si="325"/>
        <v>3</v>
      </c>
      <c r="N1266" s="19"/>
      <c r="O1266" s="19">
        <f>IF(P1266="m3",I1266*J1266*M1266,IF(P1266="m2-LxH",I1266*M1266,IF(P1266="m2-LxW",I1266*J1266*N1266,IF(P1266="rm",M1266,IF(P1266="lm",I1266,IF(P1266="unit",#REF!,))))))</f>
        <v>3</v>
      </c>
      <c r="P1266" s="20" t="s">
        <v>30</v>
      </c>
      <c r="Q1266" s="21" t="str">
        <f t="shared" si="326"/>
        <v>off hired</v>
      </c>
      <c r="R1266" s="22">
        <v>44834</v>
      </c>
      <c r="S1266" s="22">
        <v>44839</v>
      </c>
      <c r="T1266" s="23">
        <f t="shared" si="334"/>
        <v>1</v>
      </c>
      <c r="U1266" s="24">
        <f t="shared" si="336"/>
        <v>0.8571428571428571</v>
      </c>
      <c r="V1266" s="31">
        <v>135</v>
      </c>
      <c r="W1266" s="25">
        <v>12.25</v>
      </c>
      <c r="X1266" s="26">
        <f t="shared" si="328"/>
        <v>405</v>
      </c>
      <c r="Y1266" s="26">
        <f t="shared" si="329"/>
        <v>36.75</v>
      </c>
      <c r="Z1266" s="26">
        <f t="shared" si="330"/>
        <v>283.49999999999994</v>
      </c>
      <c r="AA1266" s="26">
        <f t="shared" si="331"/>
        <v>121.49999999999999</v>
      </c>
      <c r="AB1266" s="26">
        <f t="shared" si="332"/>
        <v>31.499999999999996</v>
      </c>
      <c r="AC1266" s="26">
        <f t="shared" si="333"/>
        <v>436.49999999999994</v>
      </c>
      <c r="AD1266" s="93">
        <f t="shared" si="335"/>
        <v>436.49999999999994</v>
      </c>
    </row>
    <row r="1267" spans="1:30" ht="30" customHeight="1" x14ac:dyDescent="0.35">
      <c r="A1267" s="16"/>
      <c r="B1267" s="16" t="s">
        <v>79</v>
      </c>
      <c r="C1267" s="17">
        <v>1100</v>
      </c>
      <c r="D1267" s="18">
        <v>13533</v>
      </c>
      <c r="E1267" s="18">
        <v>8229</v>
      </c>
      <c r="F1267" s="19" t="s">
        <v>49</v>
      </c>
      <c r="G1267" s="16" t="s">
        <v>105</v>
      </c>
      <c r="H1267" s="16" t="s">
        <v>28</v>
      </c>
      <c r="I1267" s="19">
        <v>2.5</v>
      </c>
      <c r="J1267" s="19">
        <v>2.5</v>
      </c>
      <c r="K1267" s="19">
        <v>4</v>
      </c>
      <c r="L1267" s="19">
        <v>0</v>
      </c>
      <c r="M1267" s="19">
        <f t="shared" si="325"/>
        <v>4</v>
      </c>
      <c r="N1267" s="19"/>
      <c r="O1267" s="19">
        <f>IF(P1267="m3",I1267*J1267*M1267,IF(P1267="m2-LxH",I1267*M1267,IF(P1267="m2-LxW",I1267*J1267*N1267,IF(P1267="rm",M1267,IF(P1267="lm",I1267,IF(P1267="unit",#REF!,))))))</f>
        <v>25</v>
      </c>
      <c r="P1267" s="20" t="s">
        <v>29</v>
      </c>
      <c r="Q1267" s="21" t="str">
        <f t="shared" si="326"/>
        <v>off hired</v>
      </c>
      <c r="R1267" s="22">
        <v>44835</v>
      </c>
      <c r="S1267" s="22">
        <v>44869</v>
      </c>
      <c r="T1267" s="23">
        <f t="shared" si="334"/>
        <v>1</v>
      </c>
      <c r="U1267" s="24">
        <f t="shared" si="336"/>
        <v>5</v>
      </c>
      <c r="V1267" s="31">
        <v>7.5</v>
      </c>
      <c r="W1267" s="25">
        <v>0.70000000000000007</v>
      </c>
      <c r="X1267" s="26">
        <f t="shared" si="328"/>
        <v>187.5</v>
      </c>
      <c r="Y1267" s="26">
        <f t="shared" si="329"/>
        <v>17.5</v>
      </c>
      <c r="Z1267" s="26">
        <f t="shared" si="330"/>
        <v>131.25</v>
      </c>
      <c r="AA1267" s="26">
        <f t="shared" si="331"/>
        <v>56.25</v>
      </c>
      <c r="AB1267" s="26">
        <f t="shared" si="332"/>
        <v>87.500000000000014</v>
      </c>
      <c r="AC1267" s="26">
        <f t="shared" si="333"/>
        <v>275</v>
      </c>
      <c r="AD1267" s="93">
        <f t="shared" si="335"/>
        <v>275</v>
      </c>
    </row>
    <row r="1268" spans="1:30" ht="30" customHeight="1" x14ac:dyDescent="0.35">
      <c r="A1268" s="16"/>
      <c r="B1268" s="16" t="s">
        <v>79</v>
      </c>
      <c r="C1268" s="17">
        <v>1101</v>
      </c>
      <c r="D1268" s="18">
        <v>13534</v>
      </c>
      <c r="E1268" s="18">
        <v>8212</v>
      </c>
      <c r="F1268" s="19" t="s">
        <v>50</v>
      </c>
      <c r="G1268" s="16" t="s">
        <v>134</v>
      </c>
      <c r="H1268" s="16" t="s">
        <v>38</v>
      </c>
      <c r="I1268" s="19">
        <v>1</v>
      </c>
      <c r="J1268" s="19">
        <v>1</v>
      </c>
      <c r="K1268" s="19">
        <v>4</v>
      </c>
      <c r="L1268" s="19">
        <v>0</v>
      </c>
      <c r="M1268" s="19">
        <f t="shared" si="325"/>
        <v>4</v>
      </c>
      <c r="N1268" s="19"/>
      <c r="O1268" s="19">
        <f>IF(P1268="m3",I1268*J1268*M1268,IF(P1268="m2-LxH",I1268*M1268,IF(P1268="m2-LxW",I1268*J1268*N1268,IF(P1268="rm",M1268,IF(P1268="lm",I1268,IF(P1268="unit",#REF!,))))))</f>
        <v>4</v>
      </c>
      <c r="P1268" s="20" t="s">
        <v>30</v>
      </c>
      <c r="Q1268" s="21" t="str">
        <f t="shared" si="326"/>
        <v>off hired</v>
      </c>
      <c r="R1268" s="22">
        <v>44835</v>
      </c>
      <c r="S1268" s="22">
        <v>44874</v>
      </c>
      <c r="T1268" s="23">
        <f t="shared" si="334"/>
        <v>1</v>
      </c>
      <c r="U1268" s="24">
        <f t="shared" si="336"/>
        <v>5.7142857142857144</v>
      </c>
      <c r="V1268" s="31">
        <v>135</v>
      </c>
      <c r="W1268" s="25">
        <v>12.25</v>
      </c>
      <c r="X1268" s="26">
        <f t="shared" si="328"/>
        <v>540</v>
      </c>
      <c r="Y1268" s="26">
        <f t="shared" si="329"/>
        <v>49</v>
      </c>
      <c r="Z1268" s="26">
        <f t="shared" si="330"/>
        <v>378</v>
      </c>
      <c r="AA1268" s="26">
        <f t="shared" si="331"/>
        <v>162</v>
      </c>
      <c r="AB1268" s="26">
        <f t="shared" si="332"/>
        <v>280</v>
      </c>
      <c r="AC1268" s="26">
        <f t="shared" si="333"/>
        <v>820</v>
      </c>
      <c r="AD1268" s="93">
        <f t="shared" si="335"/>
        <v>820</v>
      </c>
    </row>
    <row r="1269" spans="1:30" ht="30" customHeight="1" x14ac:dyDescent="0.35">
      <c r="A1269" s="16"/>
      <c r="B1269" s="16" t="s">
        <v>47</v>
      </c>
      <c r="C1269" s="17">
        <v>1102</v>
      </c>
      <c r="D1269" s="18">
        <v>13535</v>
      </c>
      <c r="E1269" s="18">
        <v>8058</v>
      </c>
      <c r="F1269" s="19" t="s">
        <v>50</v>
      </c>
      <c r="G1269" s="16" t="s">
        <v>135</v>
      </c>
      <c r="H1269" s="16" t="s">
        <v>38</v>
      </c>
      <c r="I1269" s="19">
        <v>1.8</v>
      </c>
      <c r="J1269" s="19">
        <v>1.3</v>
      </c>
      <c r="K1269" s="19">
        <v>2.5</v>
      </c>
      <c r="L1269" s="19">
        <v>0</v>
      </c>
      <c r="M1269" s="19">
        <f t="shared" si="325"/>
        <v>2.5</v>
      </c>
      <c r="N1269" s="19"/>
      <c r="O1269" s="19">
        <f>IF(P1269="m3",I1269*J1269*M1269,IF(P1269="m2-LxH",I1269*M1269,IF(P1269="m2-LxW",I1269*J1269*N1269,IF(P1269="rm",M1269,IF(P1269="lm",I1269,IF(P1269="unit",#REF!,))))))</f>
        <v>2.5</v>
      </c>
      <c r="P1269" s="20" t="s">
        <v>30</v>
      </c>
      <c r="Q1269" s="21" t="str">
        <f t="shared" si="326"/>
        <v>off hired</v>
      </c>
      <c r="R1269" s="22">
        <v>44835</v>
      </c>
      <c r="S1269" s="22">
        <v>44837</v>
      </c>
      <c r="T1269" s="23">
        <f t="shared" si="334"/>
        <v>1</v>
      </c>
      <c r="U1269" s="24">
        <f t="shared" si="336"/>
        <v>0.42857142857142855</v>
      </c>
      <c r="V1269" s="31">
        <v>135</v>
      </c>
      <c r="W1269" s="25">
        <v>12.25</v>
      </c>
      <c r="X1269" s="26">
        <f t="shared" si="328"/>
        <v>337.5</v>
      </c>
      <c r="Y1269" s="26">
        <f t="shared" si="329"/>
        <v>30.625</v>
      </c>
      <c r="Z1269" s="26">
        <f t="shared" si="330"/>
        <v>236.25</v>
      </c>
      <c r="AA1269" s="26">
        <f t="shared" si="331"/>
        <v>101.25</v>
      </c>
      <c r="AB1269" s="26">
        <f t="shared" si="332"/>
        <v>13.125</v>
      </c>
      <c r="AC1269" s="26">
        <f t="shared" si="333"/>
        <v>350.625</v>
      </c>
      <c r="AD1269" s="93">
        <f t="shared" si="335"/>
        <v>350.625</v>
      </c>
    </row>
    <row r="1270" spans="1:30" ht="30" customHeight="1" x14ac:dyDescent="0.35">
      <c r="A1270" s="16"/>
      <c r="B1270" s="16" t="s">
        <v>84</v>
      </c>
      <c r="C1270" s="17">
        <v>1103</v>
      </c>
      <c r="D1270" s="18">
        <v>13536</v>
      </c>
      <c r="E1270" s="18">
        <v>8059</v>
      </c>
      <c r="F1270" s="19" t="s">
        <v>50</v>
      </c>
      <c r="G1270" s="16" t="s">
        <v>135</v>
      </c>
      <c r="H1270" s="16" t="s">
        <v>36</v>
      </c>
      <c r="I1270" s="19">
        <v>30</v>
      </c>
      <c r="J1270" s="19">
        <v>1.3</v>
      </c>
      <c r="K1270" s="19">
        <v>3</v>
      </c>
      <c r="L1270" s="19">
        <v>0</v>
      </c>
      <c r="M1270" s="19">
        <f t="shared" si="325"/>
        <v>3</v>
      </c>
      <c r="N1270" s="19"/>
      <c r="O1270" s="19">
        <f>IF(P1270="m3",I1270*J1270*M1270,IF(P1270="m2-LxH",I1270*M1270,IF(P1270="m2-LxW",I1270*J1270*N1270,IF(P1270="rm",M1270,IF(P1270="lm",I1270,IF(P1270="unit",#REF!,))))))</f>
        <v>90</v>
      </c>
      <c r="P1270" s="20" t="s">
        <v>27</v>
      </c>
      <c r="Q1270" s="21" t="str">
        <f t="shared" si="326"/>
        <v>off hired</v>
      </c>
      <c r="R1270" s="22">
        <v>44835</v>
      </c>
      <c r="S1270" s="22">
        <v>44837</v>
      </c>
      <c r="T1270" s="23">
        <f t="shared" si="334"/>
        <v>1</v>
      </c>
      <c r="U1270" s="24">
        <f t="shared" si="336"/>
        <v>0.42857142857142855</v>
      </c>
      <c r="V1270" s="31">
        <v>14</v>
      </c>
      <c r="W1270" s="25">
        <v>0.84</v>
      </c>
      <c r="X1270" s="26">
        <f t="shared" si="328"/>
        <v>1260</v>
      </c>
      <c r="Y1270" s="26">
        <f t="shared" si="329"/>
        <v>75.599999999999994</v>
      </c>
      <c r="Z1270" s="26">
        <f t="shared" si="330"/>
        <v>881.99999999999989</v>
      </c>
      <c r="AA1270" s="26">
        <f t="shared" si="331"/>
        <v>378</v>
      </c>
      <c r="AB1270" s="26">
        <f t="shared" si="332"/>
        <v>32.4</v>
      </c>
      <c r="AC1270" s="26">
        <f t="shared" si="333"/>
        <v>1292.4000000000001</v>
      </c>
      <c r="AD1270" s="93">
        <f t="shared" si="335"/>
        <v>1292.4000000000001</v>
      </c>
    </row>
    <row r="1271" spans="1:30" ht="30" customHeight="1" x14ac:dyDescent="0.35">
      <c r="A1271" s="16"/>
      <c r="B1271" s="16" t="s">
        <v>74</v>
      </c>
      <c r="C1271" s="17">
        <v>1104</v>
      </c>
      <c r="D1271" s="18">
        <v>13537</v>
      </c>
      <c r="E1271" s="18">
        <v>8082</v>
      </c>
      <c r="F1271" s="19" t="s">
        <v>50</v>
      </c>
      <c r="G1271" s="16" t="s">
        <v>89</v>
      </c>
      <c r="H1271" s="16" t="s">
        <v>38</v>
      </c>
      <c r="I1271" s="19">
        <v>1.3</v>
      </c>
      <c r="J1271" s="19">
        <v>1.3</v>
      </c>
      <c r="K1271" s="19">
        <v>3</v>
      </c>
      <c r="L1271" s="19">
        <v>0</v>
      </c>
      <c r="M1271" s="19">
        <f t="shared" si="325"/>
        <v>3</v>
      </c>
      <c r="N1271" s="19"/>
      <c r="O1271" s="19">
        <f>IF(P1271="m3",I1271*J1271*M1271,IF(P1271="m2-LxH",I1271*M1271,IF(P1271="m2-LxW",I1271*J1271*N1271,IF(P1271="rm",M1271,IF(P1271="lm",I1271,IF(P1271="unit",#REF!,))))))</f>
        <v>3</v>
      </c>
      <c r="P1271" s="20" t="s">
        <v>30</v>
      </c>
      <c r="Q1271" s="21" t="str">
        <f t="shared" si="326"/>
        <v>off hired</v>
      </c>
      <c r="R1271" s="22">
        <v>44835</v>
      </c>
      <c r="S1271" s="22">
        <v>44841</v>
      </c>
      <c r="T1271" s="23">
        <f t="shared" si="334"/>
        <v>1</v>
      </c>
      <c r="U1271" s="24">
        <f t="shared" si="336"/>
        <v>1</v>
      </c>
      <c r="V1271" s="31">
        <v>135</v>
      </c>
      <c r="W1271" s="25">
        <v>12.25</v>
      </c>
      <c r="X1271" s="26">
        <f t="shared" si="328"/>
        <v>405</v>
      </c>
      <c r="Y1271" s="26">
        <f t="shared" si="329"/>
        <v>36.75</v>
      </c>
      <c r="Z1271" s="26">
        <f t="shared" si="330"/>
        <v>283.49999999999994</v>
      </c>
      <c r="AA1271" s="26">
        <f t="shared" si="331"/>
        <v>121.49999999999999</v>
      </c>
      <c r="AB1271" s="26">
        <f t="shared" si="332"/>
        <v>36.75</v>
      </c>
      <c r="AC1271" s="26">
        <f t="shared" si="333"/>
        <v>441.74999999999994</v>
      </c>
      <c r="AD1271" s="93">
        <f t="shared" si="335"/>
        <v>441.74999999999994</v>
      </c>
    </row>
    <row r="1272" spans="1:30" ht="30" customHeight="1" x14ac:dyDescent="0.35">
      <c r="A1272" s="16"/>
      <c r="B1272" s="16" t="s">
        <v>117</v>
      </c>
      <c r="C1272" s="17">
        <v>1105</v>
      </c>
      <c r="D1272" s="18">
        <v>13538</v>
      </c>
      <c r="E1272" s="18">
        <v>8201</v>
      </c>
      <c r="F1272" s="19" t="s">
        <v>50</v>
      </c>
      <c r="G1272" s="16" t="s">
        <v>136</v>
      </c>
      <c r="H1272" s="16" t="s">
        <v>38</v>
      </c>
      <c r="I1272" s="19">
        <v>2.5</v>
      </c>
      <c r="J1272" s="19">
        <v>1.3</v>
      </c>
      <c r="K1272" s="19">
        <v>2.5</v>
      </c>
      <c r="L1272" s="19"/>
      <c r="M1272" s="19">
        <f t="shared" si="325"/>
        <v>2.5</v>
      </c>
      <c r="N1272" s="19"/>
      <c r="O1272" s="19">
        <f>IF(P1272="m3",I1272*J1272*M1272,IF(P1272="m2-LxH",I1272*M1272,IF(P1272="m2-LxW",I1272*J1272*N1272,IF(P1272="rm",M1272,IF(P1272="lm",I1272,IF(P1272="unit",#REF!,))))))</f>
        <v>2.5</v>
      </c>
      <c r="P1272" s="20" t="s">
        <v>30</v>
      </c>
      <c r="Q1272" s="21" t="str">
        <f t="shared" si="326"/>
        <v>off hired</v>
      </c>
      <c r="R1272" s="22">
        <v>44835</v>
      </c>
      <c r="S1272" s="22">
        <v>44870</v>
      </c>
      <c r="T1272" s="23">
        <f t="shared" si="334"/>
        <v>1</v>
      </c>
      <c r="U1272" s="24">
        <f t="shared" si="336"/>
        <v>5.1428571428571432</v>
      </c>
      <c r="V1272" s="31">
        <v>135</v>
      </c>
      <c r="W1272" s="25">
        <v>12.25</v>
      </c>
      <c r="X1272" s="26">
        <f t="shared" si="328"/>
        <v>337.5</v>
      </c>
      <c r="Y1272" s="26">
        <f t="shared" si="329"/>
        <v>30.625</v>
      </c>
      <c r="Z1272" s="26">
        <f t="shared" si="330"/>
        <v>236.25</v>
      </c>
      <c r="AA1272" s="26">
        <f t="shared" si="331"/>
        <v>101.25</v>
      </c>
      <c r="AB1272" s="26">
        <f t="shared" si="332"/>
        <v>157.5</v>
      </c>
      <c r="AC1272" s="26">
        <f t="shared" si="333"/>
        <v>495</v>
      </c>
      <c r="AD1272" s="93">
        <f t="shared" si="335"/>
        <v>495</v>
      </c>
    </row>
    <row r="1273" spans="1:30" ht="30" customHeight="1" x14ac:dyDescent="0.35">
      <c r="A1273" s="16"/>
      <c r="B1273" s="16" t="s">
        <v>71</v>
      </c>
      <c r="C1273" s="17">
        <v>1106</v>
      </c>
      <c r="D1273" s="18">
        <v>13539</v>
      </c>
      <c r="E1273" s="18">
        <v>8202</v>
      </c>
      <c r="F1273" s="19" t="s">
        <v>50</v>
      </c>
      <c r="G1273" s="16" t="s">
        <v>89</v>
      </c>
      <c r="H1273" s="16" t="s">
        <v>38</v>
      </c>
      <c r="I1273" s="19">
        <v>2.5</v>
      </c>
      <c r="J1273" s="19">
        <v>1.3</v>
      </c>
      <c r="K1273" s="19">
        <v>2.5</v>
      </c>
      <c r="L1273" s="19"/>
      <c r="M1273" s="19">
        <f t="shared" si="325"/>
        <v>2.5</v>
      </c>
      <c r="N1273" s="19"/>
      <c r="O1273" s="19">
        <f>IF(P1273="m3",I1273*J1273*M1273,IF(P1273="m2-LxH",I1273*M1273,IF(P1273="m2-LxW",I1273*J1273*N1273,IF(P1273="rm",M1273,IF(P1273="lm",I1273,IF(P1273="unit",#REF!,))))))</f>
        <v>2.5</v>
      </c>
      <c r="P1273" s="20" t="s">
        <v>30</v>
      </c>
      <c r="Q1273" s="21" t="str">
        <f t="shared" si="326"/>
        <v>off hired</v>
      </c>
      <c r="R1273" s="22">
        <v>44835</v>
      </c>
      <c r="S1273" s="22">
        <v>44870</v>
      </c>
      <c r="T1273" s="23">
        <f t="shared" si="334"/>
        <v>1</v>
      </c>
      <c r="U1273" s="24">
        <f t="shared" si="336"/>
        <v>5.1428571428571432</v>
      </c>
      <c r="V1273" s="31">
        <v>135</v>
      </c>
      <c r="W1273" s="25">
        <v>12.25</v>
      </c>
      <c r="X1273" s="26">
        <f t="shared" si="328"/>
        <v>337.5</v>
      </c>
      <c r="Y1273" s="26">
        <f t="shared" si="329"/>
        <v>30.625</v>
      </c>
      <c r="Z1273" s="26">
        <f t="shared" si="330"/>
        <v>236.25</v>
      </c>
      <c r="AA1273" s="26">
        <f t="shared" si="331"/>
        <v>101.25</v>
      </c>
      <c r="AB1273" s="26">
        <f t="shared" si="332"/>
        <v>157.5</v>
      </c>
      <c r="AC1273" s="26">
        <f t="shared" si="333"/>
        <v>495</v>
      </c>
      <c r="AD1273" s="93">
        <f t="shared" si="335"/>
        <v>495</v>
      </c>
    </row>
    <row r="1274" spans="1:30" ht="30" customHeight="1" x14ac:dyDescent="0.35">
      <c r="A1274" s="16"/>
      <c r="B1274" s="16" t="s">
        <v>102</v>
      </c>
      <c r="C1274" s="17">
        <v>1083</v>
      </c>
      <c r="D1274" s="18">
        <v>13540</v>
      </c>
      <c r="E1274" s="18">
        <v>8125</v>
      </c>
      <c r="F1274" s="19" t="s">
        <v>50</v>
      </c>
      <c r="G1274" s="16" t="s">
        <v>122</v>
      </c>
      <c r="H1274" s="16" t="s">
        <v>36</v>
      </c>
      <c r="I1274" s="19">
        <v>27</v>
      </c>
      <c r="J1274" s="19">
        <v>0.6</v>
      </c>
      <c r="K1274" s="19">
        <v>2</v>
      </c>
      <c r="L1274" s="19">
        <v>0</v>
      </c>
      <c r="M1274" s="19">
        <f t="shared" si="325"/>
        <v>2</v>
      </c>
      <c r="N1274" s="19"/>
      <c r="O1274" s="19">
        <f>IF(P1274="m3",I1274*J1274*M1274,IF(P1274="m2-LxH",I1274*M1274,IF(P1274="m2-LxW",I1274*J1274*N1274,IF(P1274="rm",M1274,IF(P1274="lm",I1274,IF(P1274="unit",#REF!,))))))</f>
        <v>54</v>
      </c>
      <c r="P1274" s="20" t="s">
        <v>27</v>
      </c>
      <c r="Q1274" s="21" t="str">
        <f t="shared" si="326"/>
        <v>off hired</v>
      </c>
      <c r="R1274" s="22">
        <v>44835</v>
      </c>
      <c r="S1274" s="22">
        <v>44853</v>
      </c>
      <c r="T1274" s="23">
        <f t="shared" si="334"/>
        <v>1</v>
      </c>
      <c r="U1274" s="24">
        <f t="shared" si="336"/>
        <v>2.7142857142857144</v>
      </c>
      <c r="V1274" s="31">
        <v>14</v>
      </c>
      <c r="W1274" s="25">
        <v>0.84</v>
      </c>
      <c r="X1274" s="26">
        <f t="shared" si="328"/>
        <v>756</v>
      </c>
      <c r="Y1274" s="26">
        <f t="shared" si="329"/>
        <v>45.36</v>
      </c>
      <c r="Z1274" s="26">
        <f t="shared" si="330"/>
        <v>529.19999999999993</v>
      </c>
      <c r="AA1274" s="26">
        <f t="shared" si="331"/>
        <v>226.79999999999998</v>
      </c>
      <c r="AB1274" s="26">
        <f t="shared" si="332"/>
        <v>123.12</v>
      </c>
      <c r="AC1274" s="26">
        <f t="shared" si="333"/>
        <v>879.11999999999989</v>
      </c>
      <c r="AD1274" s="93">
        <f t="shared" si="335"/>
        <v>879.11999999999989</v>
      </c>
    </row>
    <row r="1275" spans="1:30" ht="30" customHeight="1" x14ac:dyDescent="0.35">
      <c r="A1275" s="16"/>
      <c r="B1275" s="16" t="s">
        <v>47</v>
      </c>
      <c r="C1275" s="17">
        <v>1107</v>
      </c>
      <c r="D1275" s="18">
        <v>13541</v>
      </c>
      <c r="E1275" s="18"/>
      <c r="F1275" s="19" t="s">
        <v>49</v>
      </c>
      <c r="G1275" s="16" t="s">
        <v>124</v>
      </c>
      <c r="H1275" s="16" t="s">
        <v>36</v>
      </c>
      <c r="I1275" s="19">
        <v>8</v>
      </c>
      <c r="J1275" s="19">
        <v>1.3</v>
      </c>
      <c r="K1275" s="19">
        <v>3.5</v>
      </c>
      <c r="L1275" s="19">
        <v>0</v>
      </c>
      <c r="M1275" s="19">
        <f t="shared" si="325"/>
        <v>3.5</v>
      </c>
      <c r="N1275" s="19"/>
      <c r="O1275" s="19">
        <f>IF(P1275="m3",I1275*J1275*M1275,IF(P1275="m2-LxH",I1275*M1275,IF(P1275="m2-LxW",I1275*J1275*N1275,IF(P1275="rm",M1275,IF(P1275="lm",I1275,IF(P1275="unit",#REF!,))))))</f>
        <v>28</v>
      </c>
      <c r="P1275" s="20" t="s">
        <v>27</v>
      </c>
      <c r="Q1275" s="21" t="str">
        <f t="shared" si="326"/>
        <v>on hire</v>
      </c>
      <c r="R1275" s="22">
        <v>44835</v>
      </c>
      <c r="S1275" s="22"/>
      <c r="T1275" s="23">
        <f t="shared" si="334"/>
        <v>0</v>
      </c>
      <c r="U1275" s="24">
        <f t="shared" ca="1" si="336"/>
        <v>29.428571428571427</v>
      </c>
      <c r="V1275" s="31">
        <v>14</v>
      </c>
      <c r="W1275" s="25">
        <v>0.84</v>
      </c>
      <c r="X1275" s="26">
        <f t="shared" si="328"/>
        <v>392</v>
      </c>
      <c r="Y1275" s="26">
        <f t="shared" si="329"/>
        <v>23.52</v>
      </c>
      <c r="Z1275" s="26">
        <f t="shared" si="330"/>
        <v>274.39999999999998</v>
      </c>
      <c r="AA1275" s="26">
        <f t="shared" si="331"/>
        <v>0</v>
      </c>
      <c r="AB1275" s="26">
        <f t="shared" ca="1" si="332"/>
        <v>692.16</v>
      </c>
      <c r="AC1275" s="26">
        <f t="shared" ca="1" si="333"/>
        <v>966.56</v>
      </c>
      <c r="AD1275" s="93">
        <f t="shared" ca="1" si="335"/>
        <v>966.56</v>
      </c>
    </row>
    <row r="1276" spans="1:30" ht="30" customHeight="1" x14ac:dyDescent="0.35">
      <c r="A1276" s="16"/>
      <c r="B1276" s="16" t="s">
        <v>47</v>
      </c>
      <c r="C1276" s="17">
        <v>1107</v>
      </c>
      <c r="D1276" s="18">
        <v>13541</v>
      </c>
      <c r="E1276" s="18">
        <v>8217</v>
      </c>
      <c r="F1276" s="19" t="s">
        <v>49</v>
      </c>
      <c r="G1276" s="16" t="s">
        <v>124</v>
      </c>
      <c r="H1276" s="16" t="s">
        <v>28</v>
      </c>
      <c r="I1276" s="19">
        <v>4</v>
      </c>
      <c r="J1276" s="19">
        <v>2.5</v>
      </c>
      <c r="K1276" s="19">
        <v>2.5</v>
      </c>
      <c r="L1276" s="19">
        <v>0</v>
      </c>
      <c r="M1276" s="19">
        <f t="shared" si="325"/>
        <v>2.5</v>
      </c>
      <c r="N1276" s="19"/>
      <c r="O1276" s="19">
        <f>IF(P1276="m3",I1276*J1276*M1276,IF(P1276="m2-LxH",I1276*M1276,IF(P1276="m2-LxW",I1276*J1276*N1276,IF(P1276="rm",M1276,IF(P1276="lm",I1276,IF(P1276="unit",#REF!,))))))</f>
        <v>25</v>
      </c>
      <c r="P1276" s="20" t="s">
        <v>29</v>
      </c>
      <c r="Q1276" s="21" t="str">
        <f t="shared" si="326"/>
        <v>off hired</v>
      </c>
      <c r="R1276" s="22">
        <v>44835</v>
      </c>
      <c r="S1276" s="22">
        <v>44874</v>
      </c>
      <c r="T1276" s="23">
        <f t="shared" si="334"/>
        <v>1</v>
      </c>
      <c r="U1276" s="24">
        <f t="shared" si="336"/>
        <v>5.7142857142857144</v>
      </c>
      <c r="V1276" s="31">
        <v>7.5</v>
      </c>
      <c r="W1276" s="25">
        <v>0.70000000000000007</v>
      </c>
      <c r="X1276" s="26">
        <f t="shared" si="328"/>
        <v>187.5</v>
      </c>
      <c r="Y1276" s="26">
        <f t="shared" si="329"/>
        <v>17.5</v>
      </c>
      <c r="Z1276" s="26">
        <f t="shared" si="330"/>
        <v>131.25</v>
      </c>
      <c r="AA1276" s="26">
        <f t="shared" si="331"/>
        <v>56.25</v>
      </c>
      <c r="AB1276" s="26">
        <f t="shared" si="332"/>
        <v>100.00000000000001</v>
      </c>
      <c r="AC1276" s="26">
        <f t="shared" si="333"/>
        <v>287.5</v>
      </c>
      <c r="AD1276" s="93">
        <f t="shared" si="335"/>
        <v>287.5</v>
      </c>
    </row>
    <row r="1277" spans="1:30" ht="30" customHeight="1" x14ac:dyDescent="0.35">
      <c r="A1277" s="16"/>
      <c r="B1277" s="16" t="s">
        <v>71</v>
      </c>
      <c r="C1277" s="17">
        <v>1108</v>
      </c>
      <c r="D1277" s="18">
        <v>13542</v>
      </c>
      <c r="E1277" s="18">
        <v>8210</v>
      </c>
      <c r="F1277" s="19" t="s">
        <v>50</v>
      </c>
      <c r="G1277" s="16" t="s">
        <v>131</v>
      </c>
      <c r="H1277" s="16" t="s">
        <v>38</v>
      </c>
      <c r="I1277" s="19">
        <v>1.3</v>
      </c>
      <c r="J1277" s="19">
        <v>1.3</v>
      </c>
      <c r="K1277" s="19">
        <v>2</v>
      </c>
      <c r="L1277" s="19">
        <v>0</v>
      </c>
      <c r="M1277" s="19">
        <f t="shared" si="325"/>
        <v>2</v>
      </c>
      <c r="N1277" s="19"/>
      <c r="O1277" s="19">
        <f>IF(P1277="m3",I1277*J1277*M1277,IF(P1277="m2-LxH",I1277*M1277,IF(P1277="m2-LxW",I1277*J1277*N1277,IF(P1277="rm",M1277,IF(P1277="lm",I1277,IF(P1277="unit",#REF!,))))))</f>
        <v>2</v>
      </c>
      <c r="P1277" s="20" t="s">
        <v>30</v>
      </c>
      <c r="Q1277" s="21" t="str">
        <f t="shared" si="326"/>
        <v>off hired</v>
      </c>
      <c r="R1277" s="22">
        <v>44837</v>
      </c>
      <c r="S1277" s="22">
        <v>44872</v>
      </c>
      <c r="T1277" s="23">
        <f t="shared" si="334"/>
        <v>1</v>
      </c>
      <c r="U1277" s="24">
        <f t="shared" si="336"/>
        <v>5.1428571428571432</v>
      </c>
      <c r="V1277" s="31">
        <v>135</v>
      </c>
      <c r="W1277" s="25">
        <v>12.25</v>
      </c>
      <c r="X1277" s="26">
        <f t="shared" si="328"/>
        <v>270</v>
      </c>
      <c r="Y1277" s="26">
        <f t="shared" si="329"/>
        <v>24.5</v>
      </c>
      <c r="Z1277" s="26">
        <f t="shared" si="330"/>
        <v>189</v>
      </c>
      <c r="AA1277" s="26">
        <f t="shared" si="331"/>
        <v>81</v>
      </c>
      <c r="AB1277" s="26">
        <f t="shared" si="332"/>
        <v>126.00000000000001</v>
      </c>
      <c r="AC1277" s="26">
        <f t="shared" si="333"/>
        <v>396</v>
      </c>
      <c r="AD1277" s="93">
        <f t="shared" si="335"/>
        <v>396</v>
      </c>
    </row>
    <row r="1278" spans="1:30" ht="30" customHeight="1" x14ac:dyDescent="0.35">
      <c r="A1278" s="16"/>
      <c r="B1278" s="16" t="s">
        <v>59</v>
      </c>
      <c r="C1278" s="17">
        <v>1109</v>
      </c>
      <c r="D1278" s="18">
        <v>13543</v>
      </c>
      <c r="E1278" s="18">
        <v>8785</v>
      </c>
      <c r="F1278" s="19" t="s">
        <v>49</v>
      </c>
      <c r="G1278" s="16" t="s">
        <v>137</v>
      </c>
      <c r="H1278" s="16" t="s">
        <v>38</v>
      </c>
      <c r="I1278" s="19">
        <v>2.5</v>
      </c>
      <c r="J1278" s="19">
        <v>1.8</v>
      </c>
      <c r="K1278" s="19">
        <v>4</v>
      </c>
      <c r="L1278" s="19">
        <v>0</v>
      </c>
      <c r="M1278" s="19">
        <f t="shared" si="325"/>
        <v>4</v>
      </c>
      <c r="N1278" s="19"/>
      <c r="O1278" s="19">
        <f>IF(P1278="m3",I1278*J1278*M1278,IF(P1278="m2-LxH",I1278*M1278,IF(P1278="m2-LxW",I1278*J1278*N1278,IF(P1278="rm",M1278,IF(P1278="lm",I1278,IF(P1278="unit",#REF!,))))))</f>
        <v>4</v>
      </c>
      <c r="P1278" s="20" t="s">
        <v>30</v>
      </c>
      <c r="Q1278" s="21" t="str">
        <f t="shared" si="326"/>
        <v>off hired</v>
      </c>
      <c r="R1278" s="22">
        <v>44837</v>
      </c>
      <c r="S1278" s="22">
        <v>44993</v>
      </c>
      <c r="T1278" s="23">
        <f t="shared" si="334"/>
        <v>1</v>
      </c>
      <c r="U1278" s="24">
        <f t="shared" si="336"/>
        <v>22.428571428571427</v>
      </c>
      <c r="V1278" s="31">
        <v>135</v>
      </c>
      <c r="W1278" s="25">
        <v>12.25</v>
      </c>
      <c r="X1278" s="26">
        <f t="shared" si="328"/>
        <v>540</v>
      </c>
      <c r="Y1278" s="26">
        <f t="shared" si="329"/>
        <v>49</v>
      </c>
      <c r="Z1278" s="26">
        <f t="shared" si="330"/>
        <v>378</v>
      </c>
      <c r="AA1278" s="26">
        <f t="shared" si="331"/>
        <v>162</v>
      </c>
      <c r="AB1278" s="26">
        <f t="shared" si="332"/>
        <v>1099</v>
      </c>
      <c r="AC1278" s="26">
        <f t="shared" si="333"/>
        <v>1639</v>
      </c>
      <c r="AD1278" s="93">
        <f t="shared" si="335"/>
        <v>1639</v>
      </c>
    </row>
    <row r="1279" spans="1:30" ht="30" customHeight="1" x14ac:dyDescent="0.35">
      <c r="A1279" s="16"/>
      <c r="B1279" s="16" t="s">
        <v>47</v>
      </c>
      <c r="C1279" s="17">
        <v>1110</v>
      </c>
      <c r="D1279" s="18">
        <v>13544</v>
      </c>
      <c r="E1279" s="18">
        <v>8301</v>
      </c>
      <c r="F1279" s="19" t="s">
        <v>50</v>
      </c>
      <c r="G1279" s="16" t="s">
        <v>138</v>
      </c>
      <c r="H1279" s="16" t="s">
        <v>38</v>
      </c>
      <c r="I1279" s="19">
        <v>1.8</v>
      </c>
      <c r="J1279" s="19">
        <v>1.3</v>
      </c>
      <c r="K1279" s="19">
        <v>4</v>
      </c>
      <c r="L1279" s="19"/>
      <c r="M1279" s="19">
        <f t="shared" si="325"/>
        <v>4</v>
      </c>
      <c r="N1279" s="19"/>
      <c r="O1279" s="19">
        <f>IF(P1279="m3",I1279*J1279*M1279,IF(P1279="m2-LxH",I1279*M1279,IF(P1279="m2-LxW",I1279*J1279*N1279,IF(P1279="rm",M1279,IF(P1279="lm",I1279,IF(P1279="unit",#REF!,))))))</f>
        <v>4</v>
      </c>
      <c r="P1279" s="20" t="s">
        <v>30</v>
      </c>
      <c r="Q1279" s="21" t="str">
        <f t="shared" si="326"/>
        <v>off hired</v>
      </c>
      <c r="R1279" s="22">
        <v>44837</v>
      </c>
      <c r="S1279" s="22">
        <v>44899</v>
      </c>
      <c r="T1279" s="23">
        <f t="shared" si="334"/>
        <v>1</v>
      </c>
      <c r="U1279" s="24">
        <f t="shared" si="336"/>
        <v>9</v>
      </c>
      <c r="V1279" s="31">
        <v>135</v>
      </c>
      <c r="W1279" s="25">
        <v>12.25</v>
      </c>
      <c r="X1279" s="26">
        <f t="shared" si="328"/>
        <v>540</v>
      </c>
      <c r="Y1279" s="26">
        <f t="shared" si="329"/>
        <v>49</v>
      </c>
      <c r="Z1279" s="26">
        <f t="shared" si="330"/>
        <v>378</v>
      </c>
      <c r="AA1279" s="26">
        <f t="shared" si="331"/>
        <v>162</v>
      </c>
      <c r="AB1279" s="26">
        <f t="shared" si="332"/>
        <v>441</v>
      </c>
      <c r="AC1279" s="26">
        <f t="shared" si="333"/>
        <v>981</v>
      </c>
      <c r="AD1279" s="93">
        <f t="shared" si="335"/>
        <v>981</v>
      </c>
    </row>
    <row r="1280" spans="1:30" ht="30" customHeight="1" x14ac:dyDescent="0.35">
      <c r="A1280" s="16"/>
      <c r="B1280" s="16" t="s">
        <v>79</v>
      </c>
      <c r="C1280" s="17">
        <v>1111</v>
      </c>
      <c r="D1280" s="18">
        <v>13545</v>
      </c>
      <c r="E1280" s="18"/>
      <c r="F1280" s="19" t="s">
        <v>50</v>
      </c>
      <c r="G1280" s="16" t="s">
        <v>139</v>
      </c>
      <c r="H1280" s="16" t="s">
        <v>28</v>
      </c>
      <c r="I1280" s="19">
        <v>4</v>
      </c>
      <c r="J1280" s="19">
        <v>2.5</v>
      </c>
      <c r="K1280" s="19">
        <v>4</v>
      </c>
      <c r="L1280" s="19"/>
      <c r="M1280" s="19">
        <f t="shared" si="325"/>
        <v>4</v>
      </c>
      <c r="N1280" s="19"/>
      <c r="O1280" s="19">
        <f>IF(P1280="m3",I1280*J1280*M1280,IF(P1280="m2-LxH",I1280*M1280,IF(P1280="m2-LxW",I1280*J1280*N1280,IF(P1280="rm",M1280,IF(P1280="lm",I1280,IF(P1280="unit",#REF!,))))))</f>
        <v>40</v>
      </c>
      <c r="P1280" s="20" t="s">
        <v>29</v>
      </c>
      <c r="Q1280" s="21" t="str">
        <f t="shared" si="326"/>
        <v>on hire</v>
      </c>
      <c r="R1280" s="22">
        <v>44837</v>
      </c>
      <c r="S1280" s="22"/>
      <c r="T1280" s="23">
        <f t="shared" si="334"/>
        <v>0</v>
      </c>
      <c r="U1280" s="24">
        <f t="shared" ca="1" si="336"/>
        <v>29.142857142857142</v>
      </c>
      <c r="V1280" s="31">
        <v>7.5</v>
      </c>
      <c r="W1280" s="25">
        <v>0.70000000000000007</v>
      </c>
      <c r="X1280" s="26">
        <f t="shared" si="328"/>
        <v>300</v>
      </c>
      <c r="Y1280" s="26">
        <f t="shared" si="329"/>
        <v>28.000000000000004</v>
      </c>
      <c r="Z1280" s="26">
        <f t="shared" si="330"/>
        <v>210</v>
      </c>
      <c r="AA1280" s="26">
        <f t="shared" si="331"/>
        <v>0</v>
      </c>
      <c r="AB1280" s="26">
        <f t="shared" ca="1" si="332"/>
        <v>816.00000000000011</v>
      </c>
      <c r="AC1280" s="26">
        <f t="shared" ca="1" si="333"/>
        <v>1026</v>
      </c>
      <c r="AD1280" s="93">
        <f t="shared" ca="1" si="335"/>
        <v>1026</v>
      </c>
    </row>
    <row r="1281" spans="1:30" ht="30" customHeight="1" x14ac:dyDescent="0.35">
      <c r="A1281" s="16"/>
      <c r="B1281" s="16" t="s">
        <v>47</v>
      </c>
      <c r="C1281" s="17">
        <v>1112</v>
      </c>
      <c r="D1281" s="18">
        <v>13546</v>
      </c>
      <c r="E1281" s="18">
        <v>8119</v>
      </c>
      <c r="F1281" s="19" t="s">
        <v>49</v>
      </c>
      <c r="G1281" s="16" t="s">
        <v>140</v>
      </c>
      <c r="H1281" s="16" t="s">
        <v>36</v>
      </c>
      <c r="I1281" s="19">
        <v>7.5</v>
      </c>
      <c r="J1281" s="19">
        <v>1.3</v>
      </c>
      <c r="K1281" s="19">
        <v>2</v>
      </c>
      <c r="L1281" s="19"/>
      <c r="M1281" s="19">
        <f t="shared" si="325"/>
        <v>2</v>
      </c>
      <c r="N1281" s="19"/>
      <c r="O1281" s="19">
        <f>IF(P1281="m3",I1281*J1281*M1281,IF(P1281="m2-LxH",I1281*M1281,IF(P1281="m2-LxW",I1281*J1281*N1281,IF(P1281="rm",M1281,IF(P1281="lm",I1281,IF(P1281="unit",#REF!,))))))</f>
        <v>15</v>
      </c>
      <c r="P1281" s="20" t="s">
        <v>27</v>
      </c>
      <c r="Q1281" s="21" t="str">
        <f t="shared" si="326"/>
        <v>off hired</v>
      </c>
      <c r="R1281" s="22">
        <v>44837</v>
      </c>
      <c r="S1281" s="22">
        <v>44848</v>
      </c>
      <c r="T1281" s="23">
        <f t="shared" si="334"/>
        <v>1</v>
      </c>
      <c r="U1281" s="24">
        <f t="shared" si="336"/>
        <v>1.7142857142857142</v>
      </c>
      <c r="V1281" s="31">
        <v>14</v>
      </c>
      <c r="W1281" s="25">
        <v>0.84</v>
      </c>
      <c r="X1281" s="26">
        <f t="shared" si="328"/>
        <v>210</v>
      </c>
      <c r="Y1281" s="26">
        <f t="shared" si="329"/>
        <v>12.6</v>
      </c>
      <c r="Z1281" s="26">
        <f t="shared" si="330"/>
        <v>147</v>
      </c>
      <c r="AA1281" s="26">
        <f t="shared" si="331"/>
        <v>63</v>
      </c>
      <c r="AB1281" s="26">
        <f t="shared" si="332"/>
        <v>21.599999999999998</v>
      </c>
      <c r="AC1281" s="26">
        <f t="shared" si="333"/>
        <v>231.6</v>
      </c>
      <c r="AD1281" s="93">
        <f t="shared" si="335"/>
        <v>231.6</v>
      </c>
    </row>
    <row r="1282" spans="1:30" ht="30" customHeight="1" x14ac:dyDescent="0.35">
      <c r="A1282" s="16"/>
      <c r="B1282" s="16" t="s">
        <v>47</v>
      </c>
      <c r="C1282" s="17">
        <v>1113</v>
      </c>
      <c r="D1282" s="18">
        <v>13547</v>
      </c>
      <c r="E1282" s="18">
        <v>8078</v>
      </c>
      <c r="F1282" s="19" t="s">
        <v>49</v>
      </c>
      <c r="G1282" s="16" t="s">
        <v>141</v>
      </c>
      <c r="H1282" s="16" t="s">
        <v>36</v>
      </c>
      <c r="I1282" s="19">
        <v>13</v>
      </c>
      <c r="J1282" s="19">
        <v>0.6</v>
      </c>
      <c r="K1282" s="19">
        <v>2</v>
      </c>
      <c r="L1282" s="19"/>
      <c r="M1282" s="19">
        <f t="shared" si="325"/>
        <v>2</v>
      </c>
      <c r="N1282" s="19"/>
      <c r="O1282" s="19">
        <f>IF(P1282="m3",I1282*J1282*M1282,IF(P1282="m2-LxH",I1282*M1282,IF(P1282="m2-LxW",I1282*J1282*N1282,IF(P1282="rm",M1282,IF(P1282="lm",I1282,IF(P1282="unit",#REF!,))))))</f>
        <v>26</v>
      </c>
      <c r="P1282" s="20" t="s">
        <v>27</v>
      </c>
      <c r="Q1282" s="21" t="str">
        <f t="shared" si="326"/>
        <v>off hired</v>
      </c>
      <c r="R1282" s="22">
        <v>44837</v>
      </c>
      <c r="S1282" s="22">
        <v>44841</v>
      </c>
      <c r="T1282" s="23">
        <f t="shared" si="334"/>
        <v>1</v>
      </c>
      <c r="U1282" s="24">
        <f t="shared" si="336"/>
        <v>0.7142857142857143</v>
      </c>
      <c r="V1282" s="31">
        <v>14</v>
      </c>
      <c r="W1282" s="25">
        <v>0.84</v>
      </c>
      <c r="X1282" s="26">
        <f t="shared" si="328"/>
        <v>364</v>
      </c>
      <c r="Y1282" s="26">
        <f t="shared" si="329"/>
        <v>21.84</v>
      </c>
      <c r="Z1282" s="26">
        <f t="shared" si="330"/>
        <v>254.79999999999998</v>
      </c>
      <c r="AA1282" s="26">
        <f t="shared" si="331"/>
        <v>109.2</v>
      </c>
      <c r="AB1282" s="26">
        <f t="shared" si="332"/>
        <v>15.600000000000001</v>
      </c>
      <c r="AC1282" s="26">
        <f t="shared" si="333"/>
        <v>379.6</v>
      </c>
      <c r="AD1282" s="93">
        <f t="shared" si="335"/>
        <v>379.6</v>
      </c>
    </row>
    <row r="1283" spans="1:30" ht="30" customHeight="1" x14ac:dyDescent="0.35">
      <c r="A1283" s="16"/>
      <c r="B1283" s="16" t="s">
        <v>47</v>
      </c>
      <c r="C1283" s="17">
        <v>1114</v>
      </c>
      <c r="D1283" s="18">
        <v>13548</v>
      </c>
      <c r="E1283" s="18">
        <v>8309</v>
      </c>
      <c r="F1283" s="19" t="s">
        <v>50</v>
      </c>
      <c r="G1283" s="16" t="s">
        <v>142</v>
      </c>
      <c r="H1283" s="16" t="s">
        <v>28</v>
      </c>
      <c r="I1283" s="19">
        <v>4</v>
      </c>
      <c r="J1283" s="19">
        <v>2.5</v>
      </c>
      <c r="K1283" s="19">
        <v>2</v>
      </c>
      <c r="L1283" s="19"/>
      <c r="M1283" s="19">
        <f t="shared" si="325"/>
        <v>2</v>
      </c>
      <c r="N1283" s="19"/>
      <c r="O1283" s="19">
        <f>IF(P1283="m3",I1283*J1283*M1283,IF(P1283="m2-LxH",I1283*M1283,IF(P1283="m2-LxW",I1283*J1283*N1283,IF(P1283="rm",M1283,IF(P1283="lm",I1283,IF(P1283="unit",#REF!,))))))</f>
        <v>20</v>
      </c>
      <c r="P1283" s="20" t="s">
        <v>29</v>
      </c>
      <c r="Q1283" s="21" t="str">
        <f t="shared" si="326"/>
        <v>off hired</v>
      </c>
      <c r="R1283" s="22">
        <v>44837</v>
      </c>
      <c r="S1283" s="22">
        <v>44901</v>
      </c>
      <c r="T1283" s="23">
        <f t="shared" si="334"/>
        <v>1</v>
      </c>
      <c r="U1283" s="24">
        <f t="shared" si="336"/>
        <v>9.2857142857142865</v>
      </c>
      <c r="V1283" s="31">
        <v>7.5</v>
      </c>
      <c r="W1283" s="25">
        <v>0.70000000000000007</v>
      </c>
      <c r="X1283" s="26">
        <f t="shared" si="328"/>
        <v>150</v>
      </c>
      <c r="Y1283" s="26">
        <f t="shared" si="329"/>
        <v>14.000000000000002</v>
      </c>
      <c r="Z1283" s="26">
        <f t="shared" si="330"/>
        <v>105</v>
      </c>
      <c r="AA1283" s="26">
        <f t="shared" si="331"/>
        <v>45</v>
      </c>
      <c r="AB1283" s="26">
        <f t="shared" si="332"/>
        <v>130.00000000000003</v>
      </c>
      <c r="AC1283" s="26">
        <f t="shared" si="333"/>
        <v>280</v>
      </c>
      <c r="AD1283" s="93">
        <f t="shared" si="335"/>
        <v>280</v>
      </c>
    </row>
    <row r="1284" spans="1:30" ht="30" customHeight="1" x14ac:dyDescent="0.35">
      <c r="A1284" s="16"/>
      <c r="B1284" s="16" t="s">
        <v>84</v>
      </c>
      <c r="C1284" s="17">
        <v>1115</v>
      </c>
      <c r="D1284" s="18">
        <v>13549</v>
      </c>
      <c r="E1284" s="18">
        <v>8314</v>
      </c>
      <c r="F1284" s="19" t="s">
        <v>50</v>
      </c>
      <c r="G1284" s="16" t="s">
        <v>134</v>
      </c>
      <c r="H1284" s="16" t="s">
        <v>36</v>
      </c>
      <c r="I1284" s="19">
        <v>90</v>
      </c>
      <c r="J1284" s="19">
        <v>0.6</v>
      </c>
      <c r="K1284" s="19">
        <v>2</v>
      </c>
      <c r="L1284" s="19"/>
      <c r="M1284" s="19">
        <f t="shared" si="325"/>
        <v>2</v>
      </c>
      <c r="N1284" s="19"/>
      <c r="O1284" s="19">
        <f>IF(P1284="m3",I1284*J1284*M1284,IF(P1284="m2-LxH",I1284*M1284,IF(P1284="m2-LxW",I1284*J1284*N1284,IF(P1284="rm",M1284,IF(P1284="lm",I1284,IF(P1284="unit",#REF!,))))))</f>
        <v>180</v>
      </c>
      <c r="P1284" s="20" t="s">
        <v>27</v>
      </c>
      <c r="Q1284" s="21" t="str">
        <f t="shared" si="326"/>
        <v>off hired</v>
      </c>
      <c r="R1284" s="22">
        <v>44837</v>
      </c>
      <c r="S1284" s="22">
        <v>44904</v>
      </c>
      <c r="T1284" s="23">
        <f t="shared" si="334"/>
        <v>1</v>
      </c>
      <c r="U1284" s="24">
        <f t="shared" si="336"/>
        <v>9.7142857142857135</v>
      </c>
      <c r="V1284" s="31">
        <v>14</v>
      </c>
      <c r="W1284" s="25">
        <v>0.84</v>
      </c>
      <c r="X1284" s="26">
        <f t="shared" si="328"/>
        <v>2520</v>
      </c>
      <c r="Y1284" s="26">
        <f t="shared" si="329"/>
        <v>151.19999999999999</v>
      </c>
      <c r="Z1284" s="26">
        <f t="shared" si="330"/>
        <v>1763.9999999999998</v>
      </c>
      <c r="AA1284" s="26">
        <f t="shared" si="331"/>
        <v>756</v>
      </c>
      <c r="AB1284" s="26">
        <f t="shared" si="332"/>
        <v>1468.7999999999997</v>
      </c>
      <c r="AC1284" s="26">
        <f t="shared" si="333"/>
        <v>3988.7999999999997</v>
      </c>
      <c r="AD1284" s="93">
        <f t="shared" si="335"/>
        <v>3988.7999999999997</v>
      </c>
    </row>
    <row r="1285" spans="1:30" ht="30" customHeight="1" x14ac:dyDescent="0.35">
      <c r="A1285" s="16"/>
      <c r="B1285" s="16" t="s">
        <v>97</v>
      </c>
      <c r="C1285" s="17">
        <v>1116</v>
      </c>
      <c r="D1285" s="18">
        <v>13550</v>
      </c>
      <c r="E1285" s="18">
        <v>8165</v>
      </c>
      <c r="F1285" s="19" t="s">
        <v>49</v>
      </c>
      <c r="G1285" s="16" t="s">
        <v>119</v>
      </c>
      <c r="H1285" s="16" t="s">
        <v>36</v>
      </c>
      <c r="I1285" s="19">
        <v>5</v>
      </c>
      <c r="J1285" s="19">
        <v>1.3</v>
      </c>
      <c r="K1285" s="19">
        <v>4</v>
      </c>
      <c r="L1285" s="19"/>
      <c r="M1285" s="19">
        <f t="shared" si="325"/>
        <v>4</v>
      </c>
      <c r="N1285" s="19"/>
      <c r="O1285" s="19">
        <f>IF(P1285="m3",I1285*J1285*M1285,IF(P1285="m2-LxH",I1285*M1285,IF(P1285="m2-LxW",I1285*J1285*N1285,IF(P1285="rm",M1285,IF(P1285="lm",I1285,IF(P1285="unit",#REF!,))))))</f>
        <v>20</v>
      </c>
      <c r="P1285" s="20" t="s">
        <v>27</v>
      </c>
      <c r="Q1285" s="21" t="str">
        <f>IF(S1285&lt;&gt;0,"off hired",IF(R1285&lt;&gt;0,"on hire","-"))</f>
        <v>off hired</v>
      </c>
      <c r="R1285" s="22">
        <v>44837</v>
      </c>
      <c r="S1285" s="22">
        <v>44862</v>
      </c>
      <c r="T1285" s="23">
        <f t="shared" si="334"/>
        <v>1</v>
      </c>
      <c r="U1285" s="24">
        <f t="shared" si="336"/>
        <v>3.7142857142857144</v>
      </c>
      <c r="V1285" s="31">
        <v>14</v>
      </c>
      <c r="W1285" s="25">
        <v>0.84</v>
      </c>
      <c r="X1285" s="26">
        <f t="shared" si="328"/>
        <v>280</v>
      </c>
      <c r="Y1285" s="26">
        <f t="shared" si="329"/>
        <v>16.8</v>
      </c>
      <c r="Z1285" s="26">
        <f t="shared" si="330"/>
        <v>196</v>
      </c>
      <c r="AA1285" s="26">
        <f t="shared" si="331"/>
        <v>84</v>
      </c>
      <c r="AB1285" s="26">
        <f t="shared" si="332"/>
        <v>62.400000000000006</v>
      </c>
      <c r="AC1285" s="26">
        <f t="shared" si="333"/>
        <v>342.4</v>
      </c>
      <c r="AD1285" s="93">
        <f t="shared" si="335"/>
        <v>342.4</v>
      </c>
    </row>
    <row r="1286" spans="1:30" ht="30" customHeight="1" x14ac:dyDescent="0.35">
      <c r="A1286" s="16"/>
      <c r="B1286" s="16" t="s">
        <v>47</v>
      </c>
      <c r="C1286" s="17">
        <v>1117</v>
      </c>
      <c r="D1286" s="18">
        <v>13601</v>
      </c>
      <c r="E1286" s="18">
        <v>8339</v>
      </c>
      <c r="F1286" s="19" t="s">
        <v>50</v>
      </c>
      <c r="G1286" s="16" t="s">
        <v>58</v>
      </c>
      <c r="H1286" s="16" t="s">
        <v>36</v>
      </c>
      <c r="I1286" s="19">
        <v>5</v>
      </c>
      <c r="J1286" s="19">
        <v>1.3</v>
      </c>
      <c r="K1286" s="19">
        <v>4</v>
      </c>
      <c r="L1286" s="19"/>
      <c r="M1286" s="19">
        <f t="shared" ref="M1286:M1349" si="337">K1286-L1286</f>
        <v>4</v>
      </c>
      <c r="N1286" s="19"/>
      <c r="O1286" s="19">
        <f>IF(P1286="m3",I1286*J1286*M1286,IF(P1286="m2-LxH",I1286*M1286,IF(P1286="m2-LxW",I1286*J1286*N1286,IF(P1286="rm",M1286,IF(P1286="lm",I1286,IF(P1286="unit",#REF!,))))))</f>
        <v>20</v>
      </c>
      <c r="P1286" s="20" t="s">
        <v>27</v>
      </c>
      <c r="Q1286" s="21" t="str">
        <f t="shared" ref="Q1286:Q1349" si="338">IF(S1286&lt;&gt;0,"off hired",IF(R1286&lt;&gt;0,"on hire","-"))</f>
        <v>off hired</v>
      </c>
      <c r="R1286" s="22">
        <v>44837</v>
      </c>
      <c r="S1286" s="22">
        <v>44912</v>
      </c>
      <c r="T1286" s="23">
        <f t="shared" si="334"/>
        <v>1</v>
      </c>
      <c r="U1286" s="24">
        <f t="shared" ref="U1286:U1308" si="339">IF(Q1286="on hire",$C$1-R1286+1,IF(Q1286="off hired",S1286-R1286+1,0))/7</f>
        <v>10.857142857142858</v>
      </c>
      <c r="V1286" s="31">
        <v>14</v>
      </c>
      <c r="W1286" s="25">
        <v>0.84</v>
      </c>
      <c r="X1286" s="26">
        <f t="shared" ref="X1286:X1349" si="340">V1286*O1286</f>
        <v>280</v>
      </c>
      <c r="Y1286" s="26">
        <f t="shared" ref="Y1286:Y1349" si="341">W1286*O1286</f>
        <v>16.8</v>
      </c>
      <c r="Z1286" s="26">
        <f t="shared" ref="Z1286:Z1349" si="342">0.7*O1286*V1286</f>
        <v>196</v>
      </c>
      <c r="AA1286" s="26">
        <f t="shared" ref="AA1286:AA1349" si="343">IF(Q1286="off hired",0.3*O1286*V1286*T1286,0)</f>
        <v>84</v>
      </c>
      <c r="AB1286" s="26">
        <f t="shared" ref="AB1286:AB1349" si="344">U1286*O1286*W1286</f>
        <v>182.4</v>
      </c>
      <c r="AC1286" s="26">
        <f t="shared" ref="AC1286:AC1349" si="345">Z1286+AA1286+AB1286</f>
        <v>462.4</v>
      </c>
      <c r="AD1286" s="93">
        <f t="shared" si="335"/>
        <v>462.4</v>
      </c>
    </row>
    <row r="1287" spans="1:30" ht="30" customHeight="1" x14ac:dyDescent="0.35">
      <c r="A1287" s="16"/>
      <c r="B1287" s="16" t="s">
        <v>97</v>
      </c>
      <c r="C1287" s="17">
        <v>1118</v>
      </c>
      <c r="D1287" s="18">
        <v>13602</v>
      </c>
      <c r="E1287" s="18">
        <v>8204</v>
      </c>
      <c r="F1287" s="19" t="s">
        <v>49</v>
      </c>
      <c r="G1287" s="16" t="s">
        <v>119</v>
      </c>
      <c r="H1287" s="16" t="s">
        <v>38</v>
      </c>
      <c r="I1287" s="19">
        <v>1.8</v>
      </c>
      <c r="J1287" s="19">
        <v>1.3</v>
      </c>
      <c r="K1287" s="19">
        <v>4</v>
      </c>
      <c r="L1287" s="19"/>
      <c r="M1287" s="19">
        <f t="shared" si="337"/>
        <v>4</v>
      </c>
      <c r="N1287" s="19"/>
      <c r="O1287" s="19">
        <f>IF(P1287="m3",I1287*J1287*M1287,IF(P1287="m2-LxH",I1287*M1287,IF(P1287="m2-LxW",I1287*J1287*N1287,IF(P1287="rm",M1287,IF(P1287="lm",I1287,IF(P1287="unit",#REF!,))))))</f>
        <v>4</v>
      </c>
      <c r="P1287" s="20" t="s">
        <v>30</v>
      </c>
      <c r="Q1287" s="21" t="str">
        <f t="shared" si="338"/>
        <v>off hired</v>
      </c>
      <c r="R1287" s="22">
        <v>44837</v>
      </c>
      <c r="S1287" s="22">
        <v>44870</v>
      </c>
      <c r="T1287" s="23">
        <f t="shared" ref="T1287:T1295" si="346">IF(S1287&lt;&gt;0,1,0)</f>
        <v>1</v>
      </c>
      <c r="U1287" s="24">
        <f t="shared" si="339"/>
        <v>4.8571428571428568</v>
      </c>
      <c r="V1287" s="31">
        <v>135</v>
      </c>
      <c r="W1287" s="25">
        <v>12.25</v>
      </c>
      <c r="X1287" s="26">
        <f t="shared" si="340"/>
        <v>540</v>
      </c>
      <c r="Y1287" s="26">
        <f t="shared" si="341"/>
        <v>49</v>
      </c>
      <c r="Z1287" s="26">
        <f t="shared" si="342"/>
        <v>378</v>
      </c>
      <c r="AA1287" s="26">
        <f t="shared" si="343"/>
        <v>162</v>
      </c>
      <c r="AB1287" s="26">
        <f t="shared" si="344"/>
        <v>237.99999999999997</v>
      </c>
      <c r="AC1287" s="26">
        <f t="shared" si="345"/>
        <v>778</v>
      </c>
      <c r="AD1287" s="93">
        <f t="shared" si="335"/>
        <v>778</v>
      </c>
    </row>
    <row r="1288" spans="1:30" ht="30" customHeight="1" x14ac:dyDescent="0.35">
      <c r="A1288" s="16"/>
      <c r="B1288" s="16" t="s">
        <v>97</v>
      </c>
      <c r="C1288" s="17">
        <v>1118</v>
      </c>
      <c r="D1288" s="18">
        <v>13602</v>
      </c>
      <c r="E1288" s="18">
        <v>8204</v>
      </c>
      <c r="F1288" s="19" t="s">
        <v>49</v>
      </c>
      <c r="G1288" s="16" t="s">
        <v>119</v>
      </c>
      <c r="H1288" s="16" t="s">
        <v>38</v>
      </c>
      <c r="I1288" s="19">
        <v>1.8</v>
      </c>
      <c r="J1288" s="19">
        <v>1.3</v>
      </c>
      <c r="K1288" s="19">
        <v>4</v>
      </c>
      <c r="L1288" s="19"/>
      <c r="M1288" s="19">
        <f t="shared" si="337"/>
        <v>4</v>
      </c>
      <c r="N1288" s="19"/>
      <c r="O1288" s="19">
        <f>IF(P1288="m3",I1288*J1288*M1288,IF(P1288="m2-LxH",I1288*M1288,IF(P1288="m2-LxW",I1288*J1288*N1288,IF(P1288="rm",M1288,IF(P1288="lm",I1288,IF(P1288="unit",#REF!,))))))</f>
        <v>4</v>
      </c>
      <c r="P1288" s="20" t="s">
        <v>30</v>
      </c>
      <c r="Q1288" s="21" t="str">
        <f t="shared" si="338"/>
        <v>off hired</v>
      </c>
      <c r="R1288" s="22">
        <v>44837</v>
      </c>
      <c r="S1288" s="22">
        <v>44870</v>
      </c>
      <c r="T1288" s="23">
        <f t="shared" si="346"/>
        <v>1</v>
      </c>
      <c r="U1288" s="24">
        <f t="shared" si="339"/>
        <v>4.8571428571428568</v>
      </c>
      <c r="V1288" s="31">
        <v>135</v>
      </c>
      <c r="W1288" s="25">
        <v>12.25</v>
      </c>
      <c r="X1288" s="26">
        <f t="shared" si="340"/>
        <v>540</v>
      </c>
      <c r="Y1288" s="26">
        <f t="shared" si="341"/>
        <v>49</v>
      </c>
      <c r="Z1288" s="26">
        <f t="shared" si="342"/>
        <v>378</v>
      </c>
      <c r="AA1288" s="26">
        <f t="shared" si="343"/>
        <v>162</v>
      </c>
      <c r="AB1288" s="26">
        <f t="shared" si="344"/>
        <v>237.99999999999997</v>
      </c>
      <c r="AC1288" s="26">
        <f t="shared" si="345"/>
        <v>778</v>
      </c>
      <c r="AD1288" s="93">
        <f t="shared" si="335"/>
        <v>778</v>
      </c>
    </row>
    <row r="1289" spans="1:30" ht="30" customHeight="1" x14ac:dyDescent="0.35">
      <c r="A1289" s="16"/>
      <c r="B1289" s="16" t="s">
        <v>97</v>
      </c>
      <c r="C1289" s="17">
        <v>1119</v>
      </c>
      <c r="D1289" s="18">
        <v>13603</v>
      </c>
      <c r="E1289" s="18">
        <v>8170</v>
      </c>
      <c r="F1289" s="19" t="s">
        <v>49</v>
      </c>
      <c r="G1289" s="16" t="s">
        <v>119</v>
      </c>
      <c r="H1289" s="16" t="s">
        <v>39</v>
      </c>
      <c r="I1289" s="19">
        <v>20</v>
      </c>
      <c r="J1289" s="19">
        <v>5</v>
      </c>
      <c r="K1289" s="19"/>
      <c r="L1289" s="19"/>
      <c r="M1289" s="19">
        <f t="shared" si="337"/>
        <v>0</v>
      </c>
      <c r="N1289" s="19">
        <v>1</v>
      </c>
      <c r="O1289" s="19">
        <f>IF(P1289="m3",I1289*J1289*M1289,IF(P1289="m2-LxH",I1289*M1289,IF(P1289="m2-LxW",I1289*J1289*N1289,IF(P1289="rm",M1289,IF(P1289="lm",I1289,IF(P1289="unit",#REF!,))))))</f>
        <v>100</v>
      </c>
      <c r="P1289" s="20" t="s">
        <v>32</v>
      </c>
      <c r="Q1289" s="21" t="str">
        <f t="shared" si="338"/>
        <v>off hired</v>
      </c>
      <c r="R1289" s="22">
        <v>44837</v>
      </c>
      <c r="S1289" s="22">
        <v>44863</v>
      </c>
      <c r="T1289" s="23">
        <f t="shared" si="346"/>
        <v>1</v>
      </c>
      <c r="U1289" s="24">
        <f t="shared" si="339"/>
        <v>3.8571428571428572</v>
      </c>
      <c r="V1289" s="31">
        <v>7.5</v>
      </c>
      <c r="W1289" s="25">
        <v>1.05</v>
      </c>
      <c r="X1289" s="26">
        <f t="shared" si="340"/>
        <v>750</v>
      </c>
      <c r="Y1289" s="26">
        <f t="shared" si="341"/>
        <v>105</v>
      </c>
      <c r="Z1289" s="26">
        <f t="shared" si="342"/>
        <v>525</v>
      </c>
      <c r="AA1289" s="26">
        <f t="shared" si="343"/>
        <v>225</v>
      </c>
      <c r="AB1289" s="26">
        <f t="shared" si="344"/>
        <v>405</v>
      </c>
      <c r="AC1289" s="26">
        <f t="shared" si="345"/>
        <v>1155</v>
      </c>
      <c r="AD1289" s="93">
        <f t="shared" si="335"/>
        <v>1155</v>
      </c>
    </row>
    <row r="1290" spans="1:30" ht="30" customHeight="1" x14ac:dyDescent="0.35">
      <c r="A1290" s="16"/>
      <c r="B1290" s="16" t="s">
        <v>47</v>
      </c>
      <c r="C1290" s="17">
        <v>1120</v>
      </c>
      <c r="D1290" s="18">
        <v>13604</v>
      </c>
      <c r="E1290" s="18">
        <v>8247</v>
      </c>
      <c r="F1290" s="19" t="s">
        <v>50</v>
      </c>
      <c r="G1290" s="16" t="s">
        <v>143</v>
      </c>
      <c r="H1290" s="16" t="s">
        <v>36</v>
      </c>
      <c r="I1290" s="19">
        <v>37.5</v>
      </c>
      <c r="J1290" s="19">
        <v>1.3</v>
      </c>
      <c r="K1290" s="19">
        <v>4.5</v>
      </c>
      <c r="L1290" s="19"/>
      <c r="M1290" s="19">
        <f t="shared" si="337"/>
        <v>4.5</v>
      </c>
      <c r="N1290" s="19"/>
      <c r="O1290" s="19">
        <f>IF(P1290="m3",I1290*J1290*M1290,IF(P1290="m2-LxH",I1290*M1290,IF(P1290="m2-LxW",I1290*J1290*N1290,IF(P1290="rm",M1290,IF(P1290="lm",I1290,IF(P1290="unit",#REF!,))))))</f>
        <v>168.75</v>
      </c>
      <c r="P1290" s="20" t="s">
        <v>27</v>
      </c>
      <c r="Q1290" s="21" t="str">
        <f t="shared" si="338"/>
        <v>off hired</v>
      </c>
      <c r="R1290" s="22">
        <v>44838</v>
      </c>
      <c r="S1290" s="22">
        <v>44882</v>
      </c>
      <c r="T1290" s="23">
        <f t="shared" si="346"/>
        <v>1</v>
      </c>
      <c r="U1290" s="24">
        <f t="shared" si="339"/>
        <v>6.4285714285714288</v>
      </c>
      <c r="V1290" s="31">
        <v>14</v>
      </c>
      <c r="W1290" s="25">
        <v>0.84</v>
      </c>
      <c r="X1290" s="26">
        <f t="shared" si="340"/>
        <v>2362.5</v>
      </c>
      <c r="Y1290" s="26">
        <f t="shared" si="341"/>
        <v>141.75</v>
      </c>
      <c r="Z1290" s="26">
        <f t="shared" si="342"/>
        <v>1653.7499999999998</v>
      </c>
      <c r="AA1290" s="26">
        <f t="shared" si="343"/>
        <v>708.75</v>
      </c>
      <c r="AB1290" s="26">
        <f t="shared" si="344"/>
        <v>911.25</v>
      </c>
      <c r="AC1290" s="26">
        <f t="shared" si="345"/>
        <v>3273.75</v>
      </c>
      <c r="AD1290" s="93">
        <f t="shared" si="335"/>
        <v>3273.75</v>
      </c>
    </row>
    <row r="1291" spans="1:30" ht="30" customHeight="1" x14ac:dyDescent="0.35">
      <c r="A1291" s="16"/>
      <c r="B1291" s="16" t="s">
        <v>114</v>
      </c>
      <c r="C1291" s="17">
        <v>1121</v>
      </c>
      <c r="D1291" s="18">
        <v>13605</v>
      </c>
      <c r="E1291" s="18">
        <v>8609</v>
      </c>
      <c r="F1291" s="19" t="s">
        <v>49</v>
      </c>
      <c r="G1291" s="16" t="s">
        <v>90</v>
      </c>
      <c r="H1291" s="16" t="s">
        <v>39</v>
      </c>
      <c r="I1291" s="19">
        <v>4</v>
      </c>
      <c r="J1291" s="19">
        <v>2</v>
      </c>
      <c r="K1291" s="19"/>
      <c r="L1291" s="19"/>
      <c r="M1291" s="19">
        <f t="shared" si="337"/>
        <v>0</v>
      </c>
      <c r="N1291" s="19">
        <v>2</v>
      </c>
      <c r="O1291" s="19">
        <f>IF(P1291="m3",I1291*J1291*M1291,IF(P1291="m2-LxH",I1291*M1291,IF(P1291="m2-LxW",I1291*J1291*N1291,IF(P1291="rm",M1291,IF(P1291="lm",I1291,IF(P1291="unit",#REF!,))))))</f>
        <v>16</v>
      </c>
      <c r="P1291" s="20" t="s">
        <v>32</v>
      </c>
      <c r="Q1291" s="21" t="str">
        <f t="shared" si="338"/>
        <v>off hired</v>
      </c>
      <c r="R1291" s="22">
        <v>44838</v>
      </c>
      <c r="S1291" s="22">
        <v>44952</v>
      </c>
      <c r="T1291" s="23">
        <f t="shared" si="346"/>
        <v>1</v>
      </c>
      <c r="U1291" s="24">
        <f t="shared" si="339"/>
        <v>16.428571428571427</v>
      </c>
      <c r="V1291" s="31">
        <v>7.5</v>
      </c>
      <c r="W1291" s="25">
        <v>1.05</v>
      </c>
      <c r="X1291" s="26">
        <f t="shared" si="340"/>
        <v>120</v>
      </c>
      <c r="Y1291" s="26">
        <f t="shared" si="341"/>
        <v>16.8</v>
      </c>
      <c r="Z1291" s="26">
        <f t="shared" si="342"/>
        <v>84</v>
      </c>
      <c r="AA1291" s="26">
        <f t="shared" si="343"/>
        <v>36</v>
      </c>
      <c r="AB1291" s="26">
        <f t="shared" si="344"/>
        <v>276</v>
      </c>
      <c r="AC1291" s="26">
        <f t="shared" si="345"/>
        <v>396</v>
      </c>
      <c r="AD1291" s="93">
        <f t="shared" si="335"/>
        <v>396</v>
      </c>
    </row>
    <row r="1292" spans="1:30" ht="30" customHeight="1" x14ac:dyDescent="0.35">
      <c r="A1292" s="16"/>
      <c r="B1292" s="16" t="s">
        <v>82</v>
      </c>
      <c r="C1292" s="17">
        <v>1122</v>
      </c>
      <c r="D1292" s="18">
        <v>13606</v>
      </c>
      <c r="E1292" s="18"/>
      <c r="F1292" s="19" t="s">
        <v>49</v>
      </c>
      <c r="G1292" s="16" t="s">
        <v>144</v>
      </c>
      <c r="H1292" s="16" t="s">
        <v>38</v>
      </c>
      <c r="I1292" s="19">
        <v>2.5</v>
      </c>
      <c r="J1292" s="19">
        <v>1</v>
      </c>
      <c r="K1292" s="19">
        <v>2</v>
      </c>
      <c r="L1292" s="19"/>
      <c r="M1292" s="19">
        <f t="shared" si="337"/>
        <v>2</v>
      </c>
      <c r="N1292" s="19"/>
      <c r="O1292" s="19">
        <f>IF(P1292="m3",I1292*J1292*M1292,IF(P1292="m2-LxH",I1292*M1292,IF(P1292="m2-LxW",I1292*J1292*N1292,IF(P1292="rm",M1292,IF(P1292="lm",I1292,IF(P1292="unit",#REF!,))))))</f>
        <v>2</v>
      </c>
      <c r="P1292" s="20" t="s">
        <v>30</v>
      </c>
      <c r="Q1292" s="21" t="str">
        <f t="shared" si="338"/>
        <v>on hire</v>
      </c>
      <c r="R1292" s="22">
        <v>44838</v>
      </c>
      <c r="S1292" s="22"/>
      <c r="T1292" s="23">
        <f t="shared" si="346"/>
        <v>0</v>
      </c>
      <c r="U1292" s="24">
        <f t="shared" ca="1" si="339"/>
        <v>29</v>
      </c>
      <c r="V1292" s="31">
        <v>135</v>
      </c>
      <c r="W1292" s="25">
        <v>12.25</v>
      </c>
      <c r="X1292" s="26">
        <f t="shared" si="340"/>
        <v>270</v>
      </c>
      <c r="Y1292" s="26">
        <f t="shared" si="341"/>
        <v>24.5</v>
      </c>
      <c r="Z1292" s="26">
        <f t="shared" si="342"/>
        <v>189</v>
      </c>
      <c r="AA1292" s="26">
        <f t="shared" si="343"/>
        <v>0</v>
      </c>
      <c r="AB1292" s="26">
        <f t="shared" ca="1" si="344"/>
        <v>710.5</v>
      </c>
      <c r="AC1292" s="26">
        <f t="shared" ca="1" si="345"/>
        <v>899.5</v>
      </c>
      <c r="AD1292" s="93">
        <f t="shared" ca="1" si="335"/>
        <v>899.5</v>
      </c>
    </row>
    <row r="1293" spans="1:30" s="27" customFormat="1" ht="30" customHeight="1" x14ac:dyDescent="0.35">
      <c r="A1293" s="78"/>
      <c r="B1293" s="78" t="s">
        <v>114</v>
      </c>
      <c r="C1293" s="18">
        <v>1123</v>
      </c>
      <c r="D1293" s="18">
        <v>13607</v>
      </c>
      <c r="E1293" s="18">
        <v>8095</v>
      </c>
      <c r="F1293" s="18" t="s">
        <v>49</v>
      </c>
      <c r="G1293" s="78" t="s">
        <v>89</v>
      </c>
      <c r="H1293" s="78" t="s">
        <v>38</v>
      </c>
      <c r="I1293" s="18">
        <v>1.3</v>
      </c>
      <c r="J1293" s="18">
        <v>1.3</v>
      </c>
      <c r="K1293" s="18">
        <v>2</v>
      </c>
      <c r="L1293" s="18"/>
      <c r="M1293" s="18">
        <f t="shared" si="337"/>
        <v>2</v>
      </c>
      <c r="N1293" s="18"/>
      <c r="O1293" s="18">
        <f>IF(P1293="m3",I1293*J1293*M1293,IF(P1293="m2-LxH",I1293*M1293,IF(P1293="m2-LxW",I1293*J1293*N1293,IF(P1293="rm",M1293,IF(P1293="lm",I1293,IF(P1293="unit",#REF!,))))))</f>
        <v>2</v>
      </c>
      <c r="P1293" s="79" t="s">
        <v>30</v>
      </c>
      <c r="Q1293" s="80" t="str">
        <f t="shared" si="338"/>
        <v>off hired</v>
      </c>
      <c r="R1293" s="81">
        <v>44838</v>
      </c>
      <c r="S1293" s="81">
        <v>44845</v>
      </c>
      <c r="T1293" s="23">
        <f t="shared" si="346"/>
        <v>1</v>
      </c>
      <c r="U1293" s="83">
        <f t="shared" si="339"/>
        <v>1.1428571428571428</v>
      </c>
      <c r="V1293" s="31">
        <v>135</v>
      </c>
      <c r="W1293" s="31">
        <v>12.25</v>
      </c>
      <c r="X1293" s="84">
        <f t="shared" si="340"/>
        <v>270</v>
      </c>
      <c r="Y1293" s="84">
        <f t="shared" si="341"/>
        <v>24.5</v>
      </c>
      <c r="Z1293" s="84">
        <f t="shared" si="342"/>
        <v>189</v>
      </c>
      <c r="AA1293" s="84">
        <f t="shared" si="343"/>
        <v>81</v>
      </c>
      <c r="AB1293" s="26">
        <f t="shared" si="344"/>
        <v>28</v>
      </c>
      <c r="AC1293" s="84">
        <f t="shared" si="345"/>
        <v>298</v>
      </c>
      <c r="AD1293" s="93">
        <f t="shared" si="335"/>
        <v>298</v>
      </c>
    </row>
    <row r="1294" spans="1:30" ht="30" customHeight="1" x14ac:dyDescent="0.35">
      <c r="A1294" s="16"/>
      <c r="B1294" s="16" t="s">
        <v>104</v>
      </c>
      <c r="C1294" s="17">
        <v>1124</v>
      </c>
      <c r="D1294" s="18">
        <v>13608</v>
      </c>
      <c r="E1294" s="18">
        <v>8296</v>
      </c>
      <c r="F1294" s="19" t="s">
        <v>49</v>
      </c>
      <c r="G1294" s="16" t="s">
        <v>145</v>
      </c>
      <c r="H1294" s="16" t="s">
        <v>38</v>
      </c>
      <c r="I1294" s="19">
        <v>2.5</v>
      </c>
      <c r="J1294" s="19">
        <v>1</v>
      </c>
      <c r="K1294" s="19">
        <v>4</v>
      </c>
      <c r="L1294" s="19"/>
      <c r="M1294" s="19">
        <f t="shared" si="337"/>
        <v>4</v>
      </c>
      <c r="N1294" s="19"/>
      <c r="O1294" s="19">
        <f>IF(P1294="m3",I1294*J1294*M1294,IF(P1294="m2-LxH",I1294*M1294,IF(P1294="m2-LxW",I1294*J1294*N1294,IF(P1294="rm",M1294,IF(P1294="lm",I1294,IF(P1294="unit",#REF!,))))))</f>
        <v>4</v>
      </c>
      <c r="P1294" s="20" t="s">
        <v>30</v>
      </c>
      <c r="Q1294" s="21" t="str">
        <f t="shared" si="338"/>
        <v>off hired</v>
      </c>
      <c r="R1294" s="22">
        <v>44838</v>
      </c>
      <c r="S1294" s="22">
        <v>44895</v>
      </c>
      <c r="T1294" s="23">
        <f t="shared" si="346"/>
        <v>1</v>
      </c>
      <c r="U1294" s="24">
        <f t="shared" si="339"/>
        <v>8.2857142857142865</v>
      </c>
      <c r="V1294" s="31">
        <v>135</v>
      </c>
      <c r="W1294" s="25">
        <v>12.25</v>
      </c>
      <c r="X1294" s="26">
        <f t="shared" si="340"/>
        <v>540</v>
      </c>
      <c r="Y1294" s="26">
        <f t="shared" si="341"/>
        <v>49</v>
      </c>
      <c r="Z1294" s="26">
        <f t="shared" si="342"/>
        <v>378</v>
      </c>
      <c r="AA1294" s="26">
        <f t="shared" si="343"/>
        <v>162</v>
      </c>
      <c r="AB1294" s="26">
        <f t="shared" si="344"/>
        <v>406.00000000000006</v>
      </c>
      <c r="AC1294" s="26">
        <f t="shared" si="345"/>
        <v>946</v>
      </c>
      <c r="AD1294" s="93">
        <f t="shared" ref="AD1294:AD1357" si="347">_xlfn.IFNA(AC1294,0)</f>
        <v>946</v>
      </c>
    </row>
    <row r="1295" spans="1:30" ht="30" customHeight="1" x14ac:dyDescent="0.35">
      <c r="A1295" s="16"/>
      <c r="B1295" s="16" t="s">
        <v>47</v>
      </c>
      <c r="C1295" s="17">
        <v>1125</v>
      </c>
      <c r="D1295" s="18">
        <v>13609</v>
      </c>
      <c r="E1295" s="18">
        <v>8184</v>
      </c>
      <c r="F1295" s="19" t="s">
        <v>49</v>
      </c>
      <c r="G1295" s="16" t="s">
        <v>146</v>
      </c>
      <c r="H1295" s="16" t="s">
        <v>36</v>
      </c>
      <c r="I1295" s="19">
        <v>10</v>
      </c>
      <c r="J1295" s="19">
        <v>1.3</v>
      </c>
      <c r="K1295" s="19">
        <v>3</v>
      </c>
      <c r="L1295" s="19"/>
      <c r="M1295" s="19">
        <f t="shared" si="337"/>
        <v>3</v>
      </c>
      <c r="N1295" s="19"/>
      <c r="O1295" s="19">
        <f>IF(P1295="m3",I1295*J1295*M1295,IF(P1295="m2-LxH",I1295*M1295,IF(P1295="m2-LxW",I1295*J1295*N1295,IF(P1295="rm",M1295,IF(P1295="lm",I1295,IF(P1295="unit",#REF!,))))))</f>
        <v>30</v>
      </c>
      <c r="P1295" s="20" t="s">
        <v>27</v>
      </c>
      <c r="Q1295" s="21" t="str">
        <f t="shared" si="338"/>
        <v>off hired</v>
      </c>
      <c r="R1295" s="22">
        <v>44838</v>
      </c>
      <c r="S1295" s="22">
        <v>44867</v>
      </c>
      <c r="T1295" s="23">
        <f t="shared" si="346"/>
        <v>1</v>
      </c>
      <c r="U1295" s="24">
        <f t="shared" si="339"/>
        <v>4.2857142857142856</v>
      </c>
      <c r="V1295" s="31">
        <v>14</v>
      </c>
      <c r="W1295" s="25">
        <v>0.84</v>
      </c>
      <c r="X1295" s="26">
        <f t="shared" si="340"/>
        <v>420</v>
      </c>
      <c r="Y1295" s="26">
        <f t="shared" si="341"/>
        <v>25.2</v>
      </c>
      <c r="Z1295" s="26">
        <f t="shared" si="342"/>
        <v>294</v>
      </c>
      <c r="AA1295" s="26">
        <f t="shared" si="343"/>
        <v>126</v>
      </c>
      <c r="AB1295" s="26">
        <f t="shared" si="344"/>
        <v>107.99999999999999</v>
      </c>
      <c r="AC1295" s="26">
        <f t="shared" si="345"/>
        <v>528</v>
      </c>
      <c r="AD1295" s="93">
        <f t="shared" si="347"/>
        <v>528</v>
      </c>
    </row>
    <row r="1296" spans="1:30" ht="30" customHeight="1" x14ac:dyDescent="0.35">
      <c r="A1296" s="16"/>
      <c r="B1296" s="16" t="s">
        <v>79</v>
      </c>
      <c r="C1296" s="17">
        <v>1134</v>
      </c>
      <c r="D1296" s="18">
        <v>13618</v>
      </c>
      <c r="E1296" s="18">
        <v>8216</v>
      </c>
      <c r="F1296" s="18" t="s">
        <v>49</v>
      </c>
      <c r="G1296" s="16" t="s">
        <v>147</v>
      </c>
      <c r="H1296" s="16" t="s">
        <v>38</v>
      </c>
      <c r="I1296" s="19">
        <v>2.5</v>
      </c>
      <c r="J1296" s="19">
        <v>1.3</v>
      </c>
      <c r="K1296" s="19">
        <v>4</v>
      </c>
      <c r="L1296" s="19">
        <v>0</v>
      </c>
      <c r="M1296" s="19">
        <f t="shared" si="337"/>
        <v>4</v>
      </c>
      <c r="N1296" s="19"/>
      <c r="O1296" s="19">
        <f>IF(P1296="m3",I1296*J1296*M1296,IF(P1296="m2-LxH",I1296*M1296,IF(P1296="m2-LxW",I1296*J1296*N1296,IF(P1296="rm",M1296,IF(P1296="lm",I1296,IF(P1296="unit",#REF!,))))))</f>
        <v>4</v>
      </c>
      <c r="P1296" s="20" t="s">
        <v>30</v>
      </c>
      <c r="Q1296" s="21" t="str">
        <f t="shared" si="338"/>
        <v>off hired</v>
      </c>
      <c r="R1296" s="22">
        <v>44838</v>
      </c>
      <c r="S1296" s="22">
        <v>44874</v>
      </c>
      <c r="T1296" s="23">
        <f>IF(S1296&lt;&gt;0,1,0)</f>
        <v>1</v>
      </c>
      <c r="U1296" s="24">
        <f t="shared" si="339"/>
        <v>5.2857142857142856</v>
      </c>
      <c r="V1296" s="31">
        <v>135</v>
      </c>
      <c r="W1296" s="25">
        <v>12.25</v>
      </c>
      <c r="X1296" s="26">
        <f t="shared" si="340"/>
        <v>540</v>
      </c>
      <c r="Y1296" s="26">
        <f t="shared" si="341"/>
        <v>49</v>
      </c>
      <c r="Z1296" s="26">
        <f t="shared" si="342"/>
        <v>378</v>
      </c>
      <c r="AA1296" s="26">
        <f t="shared" si="343"/>
        <v>162</v>
      </c>
      <c r="AB1296" s="26">
        <f t="shared" si="344"/>
        <v>259</v>
      </c>
      <c r="AC1296" s="26">
        <f t="shared" si="345"/>
        <v>799</v>
      </c>
      <c r="AD1296" s="93">
        <f t="shared" si="347"/>
        <v>799</v>
      </c>
    </row>
    <row r="1297" spans="1:30" ht="30" customHeight="1" x14ac:dyDescent="0.35">
      <c r="A1297" s="16"/>
      <c r="B1297" s="16" t="s">
        <v>79</v>
      </c>
      <c r="C1297" s="17">
        <v>1134</v>
      </c>
      <c r="D1297" s="18">
        <v>13618</v>
      </c>
      <c r="E1297" s="18">
        <v>8216</v>
      </c>
      <c r="F1297" s="18" t="s">
        <v>49</v>
      </c>
      <c r="G1297" s="16" t="s">
        <v>147</v>
      </c>
      <c r="H1297" s="16" t="s">
        <v>38</v>
      </c>
      <c r="I1297" s="19">
        <v>2.5</v>
      </c>
      <c r="J1297" s="19">
        <v>1.3</v>
      </c>
      <c r="K1297" s="19">
        <v>4</v>
      </c>
      <c r="L1297" s="19">
        <v>0</v>
      </c>
      <c r="M1297" s="19">
        <f t="shared" si="337"/>
        <v>4</v>
      </c>
      <c r="N1297" s="19"/>
      <c r="O1297" s="19">
        <f>IF(P1297="m3",I1297*J1297*M1297,IF(P1297="m2-LxH",I1297*M1297,IF(P1297="m2-LxW",I1297*J1297*N1297,IF(P1297="rm",M1297,IF(P1297="lm",I1297,IF(P1297="unit",#REF!,))))))</f>
        <v>4</v>
      </c>
      <c r="P1297" s="20" t="s">
        <v>30</v>
      </c>
      <c r="Q1297" s="21" t="str">
        <f t="shared" si="338"/>
        <v>off hired</v>
      </c>
      <c r="R1297" s="22">
        <v>44838</v>
      </c>
      <c r="S1297" s="22">
        <v>44874</v>
      </c>
      <c r="T1297" s="23">
        <f t="shared" ref="T1297:T1360" si="348">IF(S1297&lt;&gt;0,1,0)</f>
        <v>1</v>
      </c>
      <c r="U1297" s="24">
        <f t="shared" si="339"/>
        <v>5.2857142857142856</v>
      </c>
      <c r="V1297" s="31">
        <v>135</v>
      </c>
      <c r="W1297" s="25">
        <v>12.25</v>
      </c>
      <c r="X1297" s="26">
        <f t="shared" si="340"/>
        <v>540</v>
      </c>
      <c r="Y1297" s="26">
        <f t="shared" si="341"/>
        <v>49</v>
      </c>
      <c r="Z1297" s="26">
        <f t="shared" si="342"/>
        <v>378</v>
      </c>
      <c r="AA1297" s="26">
        <f t="shared" si="343"/>
        <v>162</v>
      </c>
      <c r="AB1297" s="26">
        <f t="shared" si="344"/>
        <v>259</v>
      </c>
      <c r="AC1297" s="26">
        <f t="shared" si="345"/>
        <v>799</v>
      </c>
      <c r="AD1297" s="93">
        <f t="shared" si="347"/>
        <v>799</v>
      </c>
    </row>
    <row r="1298" spans="1:30" ht="30" customHeight="1" x14ac:dyDescent="0.35">
      <c r="A1298" s="16"/>
      <c r="B1298" s="16" t="s">
        <v>47</v>
      </c>
      <c r="C1298" s="17">
        <v>1126</v>
      </c>
      <c r="D1298" s="18">
        <v>13610</v>
      </c>
      <c r="E1298" s="18">
        <v>8099</v>
      </c>
      <c r="F1298" s="19" t="s">
        <v>50</v>
      </c>
      <c r="G1298" s="16" t="s">
        <v>148</v>
      </c>
      <c r="H1298" s="16" t="s">
        <v>38</v>
      </c>
      <c r="I1298" s="19">
        <v>7.5</v>
      </c>
      <c r="J1298" s="19">
        <v>1.3</v>
      </c>
      <c r="K1298" s="19">
        <v>2.5</v>
      </c>
      <c r="L1298" s="19">
        <v>0</v>
      </c>
      <c r="M1298" s="19">
        <f t="shared" si="337"/>
        <v>2.5</v>
      </c>
      <c r="N1298" s="19"/>
      <c r="O1298" s="19">
        <f>IF(P1298="m3",I1298*J1298*M1298,IF(P1298="m2-LxH",I1298*M1298,IF(P1298="m2-LxW",I1298*J1298*N1298,IF(P1298="rm",M1298,IF(P1298="lm",I1298,IF(P1298="unit",#REF!,))))))</f>
        <v>2.5</v>
      </c>
      <c r="P1298" s="20" t="s">
        <v>30</v>
      </c>
      <c r="Q1298" s="21" t="str">
        <f t="shared" si="338"/>
        <v>off hired</v>
      </c>
      <c r="R1298" s="22">
        <v>44838</v>
      </c>
      <c r="S1298" s="22">
        <v>44846</v>
      </c>
      <c r="T1298" s="23">
        <f t="shared" si="348"/>
        <v>1</v>
      </c>
      <c r="U1298" s="24">
        <f t="shared" si="339"/>
        <v>1.2857142857142858</v>
      </c>
      <c r="V1298" s="31">
        <v>135</v>
      </c>
      <c r="W1298" s="25">
        <v>12.25</v>
      </c>
      <c r="X1298" s="26">
        <f t="shared" si="340"/>
        <v>337.5</v>
      </c>
      <c r="Y1298" s="26">
        <f t="shared" si="341"/>
        <v>30.625</v>
      </c>
      <c r="Z1298" s="26">
        <f t="shared" si="342"/>
        <v>236.25</v>
      </c>
      <c r="AA1298" s="26">
        <f t="shared" si="343"/>
        <v>101.25</v>
      </c>
      <c r="AB1298" s="26">
        <f t="shared" si="344"/>
        <v>39.375</v>
      </c>
      <c r="AC1298" s="26">
        <f t="shared" si="345"/>
        <v>376.875</v>
      </c>
      <c r="AD1298" s="93">
        <f t="shared" si="347"/>
        <v>376.875</v>
      </c>
    </row>
    <row r="1299" spans="1:30" ht="30" customHeight="1" x14ac:dyDescent="0.35">
      <c r="A1299" s="16"/>
      <c r="B1299" s="16" t="s">
        <v>79</v>
      </c>
      <c r="C1299" s="17">
        <v>1127</v>
      </c>
      <c r="D1299" s="18">
        <v>13611</v>
      </c>
      <c r="E1299" s="18">
        <v>8099</v>
      </c>
      <c r="F1299" s="19" t="s">
        <v>49</v>
      </c>
      <c r="G1299" s="16" t="s">
        <v>149</v>
      </c>
      <c r="H1299" s="16" t="s">
        <v>36</v>
      </c>
      <c r="I1299" s="19">
        <v>2.5</v>
      </c>
      <c r="J1299" s="19">
        <v>1.3</v>
      </c>
      <c r="K1299" s="19">
        <v>2</v>
      </c>
      <c r="L1299" s="19">
        <v>0</v>
      </c>
      <c r="M1299" s="19">
        <f t="shared" si="337"/>
        <v>2</v>
      </c>
      <c r="N1299" s="19"/>
      <c r="O1299" s="19">
        <f>IF(P1299="m3",I1299*J1299*M1299,IF(P1299="m2-LxH",I1299*M1299,IF(P1299="m2-LxW",I1299*J1299*N1299,IF(P1299="rm",M1299,IF(P1299="lm",I1299,IF(P1299="unit",#REF!,))))))</f>
        <v>5</v>
      </c>
      <c r="P1299" s="20" t="s">
        <v>27</v>
      </c>
      <c r="Q1299" s="21" t="str">
        <f t="shared" si="338"/>
        <v>off hired</v>
      </c>
      <c r="R1299" s="22">
        <v>44838</v>
      </c>
      <c r="S1299" s="22">
        <v>44846</v>
      </c>
      <c r="T1299" s="23">
        <f t="shared" si="348"/>
        <v>1</v>
      </c>
      <c r="U1299" s="24">
        <f t="shared" si="339"/>
        <v>1.2857142857142858</v>
      </c>
      <c r="V1299" s="31">
        <v>14</v>
      </c>
      <c r="W1299" s="25">
        <v>0.84</v>
      </c>
      <c r="X1299" s="26">
        <f t="shared" si="340"/>
        <v>70</v>
      </c>
      <c r="Y1299" s="26">
        <f t="shared" si="341"/>
        <v>4.2</v>
      </c>
      <c r="Z1299" s="26">
        <f t="shared" si="342"/>
        <v>49</v>
      </c>
      <c r="AA1299" s="26">
        <f t="shared" si="343"/>
        <v>21</v>
      </c>
      <c r="AB1299" s="26">
        <f t="shared" si="344"/>
        <v>5.4</v>
      </c>
      <c r="AC1299" s="26">
        <f t="shared" si="345"/>
        <v>75.400000000000006</v>
      </c>
      <c r="AD1299" s="93">
        <f t="shared" si="347"/>
        <v>75.400000000000006</v>
      </c>
    </row>
    <row r="1300" spans="1:30" ht="30" customHeight="1" x14ac:dyDescent="0.35">
      <c r="A1300" s="16"/>
      <c r="B1300" s="16" t="s">
        <v>79</v>
      </c>
      <c r="C1300" s="17">
        <v>1128</v>
      </c>
      <c r="D1300" s="18">
        <v>13612</v>
      </c>
      <c r="E1300" s="18">
        <v>8224</v>
      </c>
      <c r="F1300" s="19" t="s">
        <v>49</v>
      </c>
      <c r="G1300" s="16" t="s">
        <v>150</v>
      </c>
      <c r="H1300" s="16" t="s">
        <v>36</v>
      </c>
      <c r="I1300" s="19">
        <v>5</v>
      </c>
      <c r="J1300" s="19">
        <v>1.3</v>
      </c>
      <c r="K1300" s="19">
        <v>2</v>
      </c>
      <c r="L1300" s="19">
        <v>0</v>
      </c>
      <c r="M1300" s="19">
        <f t="shared" si="337"/>
        <v>2</v>
      </c>
      <c r="N1300" s="19"/>
      <c r="O1300" s="19">
        <f>IF(P1300="m3",I1300*J1300*M1300,IF(P1300="m2-LxH",I1300*M1300,IF(P1300="m2-LxW",I1300*J1300*N1300,IF(P1300="rm",M1300,IF(P1300="lm",I1300,IF(P1300="unit",#REF!,))))))</f>
        <v>10</v>
      </c>
      <c r="P1300" s="20" t="s">
        <v>27</v>
      </c>
      <c r="Q1300" s="21" t="str">
        <f t="shared" si="338"/>
        <v>off hired</v>
      </c>
      <c r="R1300" s="22">
        <v>44838</v>
      </c>
      <c r="S1300" s="22">
        <v>44876</v>
      </c>
      <c r="T1300" s="23">
        <f t="shared" si="348"/>
        <v>1</v>
      </c>
      <c r="U1300" s="24">
        <f t="shared" si="339"/>
        <v>5.5714285714285712</v>
      </c>
      <c r="V1300" s="31">
        <v>14</v>
      </c>
      <c r="W1300" s="25">
        <v>0.84</v>
      </c>
      <c r="X1300" s="26">
        <f t="shared" si="340"/>
        <v>140</v>
      </c>
      <c r="Y1300" s="26">
        <f t="shared" si="341"/>
        <v>8.4</v>
      </c>
      <c r="Z1300" s="26">
        <f t="shared" si="342"/>
        <v>98</v>
      </c>
      <c r="AA1300" s="26">
        <f t="shared" si="343"/>
        <v>42</v>
      </c>
      <c r="AB1300" s="26">
        <f t="shared" si="344"/>
        <v>46.79999999999999</v>
      </c>
      <c r="AC1300" s="26">
        <f t="shared" si="345"/>
        <v>186.79999999999998</v>
      </c>
      <c r="AD1300" s="93">
        <f t="shared" si="347"/>
        <v>186.79999999999998</v>
      </c>
    </row>
    <row r="1301" spans="1:30" ht="30" customHeight="1" x14ac:dyDescent="0.35">
      <c r="A1301" s="16"/>
      <c r="B1301" s="16" t="s">
        <v>79</v>
      </c>
      <c r="C1301" s="17">
        <v>1129</v>
      </c>
      <c r="D1301" s="18">
        <v>13613</v>
      </c>
      <c r="E1301" s="18">
        <v>8117</v>
      </c>
      <c r="F1301" s="19" t="s">
        <v>49</v>
      </c>
      <c r="G1301" s="16" t="s">
        <v>147</v>
      </c>
      <c r="H1301" s="16" t="s">
        <v>28</v>
      </c>
      <c r="I1301" s="19">
        <v>2.5</v>
      </c>
      <c r="J1301" s="19">
        <v>2.5</v>
      </c>
      <c r="K1301" s="19">
        <v>2</v>
      </c>
      <c r="L1301" s="19">
        <v>0</v>
      </c>
      <c r="M1301" s="19">
        <f t="shared" si="337"/>
        <v>2</v>
      </c>
      <c r="N1301" s="19"/>
      <c r="O1301" s="19">
        <f>IF(P1301="m3",I1301*J1301*M1301,IF(P1301="m2-LxH",I1301*M1301,IF(P1301="m2-LxW",I1301*J1301*N1301,IF(P1301="rm",M1301,IF(P1301="lm",I1301,IF(P1301="unit",#REF!,))))))</f>
        <v>12.5</v>
      </c>
      <c r="P1301" s="20" t="s">
        <v>29</v>
      </c>
      <c r="Q1301" s="21" t="str">
        <f t="shared" si="338"/>
        <v>off hired</v>
      </c>
      <c r="R1301" s="22">
        <v>44838</v>
      </c>
      <c r="S1301" s="22">
        <v>44852</v>
      </c>
      <c r="T1301" s="23">
        <f t="shared" si="348"/>
        <v>1</v>
      </c>
      <c r="U1301" s="24">
        <f t="shared" si="339"/>
        <v>2.1428571428571428</v>
      </c>
      <c r="V1301" s="31">
        <v>7.5</v>
      </c>
      <c r="W1301" s="25">
        <v>0.70000000000000007</v>
      </c>
      <c r="X1301" s="26">
        <f t="shared" si="340"/>
        <v>93.75</v>
      </c>
      <c r="Y1301" s="26">
        <f t="shared" si="341"/>
        <v>8.75</v>
      </c>
      <c r="Z1301" s="26">
        <f t="shared" si="342"/>
        <v>65.625</v>
      </c>
      <c r="AA1301" s="26">
        <f t="shared" si="343"/>
        <v>28.125</v>
      </c>
      <c r="AB1301" s="26">
        <f t="shared" si="344"/>
        <v>18.75</v>
      </c>
      <c r="AC1301" s="26">
        <f t="shared" si="345"/>
        <v>112.5</v>
      </c>
      <c r="AD1301" s="93">
        <f t="shared" si="347"/>
        <v>112.5</v>
      </c>
    </row>
    <row r="1302" spans="1:30" ht="30" customHeight="1" x14ac:dyDescent="0.35">
      <c r="A1302" s="16"/>
      <c r="B1302" s="16" t="s">
        <v>79</v>
      </c>
      <c r="C1302" s="17">
        <v>1129</v>
      </c>
      <c r="D1302" s="18">
        <v>13613</v>
      </c>
      <c r="E1302" s="18">
        <v>8117</v>
      </c>
      <c r="F1302" s="19" t="s">
        <v>49</v>
      </c>
      <c r="G1302" s="16" t="s">
        <v>147</v>
      </c>
      <c r="H1302" s="16" t="s">
        <v>28</v>
      </c>
      <c r="I1302" s="19">
        <v>2.5</v>
      </c>
      <c r="J1302" s="19">
        <v>2.5</v>
      </c>
      <c r="K1302" s="19">
        <v>2</v>
      </c>
      <c r="L1302" s="19">
        <v>0</v>
      </c>
      <c r="M1302" s="19">
        <f t="shared" si="337"/>
        <v>2</v>
      </c>
      <c r="N1302" s="19"/>
      <c r="O1302" s="19">
        <f>IF(P1302="m3",I1302*J1302*M1302,IF(P1302="m2-LxH",I1302*M1302,IF(P1302="m2-LxW",I1302*J1302*N1302,IF(P1302="rm",M1302,IF(P1302="lm",I1302,IF(P1302="unit",#REF!,))))))</f>
        <v>12.5</v>
      </c>
      <c r="P1302" s="20" t="s">
        <v>29</v>
      </c>
      <c r="Q1302" s="21" t="str">
        <f t="shared" si="338"/>
        <v>off hired</v>
      </c>
      <c r="R1302" s="22">
        <v>44838</v>
      </c>
      <c r="S1302" s="22">
        <v>44852</v>
      </c>
      <c r="T1302" s="23">
        <f t="shared" si="348"/>
        <v>1</v>
      </c>
      <c r="U1302" s="24">
        <f t="shared" si="339"/>
        <v>2.1428571428571428</v>
      </c>
      <c r="V1302" s="31">
        <v>7.5</v>
      </c>
      <c r="W1302" s="25">
        <v>0.70000000000000007</v>
      </c>
      <c r="X1302" s="26">
        <f t="shared" si="340"/>
        <v>93.75</v>
      </c>
      <c r="Y1302" s="26">
        <f t="shared" si="341"/>
        <v>8.75</v>
      </c>
      <c r="Z1302" s="26">
        <f t="shared" si="342"/>
        <v>65.625</v>
      </c>
      <c r="AA1302" s="26">
        <f t="shared" si="343"/>
        <v>28.125</v>
      </c>
      <c r="AB1302" s="26">
        <f t="shared" si="344"/>
        <v>18.75</v>
      </c>
      <c r="AC1302" s="26">
        <f t="shared" si="345"/>
        <v>112.5</v>
      </c>
      <c r="AD1302" s="93">
        <f t="shared" si="347"/>
        <v>112.5</v>
      </c>
    </row>
    <row r="1303" spans="1:30" ht="30" customHeight="1" x14ac:dyDescent="0.35">
      <c r="A1303" s="16"/>
      <c r="B1303" s="16" t="s">
        <v>151</v>
      </c>
      <c r="C1303" s="17">
        <v>1130</v>
      </c>
      <c r="D1303" s="18">
        <v>13614</v>
      </c>
      <c r="E1303" s="18">
        <v>8718</v>
      </c>
      <c r="F1303" s="19" t="s">
        <v>49</v>
      </c>
      <c r="G1303" s="16" t="s">
        <v>137</v>
      </c>
      <c r="H1303" s="16" t="s">
        <v>38</v>
      </c>
      <c r="I1303" s="19">
        <v>2.5</v>
      </c>
      <c r="J1303" s="19">
        <v>1.3</v>
      </c>
      <c r="K1303" s="19">
        <v>3.5</v>
      </c>
      <c r="L1303" s="19">
        <v>0</v>
      </c>
      <c r="M1303" s="19">
        <f t="shared" si="337"/>
        <v>3.5</v>
      </c>
      <c r="N1303" s="19"/>
      <c r="O1303" s="19">
        <f>IF(P1303="m3",I1303*J1303*M1303,IF(P1303="m2-LxH",I1303*M1303,IF(P1303="m2-LxW",I1303*J1303*N1303,IF(P1303="rm",M1303,IF(P1303="lm",I1303,IF(P1303="unit",#REF!,))))))</f>
        <v>3.5</v>
      </c>
      <c r="P1303" s="20" t="s">
        <v>30</v>
      </c>
      <c r="Q1303" s="21" t="str">
        <f t="shared" si="338"/>
        <v>off hired</v>
      </c>
      <c r="R1303" s="22">
        <v>44838</v>
      </c>
      <c r="S1303" s="22">
        <v>45005</v>
      </c>
      <c r="T1303" s="23">
        <f t="shared" si="348"/>
        <v>1</v>
      </c>
      <c r="U1303" s="24">
        <f t="shared" si="339"/>
        <v>24</v>
      </c>
      <c r="V1303" s="31">
        <v>135</v>
      </c>
      <c r="W1303" s="25">
        <v>12.25</v>
      </c>
      <c r="X1303" s="26">
        <f t="shared" si="340"/>
        <v>472.5</v>
      </c>
      <c r="Y1303" s="26">
        <f t="shared" si="341"/>
        <v>42.875</v>
      </c>
      <c r="Z1303" s="26">
        <f t="shared" si="342"/>
        <v>330.74999999999994</v>
      </c>
      <c r="AA1303" s="26">
        <f t="shared" si="343"/>
        <v>141.75</v>
      </c>
      <c r="AB1303" s="26">
        <f t="shared" si="344"/>
        <v>1029</v>
      </c>
      <c r="AC1303" s="26">
        <f t="shared" si="345"/>
        <v>1501.5</v>
      </c>
      <c r="AD1303" s="93">
        <f t="shared" si="347"/>
        <v>1501.5</v>
      </c>
    </row>
    <row r="1304" spans="1:30" ht="30" customHeight="1" x14ac:dyDescent="0.35">
      <c r="A1304" s="16"/>
      <c r="B1304" s="16" t="s">
        <v>47</v>
      </c>
      <c r="C1304" s="17">
        <v>1131</v>
      </c>
      <c r="D1304" s="18">
        <v>13615</v>
      </c>
      <c r="E1304" s="18">
        <v>8131</v>
      </c>
      <c r="F1304" s="19" t="s">
        <v>50</v>
      </c>
      <c r="G1304" s="16" t="s">
        <v>152</v>
      </c>
      <c r="H1304" s="16" t="s">
        <v>28</v>
      </c>
      <c r="I1304" s="19">
        <v>2.5</v>
      </c>
      <c r="J1304" s="19">
        <v>2.5</v>
      </c>
      <c r="K1304" s="19">
        <v>2</v>
      </c>
      <c r="L1304" s="19">
        <v>0</v>
      </c>
      <c r="M1304" s="19">
        <f t="shared" si="337"/>
        <v>2</v>
      </c>
      <c r="N1304" s="19"/>
      <c r="O1304" s="19">
        <f>IF(P1304="m3",I1304*J1304*M1304,IF(P1304="m2-LxH",I1304*M1304,IF(P1304="m2-LxW",I1304*J1304*N1304,IF(P1304="rm",M1304,IF(P1304="lm",I1304,IF(P1304="unit",#REF!,))))))</f>
        <v>12.5</v>
      </c>
      <c r="P1304" s="20" t="s">
        <v>29</v>
      </c>
      <c r="Q1304" s="21" t="str">
        <f t="shared" si="338"/>
        <v>off hired</v>
      </c>
      <c r="R1304" s="22">
        <v>44838</v>
      </c>
      <c r="S1304" s="22">
        <v>44854</v>
      </c>
      <c r="T1304" s="23">
        <f t="shared" si="348"/>
        <v>1</v>
      </c>
      <c r="U1304" s="24">
        <f t="shared" si="339"/>
        <v>2.4285714285714284</v>
      </c>
      <c r="V1304" s="31">
        <v>7.5</v>
      </c>
      <c r="W1304" s="25">
        <v>0.70000000000000007</v>
      </c>
      <c r="X1304" s="26">
        <f t="shared" si="340"/>
        <v>93.75</v>
      </c>
      <c r="Y1304" s="26">
        <f t="shared" si="341"/>
        <v>8.75</v>
      </c>
      <c r="Z1304" s="26">
        <f t="shared" si="342"/>
        <v>65.625</v>
      </c>
      <c r="AA1304" s="26">
        <f t="shared" si="343"/>
        <v>28.125</v>
      </c>
      <c r="AB1304" s="26">
        <f t="shared" si="344"/>
        <v>21.25</v>
      </c>
      <c r="AC1304" s="26">
        <f t="shared" si="345"/>
        <v>115</v>
      </c>
      <c r="AD1304" s="93">
        <f t="shared" si="347"/>
        <v>115</v>
      </c>
    </row>
    <row r="1305" spans="1:30" ht="30" customHeight="1" x14ac:dyDescent="0.35">
      <c r="A1305" s="16"/>
      <c r="B1305" s="16" t="s">
        <v>47</v>
      </c>
      <c r="C1305" s="17">
        <v>1132</v>
      </c>
      <c r="D1305" s="18">
        <v>13616</v>
      </c>
      <c r="E1305" s="18">
        <v>8242</v>
      </c>
      <c r="F1305" s="19" t="s">
        <v>50</v>
      </c>
      <c r="G1305" s="16" t="s">
        <v>153</v>
      </c>
      <c r="H1305" s="16" t="s">
        <v>28</v>
      </c>
      <c r="I1305" s="19">
        <v>2.5</v>
      </c>
      <c r="J1305" s="19">
        <v>2.5</v>
      </c>
      <c r="K1305" s="19">
        <v>4</v>
      </c>
      <c r="L1305" s="19">
        <v>0</v>
      </c>
      <c r="M1305" s="19">
        <f t="shared" si="337"/>
        <v>4</v>
      </c>
      <c r="N1305" s="19"/>
      <c r="O1305" s="19">
        <f>IF(P1305="m3",I1305*J1305*M1305,IF(P1305="m2-LxH",I1305*M1305,IF(P1305="m2-LxW",I1305*J1305*N1305,IF(P1305="rm",M1305,IF(P1305="lm",I1305,IF(P1305="unit",#REF!,))))))</f>
        <v>25</v>
      </c>
      <c r="P1305" s="20" t="s">
        <v>29</v>
      </c>
      <c r="Q1305" s="21" t="str">
        <f t="shared" si="338"/>
        <v>off hired</v>
      </c>
      <c r="R1305" s="22">
        <v>44838</v>
      </c>
      <c r="S1305" s="22">
        <v>44881</v>
      </c>
      <c r="T1305" s="23">
        <f t="shared" si="348"/>
        <v>1</v>
      </c>
      <c r="U1305" s="24">
        <f t="shared" si="339"/>
        <v>6.2857142857142856</v>
      </c>
      <c r="V1305" s="31">
        <v>7.5</v>
      </c>
      <c r="W1305" s="25">
        <v>0.70000000000000007</v>
      </c>
      <c r="X1305" s="26">
        <f t="shared" si="340"/>
        <v>187.5</v>
      </c>
      <c r="Y1305" s="26">
        <f t="shared" si="341"/>
        <v>17.5</v>
      </c>
      <c r="Z1305" s="26">
        <f t="shared" si="342"/>
        <v>131.25</v>
      </c>
      <c r="AA1305" s="26">
        <f t="shared" si="343"/>
        <v>56.25</v>
      </c>
      <c r="AB1305" s="26">
        <f t="shared" si="344"/>
        <v>110.00000000000001</v>
      </c>
      <c r="AC1305" s="26">
        <f t="shared" si="345"/>
        <v>297.5</v>
      </c>
      <c r="AD1305" s="93">
        <f t="shared" si="347"/>
        <v>297.5</v>
      </c>
    </row>
    <row r="1306" spans="1:30" ht="30" customHeight="1" x14ac:dyDescent="0.35">
      <c r="A1306" s="16"/>
      <c r="B1306" s="16" t="s">
        <v>79</v>
      </c>
      <c r="C1306" s="17">
        <v>1133</v>
      </c>
      <c r="D1306" s="18">
        <v>13617</v>
      </c>
      <c r="E1306" s="18">
        <v>8117</v>
      </c>
      <c r="F1306" s="19" t="s">
        <v>49</v>
      </c>
      <c r="G1306" s="16" t="s">
        <v>147</v>
      </c>
      <c r="H1306" s="16" t="s">
        <v>28</v>
      </c>
      <c r="I1306" s="19">
        <v>2.5</v>
      </c>
      <c r="J1306" s="19">
        <v>2.5</v>
      </c>
      <c r="K1306" s="19">
        <v>4</v>
      </c>
      <c r="L1306" s="19">
        <v>0</v>
      </c>
      <c r="M1306" s="19">
        <f t="shared" si="337"/>
        <v>4</v>
      </c>
      <c r="N1306" s="19"/>
      <c r="O1306" s="19">
        <f>IF(P1306="m3",I1306*J1306*M1306,IF(P1306="m2-LxH",I1306*M1306,IF(P1306="m2-LxW",I1306*J1306*N1306,IF(P1306="rm",M1306,IF(P1306="lm",I1306,IF(P1306="unit",#REF!,))))))</f>
        <v>25</v>
      </c>
      <c r="P1306" s="20" t="s">
        <v>29</v>
      </c>
      <c r="Q1306" s="21" t="str">
        <f t="shared" si="338"/>
        <v>off hired</v>
      </c>
      <c r="R1306" s="22">
        <v>44838</v>
      </c>
      <c r="S1306" s="22">
        <v>44852</v>
      </c>
      <c r="T1306" s="23">
        <f t="shared" si="348"/>
        <v>1</v>
      </c>
      <c r="U1306" s="24">
        <f t="shared" si="339"/>
        <v>2.1428571428571428</v>
      </c>
      <c r="V1306" s="31">
        <v>7.5</v>
      </c>
      <c r="W1306" s="25">
        <v>0.70000000000000007</v>
      </c>
      <c r="X1306" s="26">
        <f t="shared" si="340"/>
        <v>187.5</v>
      </c>
      <c r="Y1306" s="26">
        <f t="shared" si="341"/>
        <v>17.5</v>
      </c>
      <c r="Z1306" s="26">
        <f t="shared" si="342"/>
        <v>131.25</v>
      </c>
      <c r="AA1306" s="26">
        <f t="shared" si="343"/>
        <v>56.25</v>
      </c>
      <c r="AB1306" s="26">
        <f t="shared" si="344"/>
        <v>37.5</v>
      </c>
      <c r="AC1306" s="26">
        <f t="shared" si="345"/>
        <v>225</v>
      </c>
      <c r="AD1306" s="93">
        <f t="shared" si="347"/>
        <v>225</v>
      </c>
    </row>
    <row r="1307" spans="1:30" ht="30" customHeight="1" x14ac:dyDescent="0.35">
      <c r="A1307" s="16"/>
      <c r="B1307" s="16" t="s">
        <v>79</v>
      </c>
      <c r="C1307" s="17">
        <v>1135</v>
      </c>
      <c r="D1307" s="18">
        <v>13619</v>
      </c>
      <c r="E1307" s="18">
        <v>8192</v>
      </c>
      <c r="F1307" s="19" t="s">
        <v>49</v>
      </c>
      <c r="G1307" s="16" t="s">
        <v>154</v>
      </c>
      <c r="H1307" s="16" t="s">
        <v>38</v>
      </c>
      <c r="I1307" s="19">
        <v>5</v>
      </c>
      <c r="J1307" s="19">
        <v>1.3</v>
      </c>
      <c r="K1307" s="19">
        <v>4</v>
      </c>
      <c r="L1307" s="19">
        <v>0</v>
      </c>
      <c r="M1307" s="19">
        <f t="shared" si="337"/>
        <v>4</v>
      </c>
      <c r="N1307" s="19"/>
      <c r="O1307" s="19">
        <f>IF(P1307="m3",I1307*J1307*M1307,IF(P1307="m2-LxH",I1307*M1307,IF(P1307="m2-LxW",I1307*J1307*N1307,IF(P1307="rm",M1307,IF(P1307="lm",I1307,IF(P1307="unit",#REF!,))))))</f>
        <v>20</v>
      </c>
      <c r="P1307" s="20" t="s">
        <v>27</v>
      </c>
      <c r="Q1307" s="21" t="str">
        <f t="shared" si="338"/>
        <v>off hired</v>
      </c>
      <c r="R1307" s="22">
        <v>44839</v>
      </c>
      <c r="S1307" s="22">
        <v>44868</v>
      </c>
      <c r="T1307" s="23">
        <f t="shared" si="348"/>
        <v>1</v>
      </c>
      <c r="U1307" s="24">
        <f t="shared" si="339"/>
        <v>4.2857142857142856</v>
      </c>
      <c r="V1307" s="31">
        <v>135</v>
      </c>
      <c r="W1307" s="25">
        <v>12.25</v>
      </c>
      <c r="X1307" s="26">
        <f t="shared" si="340"/>
        <v>2700</v>
      </c>
      <c r="Y1307" s="26">
        <f t="shared" si="341"/>
        <v>245</v>
      </c>
      <c r="Z1307" s="26">
        <f t="shared" si="342"/>
        <v>1890</v>
      </c>
      <c r="AA1307" s="26">
        <f t="shared" si="343"/>
        <v>810</v>
      </c>
      <c r="AB1307" s="26">
        <f t="shared" si="344"/>
        <v>1050</v>
      </c>
      <c r="AC1307" s="26">
        <f t="shared" si="345"/>
        <v>3750</v>
      </c>
      <c r="AD1307" s="93">
        <f t="shared" si="347"/>
        <v>3750</v>
      </c>
    </row>
    <row r="1308" spans="1:30" ht="30" customHeight="1" x14ac:dyDescent="0.35">
      <c r="A1308" s="16"/>
      <c r="B1308" s="16" t="s">
        <v>82</v>
      </c>
      <c r="C1308" s="17">
        <v>1136</v>
      </c>
      <c r="D1308" s="18">
        <v>13620</v>
      </c>
      <c r="E1308" s="18">
        <v>8121</v>
      </c>
      <c r="F1308" s="19" t="s">
        <v>50</v>
      </c>
      <c r="G1308" s="16" t="s">
        <v>89</v>
      </c>
      <c r="H1308" s="16" t="s">
        <v>38</v>
      </c>
      <c r="I1308" s="19">
        <v>2</v>
      </c>
      <c r="J1308" s="19">
        <v>2</v>
      </c>
      <c r="K1308" s="19">
        <v>2.5</v>
      </c>
      <c r="L1308" s="19">
        <v>0</v>
      </c>
      <c r="M1308" s="19">
        <f t="shared" si="337"/>
        <v>2.5</v>
      </c>
      <c r="N1308" s="19"/>
      <c r="O1308" s="19">
        <f>IF(P1308="m3",I1308*J1308*M1308,IF(P1308="m2-LxH",I1308*M1308,IF(P1308="m2-LxW",I1308*J1308*N1308,IF(P1308="rm",M1308,IF(P1308="lm",I1308,IF(P1308="unit",#REF!,))))))</f>
        <v>2.5</v>
      </c>
      <c r="P1308" s="20" t="s">
        <v>30</v>
      </c>
      <c r="Q1308" s="21" t="str">
        <f t="shared" si="338"/>
        <v>off hired</v>
      </c>
      <c r="R1308" s="22">
        <v>44839</v>
      </c>
      <c r="S1308" s="22">
        <v>44853</v>
      </c>
      <c r="T1308" s="23">
        <f t="shared" si="348"/>
        <v>1</v>
      </c>
      <c r="U1308" s="24">
        <f t="shared" si="339"/>
        <v>2.1428571428571428</v>
      </c>
      <c r="V1308" s="31">
        <v>135</v>
      </c>
      <c r="W1308" s="25">
        <v>12.25</v>
      </c>
      <c r="X1308" s="26">
        <f t="shared" si="340"/>
        <v>337.5</v>
      </c>
      <c r="Y1308" s="26">
        <f t="shared" si="341"/>
        <v>30.625</v>
      </c>
      <c r="Z1308" s="26">
        <f t="shared" si="342"/>
        <v>236.25</v>
      </c>
      <c r="AA1308" s="26">
        <f t="shared" si="343"/>
        <v>101.25</v>
      </c>
      <c r="AB1308" s="26">
        <f t="shared" si="344"/>
        <v>65.625</v>
      </c>
      <c r="AC1308" s="26">
        <f t="shared" si="345"/>
        <v>403.125</v>
      </c>
      <c r="AD1308" s="93">
        <f t="shared" si="347"/>
        <v>403.125</v>
      </c>
    </row>
    <row r="1309" spans="1:30" ht="30" customHeight="1" x14ac:dyDescent="0.35">
      <c r="A1309" s="16"/>
      <c r="B1309" s="16" t="s">
        <v>82</v>
      </c>
      <c r="C1309" s="17">
        <v>1137</v>
      </c>
      <c r="D1309" s="18">
        <v>13621</v>
      </c>
      <c r="E1309" s="18">
        <v>8082</v>
      </c>
      <c r="F1309" s="19" t="s">
        <v>50</v>
      </c>
      <c r="G1309" s="16" t="s">
        <v>155</v>
      </c>
      <c r="H1309" s="16" t="s">
        <v>36</v>
      </c>
      <c r="I1309" s="19">
        <v>2</v>
      </c>
      <c r="J1309" s="19">
        <v>0.6</v>
      </c>
      <c r="K1309" s="19">
        <v>2.5</v>
      </c>
      <c r="L1309" s="19">
        <v>0</v>
      </c>
      <c r="M1309" s="19">
        <f t="shared" si="337"/>
        <v>2.5</v>
      </c>
      <c r="N1309" s="19"/>
      <c r="O1309" s="19">
        <f>IF(P1309="m3",I1309*J1309*M1309,IF(P1309="m2-LxH",I1309*M1309,IF(P1309="m2-LxW",I1309*J1309*N1309,IF(P1309="rm",M1309,IF(P1309="lm",I1309,IF(P1309="unit",#REF!,))))))</f>
        <v>5</v>
      </c>
      <c r="P1309" s="20" t="s">
        <v>27</v>
      </c>
      <c r="Q1309" s="21" t="str">
        <f t="shared" si="338"/>
        <v>off hired</v>
      </c>
      <c r="R1309" s="22">
        <v>44840</v>
      </c>
      <c r="S1309" s="22">
        <v>44841</v>
      </c>
      <c r="T1309" s="23">
        <f t="shared" si="348"/>
        <v>1</v>
      </c>
      <c r="U1309" s="24">
        <v>0</v>
      </c>
      <c r="V1309" s="31">
        <v>14</v>
      </c>
      <c r="W1309" s="25">
        <v>0.84</v>
      </c>
      <c r="X1309" s="26">
        <f t="shared" si="340"/>
        <v>70</v>
      </c>
      <c r="Y1309" s="26">
        <f t="shared" si="341"/>
        <v>4.2</v>
      </c>
      <c r="Z1309" s="26">
        <f t="shared" si="342"/>
        <v>49</v>
      </c>
      <c r="AA1309" s="26">
        <f t="shared" si="343"/>
        <v>21</v>
      </c>
      <c r="AB1309" s="26">
        <f t="shared" si="344"/>
        <v>0</v>
      </c>
      <c r="AC1309" s="26">
        <f t="shared" si="345"/>
        <v>70</v>
      </c>
      <c r="AD1309" s="93">
        <f t="shared" si="347"/>
        <v>70</v>
      </c>
    </row>
    <row r="1310" spans="1:30" ht="30" customHeight="1" x14ac:dyDescent="0.35">
      <c r="A1310" s="16"/>
      <c r="B1310" s="16" t="s">
        <v>82</v>
      </c>
      <c r="C1310" s="17">
        <v>1138</v>
      </c>
      <c r="D1310" s="18">
        <v>13622</v>
      </c>
      <c r="E1310" s="18">
        <v>8106</v>
      </c>
      <c r="F1310" s="19" t="s">
        <v>50</v>
      </c>
      <c r="G1310" s="16" t="s">
        <v>156</v>
      </c>
      <c r="H1310" s="16" t="s">
        <v>38</v>
      </c>
      <c r="I1310" s="19">
        <v>2</v>
      </c>
      <c r="J1310" s="19">
        <v>1</v>
      </c>
      <c r="K1310" s="19">
        <v>3</v>
      </c>
      <c r="L1310" s="19">
        <v>0</v>
      </c>
      <c r="M1310" s="19">
        <f t="shared" si="337"/>
        <v>3</v>
      </c>
      <c r="N1310" s="19"/>
      <c r="O1310" s="19">
        <f>IF(P1310="m3",I1310*J1310*M1310,IF(P1310="m2-LxH",I1310*M1310,IF(P1310="m2-LxW",I1310*J1310*N1310,IF(P1310="rm",M1310,IF(P1310="lm",I1310,IF(P1310="unit",#REF!,))))))</f>
        <v>3</v>
      </c>
      <c r="P1310" s="20" t="s">
        <v>30</v>
      </c>
      <c r="Q1310" s="21" t="str">
        <f t="shared" si="338"/>
        <v>off hired</v>
      </c>
      <c r="R1310" s="22">
        <v>44840</v>
      </c>
      <c r="S1310" s="22">
        <v>44848</v>
      </c>
      <c r="T1310" s="23">
        <f t="shared" si="348"/>
        <v>1</v>
      </c>
      <c r="U1310" s="24">
        <f t="shared" ref="U1310:U1349" si="349">IF(Q1310="on hire",$C$1-R1310+1,IF(Q1310="off hired",S1310-R1310+1,0))/7</f>
        <v>1.2857142857142858</v>
      </c>
      <c r="V1310" s="31">
        <v>135</v>
      </c>
      <c r="W1310" s="25">
        <v>12.25</v>
      </c>
      <c r="X1310" s="26">
        <f t="shared" si="340"/>
        <v>405</v>
      </c>
      <c r="Y1310" s="26">
        <f t="shared" si="341"/>
        <v>36.75</v>
      </c>
      <c r="Z1310" s="26">
        <f t="shared" si="342"/>
        <v>283.49999999999994</v>
      </c>
      <c r="AA1310" s="26">
        <f t="shared" si="343"/>
        <v>121.49999999999999</v>
      </c>
      <c r="AB1310" s="26">
        <f t="shared" si="344"/>
        <v>47.250000000000007</v>
      </c>
      <c r="AC1310" s="26">
        <f t="shared" si="345"/>
        <v>452.24999999999994</v>
      </c>
      <c r="AD1310" s="93">
        <f t="shared" si="347"/>
        <v>452.24999999999994</v>
      </c>
    </row>
    <row r="1311" spans="1:30" ht="30" customHeight="1" x14ac:dyDescent="0.35">
      <c r="A1311" s="16"/>
      <c r="B1311" s="16" t="s">
        <v>114</v>
      </c>
      <c r="C1311" s="17">
        <v>1139</v>
      </c>
      <c r="D1311" s="18">
        <v>13623</v>
      </c>
      <c r="E1311" s="18">
        <v>8202</v>
      </c>
      <c r="F1311" s="19" t="s">
        <v>50</v>
      </c>
      <c r="G1311" s="16" t="s">
        <v>157</v>
      </c>
      <c r="H1311" s="16" t="s">
        <v>28</v>
      </c>
      <c r="I1311" s="19">
        <v>2.5</v>
      </c>
      <c r="J1311" s="19">
        <v>2.8</v>
      </c>
      <c r="K1311" s="19">
        <v>2.5</v>
      </c>
      <c r="L1311" s="19">
        <v>0</v>
      </c>
      <c r="M1311" s="19">
        <f t="shared" si="337"/>
        <v>2.5</v>
      </c>
      <c r="N1311" s="19"/>
      <c r="O1311" s="19">
        <f>IF(P1311="m3",I1311*J1311*M1311,IF(P1311="m2-LxH",I1311*M1311,IF(P1311="m2-LxW",I1311*J1311*N1311,IF(P1311="rm",M1311,IF(P1311="lm",I1311,IF(P1311="unit",#REF!,))))))</f>
        <v>17.5</v>
      </c>
      <c r="P1311" s="20" t="s">
        <v>29</v>
      </c>
      <c r="Q1311" s="21" t="str">
        <f t="shared" si="338"/>
        <v>off hired</v>
      </c>
      <c r="R1311" s="22">
        <v>44839</v>
      </c>
      <c r="S1311" s="22">
        <v>44870</v>
      </c>
      <c r="T1311" s="23">
        <f t="shared" si="348"/>
        <v>1</v>
      </c>
      <c r="U1311" s="24">
        <f t="shared" si="349"/>
        <v>4.5714285714285712</v>
      </c>
      <c r="V1311" s="31">
        <v>7.5</v>
      </c>
      <c r="W1311" s="25">
        <v>0.70000000000000007</v>
      </c>
      <c r="X1311" s="26">
        <f t="shared" si="340"/>
        <v>131.25</v>
      </c>
      <c r="Y1311" s="26">
        <f t="shared" si="341"/>
        <v>12.250000000000002</v>
      </c>
      <c r="Z1311" s="26">
        <f t="shared" si="342"/>
        <v>91.875</v>
      </c>
      <c r="AA1311" s="26">
        <f t="shared" si="343"/>
        <v>39.375</v>
      </c>
      <c r="AB1311" s="26">
        <f t="shared" si="344"/>
        <v>56.000000000000007</v>
      </c>
      <c r="AC1311" s="26">
        <f t="shared" si="345"/>
        <v>187.25</v>
      </c>
      <c r="AD1311" s="93">
        <f t="shared" si="347"/>
        <v>187.25</v>
      </c>
    </row>
    <row r="1312" spans="1:30" ht="30" customHeight="1" x14ac:dyDescent="0.35">
      <c r="A1312" s="16"/>
      <c r="B1312" s="16" t="s">
        <v>117</v>
      </c>
      <c r="C1312" s="17">
        <v>1140</v>
      </c>
      <c r="D1312" s="18">
        <v>13624</v>
      </c>
      <c r="E1312" s="18">
        <v>8194</v>
      </c>
      <c r="F1312" s="19" t="s">
        <v>50</v>
      </c>
      <c r="G1312" s="16" t="s">
        <v>158</v>
      </c>
      <c r="H1312" s="16" t="s">
        <v>28</v>
      </c>
      <c r="I1312" s="19">
        <v>7.5</v>
      </c>
      <c r="J1312" s="19">
        <v>2.5</v>
      </c>
      <c r="K1312" s="19">
        <v>2</v>
      </c>
      <c r="L1312" s="19">
        <v>0</v>
      </c>
      <c r="M1312" s="19">
        <f t="shared" si="337"/>
        <v>2</v>
      </c>
      <c r="N1312" s="19"/>
      <c r="O1312" s="19">
        <f>IF(P1312="m3",I1312*J1312*M1312,IF(P1312="m2-LxH",I1312*M1312,IF(P1312="m2-LxW",I1312*J1312*N1312,IF(P1312="rm",M1312,IF(P1312="lm",I1312,IF(P1312="unit",#REF!,))))))</f>
        <v>37.5</v>
      </c>
      <c r="P1312" s="20" t="s">
        <v>29</v>
      </c>
      <c r="Q1312" s="21" t="str">
        <f t="shared" si="338"/>
        <v>off hired</v>
      </c>
      <c r="R1312" s="22">
        <v>44839</v>
      </c>
      <c r="S1312" s="22">
        <v>44870</v>
      </c>
      <c r="T1312" s="23">
        <f t="shared" si="348"/>
        <v>1</v>
      </c>
      <c r="U1312" s="24">
        <f t="shared" si="349"/>
        <v>4.5714285714285712</v>
      </c>
      <c r="V1312" s="31">
        <v>7.5</v>
      </c>
      <c r="W1312" s="25">
        <v>0.70000000000000007</v>
      </c>
      <c r="X1312" s="26">
        <f t="shared" si="340"/>
        <v>281.25</v>
      </c>
      <c r="Y1312" s="26">
        <f t="shared" si="341"/>
        <v>26.250000000000004</v>
      </c>
      <c r="Z1312" s="26">
        <f t="shared" si="342"/>
        <v>196.875</v>
      </c>
      <c r="AA1312" s="26">
        <f t="shared" si="343"/>
        <v>84.375</v>
      </c>
      <c r="AB1312" s="26">
        <f t="shared" si="344"/>
        <v>120</v>
      </c>
      <c r="AC1312" s="26">
        <f t="shared" si="345"/>
        <v>401.25</v>
      </c>
      <c r="AD1312" s="93">
        <f t="shared" si="347"/>
        <v>401.25</v>
      </c>
    </row>
    <row r="1313" spans="1:30" ht="30" customHeight="1" x14ac:dyDescent="0.35">
      <c r="A1313" s="16"/>
      <c r="B1313" s="16" t="s">
        <v>79</v>
      </c>
      <c r="C1313" s="17">
        <v>1141</v>
      </c>
      <c r="D1313" s="18">
        <v>13631</v>
      </c>
      <c r="E1313" s="18">
        <v>8117</v>
      </c>
      <c r="F1313" s="19" t="s">
        <v>49</v>
      </c>
      <c r="G1313" s="16" t="s">
        <v>147</v>
      </c>
      <c r="H1313" s="16" t="s">
        <v>28</v>
      </c>
      <c r="I1313" s="19">
        <v>2.5</v>
      </c>
      <c r="J1313" s="19">
        <v>2.5</v>
      </c>
      <c r="K1313" s="19">
        <v>2</v>
      </c>
      <c r="L1313" s="19">
        <v>0</v>
      </c>
      <c r="M1313" s="19">
        <f t="shared" si="337"/>
        <v>2</v>
      </c>
      <c r="N1313" s="19"/>
      <c r="O1313" s="19">
        <f>IF(P1313="m3",I1313*J1313*M1313,IF(P1313="m2-LxH",I1313*M1313,IF(P1313="m2-LxW",I1313*J1313*N1313,IF(P1313="rm",M1313,IF(P1313="lm",I1313,IF(P1313="unit",#REF!,))))))</f>
        <v>12.5</v>
      </c>
      <c r="P1313" s="20" t="s">
        <v>29</v>
      </c>
      <c r="Q1313" s="21" t="str">
        <f t="shared" si="338"/>
        <v>off hired</v>
      </c>
      <c r="R1313" s="22">
        <v>44840</v>
      </c>
      <c r="S1313" s="22">
        <v>44852</v>
      </c>
      <c r="T1313" s="23">
        <f t="shared" si="348"/>
        <v>1</v>
      </c>
      <c r="U1313" s="24">
        <f t="shared" si="349"/>
        <v>1.8571428571428572</v>
      </c>
      <c r="V1313" s="31">
        <v>7.5</v>
      </c>
      <c r="W1313" s="25">
        <v>0.70000000000000007</v>
      </c>
      <c r="X1313" s="26">
        <f t="shared" si="340"/>
        <v>93.75</v>
      </c>
      <c r="Y1313" s="26">
        <f t="shared" si="341"/>
        <v>8.75</v>
      </c>
      <c r="Z1313" s="26">
        <f t="shared" si="342"/>
        <v>65.625</v>
      </c>
      <c r="AA1313" s="26">
        <f t="shared" si="343"/>
        <v>28.125</v>
      </c>
      <c r="AB1313" s="26">
        <f t="shared" si="344"/>
        <v>16.250000000000004</v>
      </c>
      <c r="AC1313" s="26">
        <f t="shared" si="345"/>
        <v>110</v>
      </c>
      <c r="AD1313" s="93">
        <f t="shared" si="347"/>
        <v>110</v>
      </c>
    </row>
    <row r="1314" spans="1:30" ht="30" customHeight="1" x14ac:dyDescent="0.35">
      <c r="A1314" s="16"/>
      <c r="B1314" s="16" t="s">
        <v>79</v>
      </c>
      <c r="C1314" s="17">
        <v>1141</v>
      </c>
      <c r="D1314" s="18">
        <v>13631</v>
      </c>
      <c r="E1314" s="18">
        <v>8117</v>
      </c>
      <c r="F1314" s="19" t="s">
        <v>49</v>
      </c>
      <c r="G1314" s="16" t="s">
        <v>147</v>
      </c>
      <c r="H1314" s="16" t="s">
        <v>28</v>
      </c>
      <c r="I1314" s="19">
        <v>2.5</v>
      </c>
      <c r="J1314" s="19">
        <v>2.5</v>
      </c>
      <c r="K1314" s="19">
        <v>2</v>
      </c>
      <c r="L1314" s="19">
        <v>0</v>
      </c>
      <c r="M1314" s="19">
        <f t="shared" si="337"/>
        <v>2</v>
      </c>
      <c r="N1314" s="19"/>
      <c r="O1314" s="19">
        <f>IF(P1314="m3",I1314*J1314*M1314,IF(P1314="m2-LxH",I1314*M1314,IF(P1314="m2-LxW",I1314*J1314*N1314,IF(P1314="rm",M1314,IF(P1314="lm",I1314,IF(P1314="unit",#REF!,))))))</f>
        <v>12.5</v>
      </c>
      <c r="P1314" s="20" t="s">
        <v>29</v>
      </c>
      <c r="Q1314" s="21" t="str">
        <f t="shared" si="338"/>
        <v>off hired</v>
      </c>
      <c r="R1314" s="22">
        <v>44840</v>
      </c>
      <c r="S1314" s="22">
        <v>44852</v>
      </c>
      <c r="T1314" s="23">
        <f t="shared" si="348"/>
        <v>1</v>
      </c>
      <c r="U1314" s="24">
        <f t="shared" si="349"/>
        <v>1.8571428571428572</v>
      </c>
      <c r="V1314" s="31">
        <v>7.5</v>
      </c>
      <c r="W1314" s="25">
        <v>0.70000000000000007</v>
      </c>
      <c r="X1314" s="26">
        <f t="shared" si="340"/>
        <v>93.75</v>
      </c>
      <c r="Y1314" s="26">
        <f t="shared" si="341"/>
        <v>8.75</v>
      </c>
      <c r="Z1314" s="26">
        <f t="shared" si="342"/>
        <v>65.625</v>
      </c>
      <c r="AA1314" s="26">
        <f t="shared" si="343"/>
        <v>28.125</v>
      </c>
      <c r="AB1314" s="26">
        <f t="shared" si="344"/>
        <v>16.250000000000004</v>
      </c>
      <c r="AC1314" s="26">
        <f t="shared" si="345"/>
        <v>110</v>
      </c>
      <c r="AD1314" s="93">
        <f t="shared" si="347"/>
        <v>110</v>
      </c>
    </row>
    <row r="1315" spans="1:30" ht="30" customHeight="1" x14ac:dyDescent="0.35">
      <c r="A1315" s="16"/>
      <c r="B1315" s="16" t="s">
        <v>79</v>
      </c>
      <c r="C1315" s="17">
        <v>1141</v>
      </c>
      <c r="D1315" s="18">
        <v>13631</v>
      </c>
      <c r="E1315" s="18">
        <v>8117</v>
      </c>
      <c r="F1315" s="19" t="s">
        <v>49</v>
      </c>
      <c r="G1315" s="16" t="s">
        <v>147</v>
      </c>
      <c r="H1315" s="16" t="s">
        <v>28</v>
      </c>
      <c r="I1315" s="19">
        <v>2.5</v>
      </c>
      <c r="J1315" s="19">
        <v>2.5</v>
      </c>
      <c r="K1315" s="19">
        <v>2</v>
      </c>
      <c r="L1315" s="19">
        <v>0</v>
      </c>
      <c r="M1315" s="19">
        <f t="shared" si="337"/>
        <v>2</v>
      </c>
      <c r="N1315" s="19"/>
      <c r="O1315" s="19">
        <f>IF(P1315="m3",I1315*J1315*M1315,IF(P1315="m2-LxH",I1315*M1315,IF(P1315="m2-LxW",I1315*J1315*N1315,IF(P1315="rm",M1315,IF(P1315="lm",I1315,IF(P1315="unit",#REF!,))))))</f>
        <v>12.5</v>
      </c>
      <c r="P1315" s="20" t="s">
        <v>29</v>
      </c>
      <c r="Q1315" s="21" t="str">
        <f t="shared" si="338"/>
        <v>off hired</v>
      </c>
      <c r="R1315" s="22">
        <v>44840</v>
      </c>
      <c r="S1315" s="22">
        <v>44852</v>
      </c>
      <c r="T1315" s="23">
        <f t="shared" si="348"/>
        <v>1</v>
      </c>
      <c r="U1315" s="24">
        <f t="shared" si="349"/>
        <v>1.8571428571428572</v>
      </c>
      <c r="V1315" s="31">
        <v>7.5</v>
      </c>
      <c r="W1315" s="25">
        <v>0.70000000000000007</v>
      </c>
      <c r="X1315" s="26">
        <f t="shared" si="340"/>
        <v>93.75</v>
      </c>
      <c r="Y1315" s="26">
        <f t="shared" si="341"/>
        <v>8.75</v>
      </c>
      <c r="Z1315" s="26">
        <f t="shared" si="342"/>
        <v>65.625</v>
      </c>
      <c r="AA1315" s="26">
        <f t="shared" si="343"/>
        <v>28.125</v>
      </c>
      <c r="AB1315" s="26">
        <f t="shared" si="344"/>
        <v>16.250000000000004</v>
      </c>
      <c r="AC1315" s="26">
        <f t="shared" si="345"/>
        <v>110</v>
      </c>
      <c r="AD1315" s="93">
        <f t="shared" si="347"/>
        <v>110</v>
      </c>
    </row>
    <row r="1316" spans="1:30" ht="30" customHeight="1" x14ac:dyDescent="0.35">
      <c r="A1316" s="16"/>
      <c r="B1316" s="16" t="s">
        <v>79</v>
      </c>
      <c r="C1316" s="17">
        <v>1141</v>
      </c>
      <c r="D1316" s="18">
        <v>13631</v>
      </c>
      <c r="E1316" s="18">
        <v>8117</v>
      </c>
      <c r="F1316" s="19" t="s">
        <v>49</v>
      </c>
      <c r="G1316" s="16" t="s">
        <v>147</v>
      </c>
      <c r="H1316" s="16" t="s">
        <v>28</v>
      </c>
      <c r="I1316" s="19">
        <v>2.5</v>
      </c>
      <c r="J1316" s="19">
        <v>2.5</v>
      </c>
      <c r="K1316" s="19">
        <v>2</v>
      </c>
      <c r="L1316" s="19">
        <v>0</v>
      </c>
      <c r="M1316" s="19">
        <f t="shared" si="337"/>
        <v>2</v>
      </c>
      <c r="N1316" s="19"/>
      <c r="O1316" s="19">
        <f>IF(P1316="m3",I1316*J1316*M1316,IF(P1316="m2-LxH",I1316*M1316,IF(P1316="m2-LxW",I1316*J1316*N1316,IF(P1316="rm",M1316,IF(P1316="lm",I1316,IF(P1316="unit",#REF!,))))))</f>
        <v>12.5</v>
      </c>
      <c r="P1316" s="20" t="s">
        <v>29</v>
      </c>
      <c r="Q1316" s="21" t="str">
        <f t="shared" si="338"/>
        <v>off hired</v>
      </c>
      <c r="R1316" s="22">
        <v>44840</v>
      </c>
      <c r="S1316" s="22">
        <v>44852</v>
      </c>
      <c r="T1316" s="23">
        <f t="shared" si="348"/>
        <v>1</v>
      </c>
      <c r="U1316" s="24">
        <f t="shared" si="349"/>
        <v>1.8571428571428572</v>
      </c>
      <c r="V1316" s="31">
        <v>7.5</v>
      </c>
      <c r="W1316" s="25">
        <v>0.70000000000000007</v>
      </c>
      <c r="X1316" s="26">
        <f t="shared" si="340"/>
        <v>93.75</v>
      </c>
      <c r="Y1316" s="26">
        <f t="shared" si="341"/>
        <v>8.75</v>
      </c>
      <c r="Z1316" s="26">
        <f t="shared" si="342"/>
        <v>65.625</v>
      </c>
      <c r="AA1316" s="26">
        <f t="shared" si="343"/>
        <v>28.125</v>
      </c>
      <c r="AB1316" s="26">
        <f t="shared" si="344"/>
        <v>16.250000000000004</v>
      </c>
      <c r="AC1316" s="26">
        <f t="shared" si="345"/>
        <v>110</v>
      </c>
      <c r="AD1316" s="93">
        <f t="shared" si="347"/>
        <v>110</v>
      </c>
    </row>
    <row r="1317" spans="1:30" ht="30" customHeight="1" x14ac:dyDescent="0.35">
      <c r="A1317" s="16"/>
      <c r="B1317" s="16" t="s">
        <v>79</v>
      </c>
      <c r="C1317" s="17">
        <v>1141</v>
      </c>
      <c r="D1317" s="18">
        <v>13631</v>
      </c>
      <c r="E1317" s="18">
        <v>8117</v>
      </c>
      <c r="F1317" s="19" t="s">
        <v>49</v>
      </c>
      <c r="G1317" s="16" t="s">
        <v>147</v>
      </c>
      <c r="H1317" s="16" t="s">
        <v>28</v>
      </c>
      <c r="I1317" s="19">
        <v>2.5</v>
      </c>
      <c r="J1317" s="19">
        <v>2.5</v>
      </c>
      <c r="K1317" s="19">
        <v>2</v>
      </c>
      <c r="L1317" s="19">
        <v>0</v>
      </c>
      <c r="M1317" s="19">
        <f t="shared" si="337"/>
        <v>2</v>
      </c>
      <c r="N1317" s="19"/>
      <c r="O1317" s="19">
        <f>IF(P1317="m3",I1317*J1317*M1317,IF(P1317="m2-LxH",I1317*M1317,IF(P1317="m2-LxW",I1317*J1317*N1317,IF(P1317="rm",M1317,IF(P1317="lm",I1317,IF(P1317="unit",#REF!,))))))</f>
        <v>12.5</v>
      </c>
      <c r="P1317" s="20" t="s">
        <v>29</v>
      </c>
      <c r="Q1317" s="21" t="str">
        <f t="shared" si="338"/>
        <v>off hired</v>
      </c>
      <c r="R1317" s="22">
        <v>44840</v>
      </c>
      <c r="S1317" s="22">
        <v>44852</v>
      </c>
      <c r="T1317" s="23">
        <f t="shared" si="348"/>
        <v>1</v>
      </c>
      <c r="U1317" s="24">
        <f t="shared" si="349"/>
        <v>1.8571428571428572</v>
      </c>
      <c r="V1317" s="31">
        <v>7.5</v>
      </c>
      <c r="W1317" s="25">
        <v>0.70000000000000007</v>
      </c>
      <c r="X1317" s="26">
        <f t="shared" si="340"/>
        <v>93.75</v>
      </c>
      <c r="Y1317" s="26">
        <f t="shared" si="341"/>
        <v>8.75</v>
      </c>
      <c r="Z1317" s="26">
        <f t="shared" si="342"/>
        <v>65.625</v>
      </c>
      <c r="AA1317" s="26">
        <f t="shared" si="343"/>
        <v>28.125</v>
      </c>
      <c r="AB1317" s="26">
        <f t="shared" si="344"/>
        <v>16.250000000000004</v>
      </c>
      <c r="AC1317" s="26">
        <f t="shared" si="345"/>
        <v>110</v>
      </c>
      <c r="AD1317" s="93">
        <f t="shared" si="347"/>
        <v>110</v>
      </c>
    </row>
    <row r="1318" spans="1:30" ht="30" customHeight="1" x14ac:dyDescent="0.35">
      <c r="A1318" s="16"/>
      <c r="B1318" s="16" t="s">
        <v>117</v>
      </c>
      <c r="C1318" s="17">
        <v>1142</v>
      </c>
      <c r="D1318" s="18">
        <v>13626</v>
      </c>
      <c r="E1318" s="18"/>
      <c r="F1318" s="19" t="s">
        <v>50</v>
      </c>
      <c r="G1318" s="16" t="s">
        <v>158</v>
      </c>
      <c r="H1318" s="16" t="s">
        <v>36</v>
      </c>
      <c r="I1318" s="19">
        <v>6.3</v>
      </c>
      <c r="J1318" s="19">
        <v>1.3</v>
      </c>
      <c r="K1318" s="19">
        <v>2.5</v>
      </c>
      <c r="L1318" s="19">
        <v>0</v>
      </c>
      <c r="M1318" s="19">
        <f t="shared" si="337"/>
        <v>2.5</v>
      </c>
      <c r="N1318" s="19"/>
      <c r="O1318" s="19">
        <f>IF(P1318="m3",I1318*J1318*M1318,IF(P1318="m2-LxH",I1318*M1318,IF(P1318="m2-LxW",I1318*J1318*N1318,IF(P1318="rm",M1318,IF(P1318="lm",I1318,IF(P1318="unit",#REF!,))))))</f>
        <v>15.75</v>
      </c>
      <c r="P1318" s="20" t="s">
        <v>27</v>
      </c>
      <c r="Q1318" s="21" t="str">
        <f t="shared" si="338"/>
        <v>on hire</v>
      </c>
      <c r="R1318" s="22">
        <v>44840</v>
      </c>
      <c r="S1318" s="22"/>
      <c r="T1318" s="23">
        <f t="shared" si="348"/>
        <v>0</v>
      </c>
      <c r="U1318" s="24">
        <f t="shared" ca="1" si="349"/>
        <v>28.714285714285715</v>
      </c>
      <c r="V1318" s="31">
        <v>14</v>
      </c>
      <c r="W1318" s="25">
        <v>0.84</v>
      </c>
      <c r="X1318" s="26">
        <f t="shared" si="340"/>
        <v>220.5</v>
      </c>
      <c r="Y1318" s="26">
        <f t="shared" si="341"/>
        <v>13.229999999999999</v>
      </c>
      <c r="Z1318" s="26">
        <f t="shared" si="342"/>
        <v>154.34999999999997</v>
      </c>
      <c r="AA1318" s="26">
        <f t="shared" si="343"/>
        <v>0</v>
      </c>
      <c r="AB1318" s="26">
        <f t="shared" ca="1" si="344"/>
        <v>379.89</v>
      </c>
      <c r="AC1318" s="26">
        <f t="shared" ca="1" si="345"/>
        <v>534.24</v>
      </c>
      <c r="AD1318" s="93">
        <f t="shared" ca="1" si="347"/>
        <v>534.24</v>
      </c>
    </row>
    <row r="1319" spans="1:30" ht="30" customHeight="1" x14ac:dyDescent="0.35">
      <c r="A1319" s="16"/>
      <c r="B1319" s="16" t="s">
        <v>102</v>
      </c>
      <c r="C1319" s="17">
        <v>1143</v>
      </c>
      <c r="D1319" s="18">
        <v>13627</v>
      </c>
      <c r="E1319" s="18">
        <v>8125</v>
      </c>
      <c r="F1319" s="19" t="s">
        <v>50</v>
      </c>
      <c r="G1319" s="16" t="s">
        <v>159</v>
      </c>
      <c r="H1319" s="16" t="s">
        <v>36</v>
      </c>
      <c r="I1319" s="19">
        <v>32</v>
      </c>
      <c r="J1319" s="19">
        <v>0.6</v>
      </c>
      <c r="K1319" s="19">
        <v>2</v>
      </c>
      <c r="L1319" s="19">
        <v>0</v>
      </c>
      <c r="M1319" s="19">
        <f t="shared" si="337"/>
        <v>2</v>
      </c>
      <c r="N1319" s="19"/>
      <c r="O1319" s="19">
        <f>IF(P1319="m3",I1319*J1319*M1319,IF(P1319="m2-LxH",I1319*M1319,IF(P1319="m2-LxW",I1319*J1319*N1319,IF(P1319="rm",M1319,IF(P1319="lm",I1319,IF(P1319="unit",#REF!,))))))</f>
        <v>64</v>
      </c>
      <c r="P1319" s="20" t="s">
        <v>27</v>
      </c>
      <c r="Q1319" s="21" t="str">
        <f t="shared" si="338"/>
        <v>off hired</v>
      </c>
      <c r="R1319" s="22">
        <v>44840</v>
      </c>
      <c r="S1319" s="22">
        <v>44853</v>
      </c>
      <c r="T1319" s="23">
        <f t="shared" si="348"/>
        <v>1</v>
      </c>
      <c r="U1319" s="24">
        <f t="shared" si="349"/>
        <v>2</v>
      </c>
      <c r="V1319" s="31">
        <v>14</v>
      </c>
      <c r="W1319" s="25">
        <v>0.84</v>
      </c>
      <c r="X1319" s="26">
        <f t="shared" si="340"/>
        <v>896</v>
      </c>
      <c r="Y1319" s="26">
        <f t="shared" si="341"/>
        <v>53.76</v>
      </c>
      <c r="Z1319" s="26">
        <f t="shared" si="342"/>
        <v>627.19999999999993</v>
      </c>
      <c r="AA1319" s="26">
        <f t="shared" si="343"/>
        <v>268.8</v>
      </c>
      <c r="AB1319" s="26">
        <f t="shared" si="344"/>
        <v>107.52</v>
      </c>
      <c r="AC1319" s="26">
        <f t="shared" si="345"/>
        <v>1003.52</v>
      </c>
      <c r="AD1319" s="93">
        <f t="shared" si="347"/>
        <v>1003.52</v>
      </c>
    </row>
    <row r="1320" spans="1:30" ht="30" customHeight="1" x14ac:dyDescent="0.35">
      <c r="A1320" s="16"/>
      <c r="B1320" s="16" t="s">
        <v>102</v>
      </c>
      <c r="C1320" s="17">
        <v>1144</v>
      </c>
      <c r="D1320" s="18">
        <v>13628</v>
      </c>
      <c r="E1320" s="18">
        <v>8286</v>
      </c>
      <c r="F1320" s="19" t="s">
        <v>50</v>
      </c>
      <c r="G1320" s="16" t="s">
        <v>53</v>
      </c>
      <c r="H1320" s="16" t="s">
        <v>36</v>
      </c>
      <c r="I1320" s="19">
        <v>13</v>
      </c>
      <c r="J1320" s="19">
        <v>1.3</v>
      </c>
      <c r="K1320" s="19">
        <v>3</v>
      </c>
      <c r="L1320" s="19">
        <v>0</v>
      </c>
      <c r="M1320" s="19">
        <f t="shared" si="337"/>
        <v>3</v>
      </c>
      <c r="N1320" s="19"/>
      <c r="O1320" s="19">
        <f>IF(P1320="m3",I1320*J1320*M1320,IF(P1320="m2-LxH",I1320*M1320,IF(P1320="m2-LxW",I1320*J1320*N1320,IF(P1320="rm",M1320,IF(P1320="lm",I1320,IF(P1320="unit",#REF!,))))))</f>
        <v>39</v>
      </c>
      <c r="P1320" s="20" t="s">
        <v>27</v>
      </c>
      <c r="Q1320" s="21" t="str">
        <f t="shared" si="338"/>
        <v>off hired</v>
      </c>
      <c r="R1320" s="22">
        <v>44840</v>
      </c>
      <c r="S1320" s="22">
        <v>44893</v>
      </c>
      <c r="T1320" s="23">
        <f t="shared" si="348"/>
        <v>1</v>
      </c>
      <c r="U1320" s="24">
        <f t="shared" si="349"/>
        <v>7.7142857142857144</v>
      </c>
      <c r="V1320" s="31">
        <v>14</v>
      </c>
      <c r="W1320" s="25">
        <v>0.84</v>
      </c>
      <c r="X1320" s="26">
        <f t="shared" si="340"/>
        <v>546</v>
      </c>
      <c r="Y1320" s="26">
        <f t="shared" si="341"/>
        <v>32.76</v>
      </c>
      <c r="Z1320" s="26">
        <f t="shared" si="342"/>
        <v>382.19999999999993</v>
      </c>
      <c r="AA1320" s="26">
        <f t="shared" si="343"/>
        <v>163.79999999999998</v>
      </c>
      <c r="AB1320" s="26">
        <f t="shared" si="344"/>
        <v>252.72000000000003</v>
      </c>
      <c r="AC1320" s="26">
        <f t="shared" si="345"/>
        <v>798.71999999999991</v>
      </c>
      <c r="AD1320" s="93">
        <f t="shared" si="347"/>
        <v>798.71999999999991</v>
      </c>
    </row>
    <row r="1321" spans="1:30" ht="30" customHeight="1" x14ac:dyDescent="0.35">
      <c r="A1321" s="16"/>
      <c r="B1321" s="16" t="s">
        <v>102</v>
      </c>
      <c r="C1321" s="17">
        <v>1145</v>
      </c>
      <c r="D1321" s="18">
        <v>13629</v>
      </c>
      <c r="E1321" s="18">
        <v>8341</v>
      </c>
      <c r="F1321" s="19" t="s">
        <v>50</v>
      </c>
      <c r="G1321" s="16" t="s">
        <v>53</v>
      </c>
      <c r="H1321" s="16" t="s">
        <v>36</v>
      </c>
      <c r="I1321" s="19">
        <v>11</v>
      </c>
      <c r="J1321" s="19">
        <v>1.3</v>
      </c>
      <c r="K1321" s="19">
        <v>3</v>
      </c>
      <c r="L1321" s="19">
        <v>0</v>
      </c>
      <c r="M1321" s="19">
        <f t="shared" si="337"/>
        <v>3</v>
      </c>
      <c r="N1321" s="19"/>
      <c r="O1321" s="19">
        <f>IF(P1321="m3",I1321*J1321*M1321,IF(P1321="m2-LxH",I1321*M1321,IF(P1321="m2-LxW",I1321*J1321*N1321,IF(P1321="rm",M1321,IF(P1321="lm",I1321,IF(P1321="unit",#REF!,))))))</f>
        <v>33</v>
      </c>
      <c r="P1321" s="20" t="s">
        <v>27</v>
      </c>
      <c r="Q1321" s="21" t="str">
        <f t="shared" si="338"/>
        <v>off hired</v>
      </c>
      <c r="R1321" s="22">
        <v>44840</v>
      </c>
      <c r="S1321" s="22">
        <v>44912</v>
      </c>
      <c r="T1321" s="23">
        <f t="shared" si="348"/>
        <v>1</v>
      </c>
      <c r="U1321" s="24">
        <f t="shared" si="349"/>
        <v>10.428571428571429</v>
      </c>
      <c r="V1321" s="31">
        <v>14</v>
      </c>
      <c r="W1321" s="25">
        <v>0.84</v>
      </c>
      <c r="X1321" s="26">
        <f t="shared" si="340"/>
        <v>462</v>
      </c>
      <c r="Y1321" s="26">
        <f t="shared" si="341"/>
        <v>27.72</v>
      </c>
      <c r="Z1321" s="26">
        <f t="shared" si="342"/>
        <v>323.39999999999998</v>
      </c>
      <c r="AA1321" s="26">
        <f t="shared" si="343"/>
        <v>138.6</v>
      </c>
      <c r="AB1321" s="26">
        <f t="shared" si="344"/>
        <v>289.08</v>
      </c>
      <c r="AC1321" s="26">
        <f t="shared" si="345"/>
        <v>751.07999999999993</v>
      </c>
      <c r="AD1321" s="93">
        <f t="shared" si="347"/>
        <v>751.07999999999993</v>
      </c>
    </row>
    <row r="1322" spans="1:30" ht="30" customHeight="1" x14ac:dyDescent="0.35">
      <c r="A1322" s="16"/>
      <c r="B1322" s="16" t="s">
        <v>160</v>
      </c>
      <c r="C1322" s="17">
        <v>1146</v>
      </c>
      <c r="D1322" s="18">
        <v>13630</v>
      </c>
      <c r="E1322" s="18">
        <v>8109</v>
      </c>
      <c r="F1322" s="19" t="s">
        <v>50</v>
      </c>
      <c r="G1322" s="16" t="s">
        <v>161</v>
      </c>
      <c r="H1322" s="16" t="s">
        <v>28</v>
      </c>
      <c r="I1322" s="19">
        <v>2.5</v>
      </c>
      <c r="J1322" s="19">
        <v>1.8</v>
      </c>
      <c r="K1322" s="19">
        <v>5</v>
      </c>
      <c r="L1322" s="19">
        <v>0</v>
      </c>
      <c r="M1322" s="19">
        <f t="shared" si="337"/>
        <v>5</v>
      </c>
      <c r="N1322" s="19"/>
      <c r="O1322" s="19">
        <f>IF(P1322="m3",I1322*J1322*M1322,IF(P1322="m2-LxH",I1322*M1322,IF(P1322="m2-LxW",I1322*J1322*N1322,IF(P1322="rm",M1322,IF(P1322="lm",I1322,IF(P1322="unit",#REF!,))))))</f>
        <v>22.5</v>
      </c>
      <c r="P1322" s="20" t="s">
        <v>29</v>
      </c>
      <c r="Q1322" s="21" t="str">
        <f t="shared" si="338"/>
        <v>off hired</v>
      </c>
      <c r="R1322" s="22">
        <v>44840</v>
      </c>
      <c r="S1322" s="22">
        <v>44849</v>
      </c>
      <c r="T1322" s="23">
        <f t="shared" si="348"/>
        <v>1</v>
      </c>
      <c r="U1322" s="24">
        <f t="shared" si="349"/>
        <v>1.4285714285714286</v>
      </c>
      <c r="V1322" s="31">
        <v>7.5</v>
      </c>
      <c r="W1322" s="25">
        <v>0.70000000000000007</v>
      </c>
      <c r="X1322" s="26">
        <f t="shared" si="340"/>
        <v>168.75</v>
      </c>
      <c r="Y1322" s="26">
        <f t="shared" si="341"/>
        <v>15.750000000000002</v>
      </c>
      <c r="Z1322" s="26">
        <f t="shared" si="342"/>
        <v>118.12499999999999</v>
      </c>
      <c r="AA1322" s="26">
        <f t="shared" si="343"/>
        <v>50.625</v>
      </c>
      <c r="AB1322" s="26">
        <f t="shared" si="344"/>
        <v>22.500000000000004</v>
      </c>
      <c r="AC1322" s="26">
        <f t="shared" si="345"/>
        <v>191.25</v>
      </c>
      <c r="AD1322" s="93">
        <f t="shared" si="347"/>
        <v>191.25</v>
      </c>
    </row>
    <row r="1323" spans="1:30" ht="30" customHeight="1" x14ac:dyDescent="0.35">
      <c r="A1323" s="16"/>
      <c r="B1323" s="16" t="s">
        <v>47</v>
      </c>
      <c r="C1323" s="17">
        <v>1147</v>
      </c>
      <c r="D1323" s="18">
        <v>13632</v>
      </c>
      <c r="E1323" s="18">
        <v>8087</v>
      </c>
      <c r="F1323" s="19" t="s">
        <v>50</v>
      </c>
      <c r="G1323" s="16" t="s">
        <v>162</v>
      </c>
      <c r="H1323" s="16" t="s">
        <v>36</v>
      </c>
      <c r="I1323" s="19">
        <v>27</v>
      </c>
      <c r="J1323" s="19">
        <v>1.3</v>
      </c>
      <c r="K1323" s="19">
        <v>3.5</v>
      </c>
      <c r="L1323" s="19">
        <v>0</v>
      </c>
      <c r="M1323" s="19">
        <f t="shared" si="337"/>
        <v>3.5</v>
      </c>
      <c r="N1323" s="19"/>
      <c r="O1323" s="19">
        <f>IF(P1323="m3",I1323*J1323*M1323,IF(P1323="m2-LxH",I1323*M1323,IF(P1323="m2-LxW",I1323*J1323*N1323,IF(P1323="rm",M1323,IF(P1323="lm",I1323,IF(P1323="unit",#REF!,))))))</f>
        <v>94.5</v>
      </c>
      <c r="P1323" s="20" t="s">
        <v>27</v>
      </c>
      <c r="Q1323" s="21" t="str">
        <f t="shared" si="338"/>
        <v>off hired</v>
      </c>
      <c r="R1323" s="22">
        <v>44841</v>
      </c>
      <c r="S1323" s="22">
        <v>44844</v>
      </c>
      <c r="T1323" s="23">
        <f t="shared" si="348"/>
        <v>1</v>
      </c>
      <c r="U1323" s="24">
        <f t="shared" si="349"/>
        <v>0.5714285714285714</v>
      </c>
      <c r="V1323" s="31">
        <v>14</v>
      </c>
      <c r="W1323" s="25">
        <v>0.84</v>
      </c>
      <c r="X1323" s="26">
        <f t="shared" si="340"/>
        <v>1323</v>
      </c>
      <c r="Y1323" s="26">
        <f t="shared" si="341"/>
        <v>79.38</v>
      </c>
      <c r="Z1323" s="26">
        <f t="shared" si="342"/>
        <v>926.09999999999991</v>
      </c>
      <c r="AA1323" s="26">
        <f t="shared" si="343"/>
        <v>396.9</v>
      </c>
      <c r="AB1323" s="26">
        <f t="shared" si="344"/>
        <v>45.36</v>
      </c>
      <c r="AC1323" s="26">
        <f t="shared" si="345"/>
        <v>1368.36</v>
      </c>
      <c r="AD1323" s="93">
        <f t="shared" si="347"/>
        <v>1368.36</v>
      </c>
    </row>
    <row r="1324" spans="1:30" ht="30" customHeight="1" x14ac:dyDescent="0.35">
      <c r="A1324" s="16"/>
      <c r="B1324" s="16" t="s">
        <v>47</v>
      </c>
      <c r="C1324" s="17">
        <v>1148</v>
      </c>
      <c r="D1324" s="18">
        <v>13636</v>
      </c>
      <c r="E1324" s="18">
        <v>8266</v>
      </c>
      <c r="F1324" s="19" t="s">
        <v>50</v>
      </c>
      <c r="G1324" s="16" t="s">
        <v>163</v>
      </c>
      <c r="H1324" s="16" t="s">
        <v>36</v>
      </c>
      <c r="I1324" s="19">
        <v>7.8</v>
      </c>
      <c r="J1324" s="19">
        <v>1.3</v>
      </c>
      <c r="K1324" s="19">
        <v>2</v>
      </c>
      <c r="L1324" s="19">
        <v>0</v>
      </c>
      <c r="M1324" s="19">
        <f t="shared" si="337"/>
        <v>2</v>
      </c>
      <c r="N1324" s="19"/>
      <c r="O1324" s="19">
        <f>IF(P1324="m3",I1324*J1324*M1324,IF(P1324="m2-LxH",I1324*M1324,IF(P1324="m2-LxW",I1324*J1324*N1324,IF(P1324="rm",M1324,IF(P1324="lm",I1324,IF(P1324="unit",#REF!,))))))</f>
        <v>15.6</v>
      </c>
      <c r="P1324" s="20" t="s">
        <v>27</v>
      </c>
      <c r="Q1324" s="21" t="str">
        <f t="shared" si="338"/>
        <v>off hired</v>
      </c>
      <c r="R1324" s="22">
        <v>44841</v>
      </c>
      <c r="S1324" s="22">
        <v>44887</v>
      </c>
      <c r="T1324" s="23">
        <f t="shared" si="348"/>
        <v>1</v>
      </c>
      <c r="U1324" s="24">
        <f t="shared" si="349"/>
        <v>6.7142857142857144</v>
      </c>
      <c r="V1324" s="31">
        <v>14</v>
      </c>
      <c r="W1324" s="25">
        <v>0.84</v>
      </c>
      <c r="X1324" s="26">
        <f t="shared" si="340"/>
        <v>218.4</v>
      </c>
      <c r="Y1324" s="26">
        <f t="shared" si="341"/>
        <v>13.103999999999999</v>
      </c>
      <c r="Z1324" s="26">
        <f t="shared" si="342"/>
        <v>152.88</v>
      </c>
      <c r="AA1324" s="26">
        <f t="shared" si="343"/>
        <v>65.52</v>
      </c>
      <c r="AB1324" s="26">
        <f t="shared" si="344"/>
        <v>87.983999999999995</v>
      </c>
      <c r="AC1324" s="26">
        <f t="shared" si="345"/>
        <v>306.38399999999996</v>
      </c>
      <c r="AD1324" s="93">
        <f t="shared" si="347"/>
        <v>306.38399999999996</v>
      </c>
    </row>
    <row r="1325" spans="1:30" ht="30" customHeight="1" x14ac:dyDescent="0.35">
      <c r="A1325" s="16"/>
      <c r="B1325" s="16" t="s">
        <v>164</v>
      </c>
      <c r="C1325" s="17">
        <v>1149</v>
      </c>
      <c r="D1325" s="18">
        <v>13633</v>
      </c>
      <c r="E1325" s="18">
        <v>8566</v>
      </c>
      <c r="F1325" s="19" t="s">
        <v>49</v>
      </c>
      <c r="G1325" s="16" t="s">
        <v>165</v>
      </c>
      <c r="H1325" s="16" t="s">
        <v>39</v>
      </c>
      <c r="I1325" s="19">
        <v>3.8</v>
      </c>
      <c r="J1325" s="19">
        <v>2.5</v>
      </c>
      <c r="K1325" s="19"/>
      <c r="L1325" s="19"/>
      <c r="M1325" s="19">
        <f t="shared" si="337"/>
        <v>0</v>
      </c>
      <c r="N1325" s="19">
        <v>22</v>
      </c>
      <c r="O1325" s="19">
        <f>IF(P1325="m3",I1325*J1325*M1325,IF(P1325="m2-LxH",I1325*M1325,IF(P1325="m2-LxW",I1325*J1325*N1325,IF(P1325="rm",M1325,IF(P1325="lm",I1325,IF(P1325="unit",#REF!,))))))</f>
        <v>209</v>
      </c>
      <c r="P1325" s="20" t="s">
        <v>32</v>
      </c>
      <c r="Q1325" s="21" t="str">
        <f t="shared" si="338"/>
        <v>off hired</v>
      </c>
      <c r="R1325" s="22">
        <v>44841</v>
      </c>
      <c r="S1325" s="22">
        <v>44972</v>
      </c>
      <c r="T1325" s="23">
        <f t="shared" si="348"/>
        <v>1</v>
      </c>
      <c r="U1325" s="24">
        <f t="shared" si="349"/>
        <v>18.857142857142858</v>
      </c>
      <c r="V1325" s="31">
        <v>7.5</v>
      </c>
      <c r="W1325" s="25">
        <v>1.05</v>
      </c>
      <c r="X1325" s="26">
        <f t="shared" si="340"/>
        <v>1567.5</v>
      </c>
      <c r="Y1325" s="26">
        <f t="shared" si="341"/>
        <v>219.45000000000002</v>
      </c>
      <c r="Z1325" s="26">
        <f t="shared" si="342"/>
        <v>1097.2499999999998</v>
      </c>
      <c r="AA1325" s="26">
        <f t="shared" si="343"/>
        <v>470.24999999999994</v>
      </c>
      <c r="AB1325" s="26">
        <f t="shared" si="344"/>
        <v>4138.2000000000007</v>
      </c>
      <c r="AC1325" s="26">
        <f t="shared" si="345"/>
        <v>5705.7000000000007</v>
      </c>
      <c r="AD1325" s="93">
        <f t="shared" si="347"/>
        <v>5705.7000000000007</v>
      </c>
    </row>
    <row r="1326" spans="1:30" ht="30" customHeight="1" x14ac:dyDescent="0.35">
      <c r="A1326" s="16"/>
      <c r="B1326" s="16" t="s">
        <v>82</v>
      </c>
      <c r="C1326" s="17">
        <v>1150</v>
      </c>
      <c r="D1326" s="18">
        <v>13634</v>
      </c>
      <c r="E1326" s="18">
        <v>8091</v>
      </c>
      <c r="F1326" s="19" t="s">
        <v>49</v>
      </c>
      <c r="G1326" s="16" t="s">
        <v>163</v>
      </c>
      <c r="H1326" s="16" t="s">
        <v>52</v>
      </c>
      <c r="I1326" s="19">
        <v>3</v>
      </c>
      <c r="J1326" s="19">
        <v>1.8</v>
      </c>
      <c r="K1326" s="19">
        <v>2</v>
      </c>
      <c r="L1326" s="19">
        <v>0</v>
      </c>
      <c r="M1326" s="19">
        <f t="shared" si="337"/>
        <v>2</v>
      </c>
      <c r="N1326" s="19"/>
      <c r="O1326" s="19">
        <f>IF(P1326="m3",I1326*J1326*M1326,IF(P1326="m2-LxH",I1326*M1326,IF(P1326="m2-LxW",I1326*J1326*N1326,IF(P1326="rm",M1326,IF(P1326="lm",I1326,IF(P1326="unit",#REF!,))))))</f>
        <v>6</v>
      </c>
      <c r="P1326" s="20" t="s">
        <v>27</v>
      </c>
      <c r="Q1326" s="21" t="str">
        <f t="shared" si="338"/>
        <v>off hired</v>
      </c>
      <c r="R1326" s="22">
        <v>44841</v>
      </c>
      <c r="S1326" s="22">
        <v>44844</v>
      </c>
      <c r="T1326" s="23">
        <f t="shared" si="348"/>
        <v>1</v>
      </c>
      <c r="U1326" s="24">
        <f t="shared" si="349"/>
        <v>0.5714285714285714</v>
      </c>
      <c r="V1326" s="31">
        <v>18</v>
      </c>
      <c r="W1326" s="25">
        <v>1.05</v>
      </c>
      <c r="X1326" s="26">
        <f t="shared" si="340"/>
        <v>108</v>
      </c>
      <c r="Y1326" s="26">
        <f t="shared" si="341"/>
        <v>6.3000000000000007</v>
      </c>
      <c r="Z1326" s="26">
        <f t="shared" si="342"/>
        <v>75.599999999999994</v>
      </c>
      <c r="AA1326" s="26">
        <f t="shared" si="343"/>
        <v>32.4</v>
      </c>
      <c r="AB1326" s="26">
        <f t="shared" si="344"/>
        <v>3.6</v>
      </c>
      <c r="AC1326" s="26">
        <f t="shared" si="345"/>
        <v>111.6</v>
      </c>
      <c r="AD1326" s="93">
        <f t="shared" si="347"/>
        <v>111.6</v>
      </c>
    </row>
    <row r="1327" spans="1:30" ht="30" customHeight="1" x14ac:dyDescent="0.35">
      <c r="A1327" s="16"/>
      <c r="B1327" s="16" t="s">
        <v>114</v>
      </c>
      <c r="C1327" s="17">
        <v>1151</v>
      </c>
      <c r="D1327" s="18">
        <v>13635</v>
      </c>
      <c r="E1327" s="18">
        <v>8297</v>
      </c>
      <c r="F1327" s="19" t="s">
        <v>49</v>
      </c>
      <c r="G1327" s="16" t="s">
        <v>90</v>
      </c>
      <c r="H1327" s="16" t="s">
        <v>36</v>
      </c>
      <c r="I1327" s="19">
        <v>5</v>
      </c>
      <c r="J1327" s="19">
        <v>0.6</v>
      </c>
      <c r="K1327" s="19">
        <v>3.5</v>
      </c>
      <c r="L1327" s="19">
        <v>0</v>
      </c>
      <c r="M1327" s="19">
        <f t="shared" si="337"/>
        <v>3.5</v>
      </c>
      <c r="N1327" s="19"/>
      <c r="O1327" s="19">
        <f>IF(P1327="m3",I1327*J1327*M1327,IF(P1327="m2-LxH",I1327*M1327,IF(P1327="m2-LxW",I1327*J1327*N1327,IF(P1327="rm",M1327,IF(P1327="lm",I1327,IF(P1327="unit",#REF!,))))))</f>
        <v>17.5</v>
      </c>
      <c r="P1327" s="20" t="s">
        <v>27</v>
      </c>
      <c r="Q1327" s="21" t="str">
        <f t="shared" si="338"/>
        <v>off hired</v>
      </c>
      <c r="R1327" s="22">
        <v>44841</v>
      </c>
      <c r="S1327" s="22">
        <v>44895</v>
      </c>
      <c r="T1327" s="23">
        <f t="shared" si="348"/>
        <v>1</v>
      </c>
      <c r="U1327" s="24">
        <f t="shared" si="349"/>
        <v>7.8571428571428568</v>
      </c>
      <c r="V1327" s="31">
        <v>14</v>
      </c>
      <c r="W1327" s="25">
        <v>0.84</v>
      </c>
      <c r="X1327" s="26">
        <f t="shared" si="340"/>
        <v>245</v>
      </c>
      <c r="Y1327" s="26">
        <f t="shared" si="341"/>
        <v>14.7</v>
      </c>
      <c r="Z1327" s="26">
        <f t="shared" si="342"/>
        <v>171.5</v>
      </c>
      <c r="AA1327" s="26">
        <f t="shared" si="343"/>
        <v>73.5</v>
      </c>
      <c r="AB1327" s="26">
        <f t="shared" si="344"/>
        <v>115.5</v>
      </c>
      <c r="AC1327" s="26">
        <f t="shared" si="345"/>
        <v>360.5</v>
      </c>
      <c r="AD1327" s="93">
        <f t="shared" si="347"/>
        <v>360.5</v>
      </c>
    </row>
    <row r="1328" spans="1:30" ht="30" customHeight="1" x14ac:dyDescent="0.35">
      <c r="A1328" s="16"/>
      <c r="B1328" s="16" t="s">
        <v>47</v>
      </c>
      <c r="C1328" s="17">
        <v>1152</v>
      </c>
      <c r="D1328" s="18">
        <v>13637</v>
      </c>
      <c r="E1328" s="18">
        <v>8137</v>
      </c>
      <c r="F1328" s="19" t="s">
        <v>49</v>
      </c>
      <c r="G1328" s="16" t="s">
        <v>126</v>
      </c>
      <c r="H1328" s="16" t="s">
        <v>36</v>
      </c>
      <c r="I1328" s="19">
        <v>5.6</v>
      </c>
      <c r="J1328" s="19">
        <v>1.3</v>
      </c>
      <c r="K1328" s="19">
        <v>2</v>
      </c>
      <c r="L1328" s="19">
        <v>0</v>
      </c>
      <c r="M1328" s="19">
        <f t="shared" si="337"/>
        <v>2</v>
      </c>
      <c r="N1328" s="19"/>
      <c r="O1328" s="19">
        <f>IF(P1328="m3",I1328*J1328*M1328,IF(P1328="m2-LxH",I1328*M1328,IF(P1328="m2-LxW",I1328*J1328*N1328,IF(P1328="rm",M1328,IF(P1328="lm",I1328,IF(P1328="unit",#REF!,))))))</f>
        <v>11.2</v>
      </c>
      <c r="P1328" s="20" t="s">
        <v>27</v>
      </c>
      <c r="Q1328" s="21" t="str">
        <f t="shared" si="338"/>
        <v>off hired</v>
      </c>
      <c r="R1328" s="22">
        <v>44841</v>
      </c>
      <c r="S1328" s="22">
        <v>44858</v>
      </c>
      <c r="T1328" s="23">
        <f t="shared" si="348"/>
        <v>1</v>
      </c>
      <c r="U1328" s="24">
        <f t="shared" si="349"/>
        <v>2.5714285714285716</v>
      </c>
      <c r="V1328" s="31">
        <v>14</v>
      </c>
      <c r="W1328" s="25">
        <v>0.84</v>
      </c>
      <c r="X1328" s="26">
        <f t="shared" si="340"/>
        <v>156.79999999999998</v>
      </c>
      <c r="Y1328" s="26">
        <f t="shared" si="341"/>
        <v>9.4079999999999995</v>
      </c>
      <c r="Z1328" s="26">
        <f t="shared" si="342"/>
        <v>109.75999999999999</v>
      </c>
      <c r="AA1328" s="26">
        <f t="shared" si="343"/>
        <v>47.04</v>
      </c>
      <c r="AB1328" s="26">
        <f t="shared" si="344"/>
        <v>24.192</v>
      </c>
      <c r="AC1328" s="26">
        <f t="shared" si="345"/>
        <v>180.99199999999999</v>
      </c>
      <c r="AD1328" s="93">
        <f t="shared" si="347"/>
        <v>180.99199999999999</v>
      </c>
    </row>
    <row r="1329" spans="1:30" ht="30" customHeight="1" x14ac:dyDescent="0.35">
      <c r="A1329" s="16"/>
      <c r="B1329" s="16" t="s">
        <v>79</v>
      </c>
      <c r="C1329" s="17">
        <v>1153</v>
      </c>
      <c r="D1329" s="18">
        <v>13638</v>
      </c>
      <c r="E1329" s="18">
        <v>8089</v>
      </c>
      <c r="F1329" s="19" t="s">
        <v>50</v>
      </c>
      <c r="G1329" s="16" t="s">
        <v>166</v>
      </c>
      <c r="H1329" s="16" t="s">
        <v>28</v>
      </c>
      <c r="I1329" s="19">
        <v>4.5</v>
      </c>
      <c r="J1329" s="19">
        <v>2.6</v>
      </c>
      <c r="K1329" s="19">
        <v>4</v>
      </c>
      <c r="L1329" s="19">
        <v>0</v>
      </c>
      <c r="M1329" s="19">
        <f t="shared" si="337"/>
        <v>4</v>
      </c>
      <c r="N1329" s="19"/>
      <c r="O1329" s="19">
        <f>IF(P1329="m3",I1329*J1329*M1329,IF(P1329="m2-LxH",I1329*M1329,IF(P1329="m2-LxW",I1329*J1329*N1329,IF(P1329="rm",M1329,IF(P1329="lm",I1329,IF(P1329="unit",#REF!,))))))</f>
        <v>46.800000000000004</v>
      </c>
      <c r="P1329" s="20" t="s">
        <v>29</v>
      </c>
      <c r="Q1329" s="21" t="str">
        <f t="shared" si="338"/>
        <v>off hired</v>
      </c>
      <c r="R1329" s="22">
        <v>44841</v>
      </c>
      <c r="S1329" s="22">
        <v>44844</v>
      </c>
      <c r="T1329" s="23">
        <f t="shared" si="348"/>
        <v>1</v>
      </c>
      <c r="U1329" s="24">
        <f t="shared" si="349"/>
        <v>0.5714285714285714</v>
      </c>
      <c r="V1329" s="31">
        <v>7.5</v>
      </c>
      <c r="W1329" s="25">
        <v>0.70000000000000007</v>
      </c>
      <c r="X1329" s="26">
        <f t="shared" si="340"/>
        <v>351.00000000000006</v>
      </c>
      <c r="Y1329" s="26">
        <f t="shared" si="341"/>
        <v>32.760000000000005</v>
      </c>
      <c r="Z1329" s="26">
        <f t="shared" si="342"/>
        <v>245.7</v>
      </c>
      <c r="AA1329" s="26">
        <f t="shared" si="343"/>
        <v>105.30000000000001</v>
      </c>
      <c r="AB1329" s="26">
        <f t="shared" si="344"/>
        <v>18.720000000000002</v>
      </c>
      <c r="AC1329" s="26">
        <f t="shared" si="345"/>
        <v>369.72</v>
      </c>
      <c r="AD1329" s="93">
        <f t="shared" si="347"/>
        <v>369.72</v>
      </c>
    </row>
    <row r="1330" spans="1:30" ht="30" customHeight="1" x14ac:dyDescent="0.35">
      <c r="A1330" s="16"/>
      <c r="B1330" s="16" t="s">
        <v>79</v>
      </c>
      <c r="C1330" s="17">
        <v>1158</v>
      </c>
      <c r="D1330" s="18">
        <v>13643</v>
      </c>
      <c r="E1330" s="18">
        <v>8123</v>
      </c>
      <c r="F1330" s="19" t="s">
        <v>50</v>
      </c>
      <c r="G1330" s="16" t="s">
        <v>167</v>
      </c>
      <c r="H1330" s="16" t="s">
        <v>52</v>
      </c>
      <c r="I1330" s="19">
        <v>6</v>
      </c>
      <c r="J1330" s="19">
        <v>1.8</v>
      </c>
      <c r="K1330" s="19">
        <v>2</v>
      </c>
      <c r="L1330" s="19">
        <v>0</v>
      </c>
      <c r="M1330" s="19">
        <f t="shared" si="337"/>
        <v>2</v>
      </c>
      <c r="N1330" s="19"/>
      <c r="O1330" s="19">
        <f>IF(P1330="m3",I1330*J1330*M1330,IF(P1330="m2-LxH",I1330*M1330,IF(P1330="m2-LxW",I1330*J1330*N1330,IF(P1330="rm",M1330,IF(P1330="lm",I1330,IF(P1330="unit",#REF!,))))))</f>
        <v>12</v>
      </c>
      <c r="P1330" s="20" t="s">
        <v>27</v>
      </c>
      <c r="Q1330" s="21" t="str">
        <f t="shared" si="338"/>
        <v>off hired</v>
      </c>
      <c r="R1330" s="22">
        <v>44844</v>
      </c>
      <c r="S1330" s="22">
        <v>44853</v>
      </c>
      <c r="T1330" s="23">
        <f t="shared" si="348"/>
        <v>1</v>
      </c>
      <c r="U1330" s="24">
        <f t="shared" si="349"/>
        <v>1.4285714285714286</v>
      </c>
      <c r="V1330" s="31">
        <v>18</v>
      </c>
      <c r="W1330" s="25">
        <v>1.05</v>
      </c>
      <c r="X1330" s="26">
        <f t="shared" si="340"/>
        <v>216</v>
      </c>
      <c r="Y1330" s="26">
        <f t="shared" si="341"/>
        <v>12.600000000000001</v>
      </c>
      <c r="Z1330" s="26">
        <f t="shared" si="342"/>
        <v>151.19999999999999</v>
      </c>
      <c r="AA1330" s="26">
        <f t="shared" si="343"/>
        <v>64.8</v>
      </c>
      <c r="AB1330" s="26">
        <f t="shared" si="344"/>
        <v>18</v>
      </c>
      <c r="AC1330" s="26">
        <f t="shared" si="345"/>
        <v>234</v>
      </c>
      <c r="AD1330" s="93">
        <f t="shared" si="347"/>
        <v>234</v>
      </c>
    </row>
    <row r="1331" spans="1:30" ht="30" customHeight="1" x14ac:dyDescent="0.35">
      <c r="A1331" s="16"/>
      <c r="B1331" s="16" t="s">
        <v>74</v>
      </c>
      <c r="C1331" s="17">
        <v>1159</v>
      </c>
      <c r="D1331" s="18">
        <v>13644</v>
      </c>
      <c r="E1331" s="18">
        <v>8106</v>
      </c>
      <c r="F1331" s="19" t="s">
        <v>50</v>
      </c>
      <c r="G1331" s="16" t="s">
        <v>89</v>
      </c>
      <c r="H1331" s="16" t="s">
        <v>38</v>
      </c>
      <c r="I1331" s="19">
        <v>2.5</v>
      </c>
      <c r="J1331" s="19">
        <v>1</v>
      </c>
      <c r="K1331" s="19">
        <v>2.5</v>
      </c>
      <c r="L1331" s="19">
        <v>0</v>
      </c>
      <c r="M1331" s="19">
        <f t="shared" si="337"/>
        <v>2.5</v>
      </c>
      <c r="N1331" s="19"/>
      <c r="O1331" s="19">
        <f>IF(P1331="m3",I1331*J1331*M1331,IF(P1331="m2-LxH",I1331*M1331,IF(P1331="m2-LxW",I1331*J1331*N1331,IF(P1331="rm",M1331,IF(P1331="lm",I1331,IF(P1331="unit",#REF!,))))))</f>
        <v>2.5</v>
      </c>
      <c r="P1331" s="20" t="s">
        <v>30</v>
      </c>
      <c r="Q1331" s="21" t="str">
        <f t="shared" si="338"/>
        <v>off hired</v>
      </c>
      <c r="R1331" s="22">
        <v>44844</v>
      </c>
      <c r="S1331" s="22">
        <v>44848</v>
      </c>
      <c r="T1331" s="23">
        <f t="shared" si="348"/>
        <v>1</v>
      </c>
      <c r="U1331" s="24">
        <f t="shared" si="349"/>
        <v>0.7142857142857143</v>
      </c>
      <c r="V1331" s="31">
        <v>135</v>
      </c>
      <c r="W1331" s="25">
        <v>12.25</v>
      </c>
      <c r="X1331" s="26">
        <f t="shared" si="340"/>
        <v>337.5</v>
      </c>
      <c r="Y1331" s="26">
        <f t="shared" si="341"/>
        <v>30.625</v>
      </c>
      <c r="Z1331" s="26">
        <f t="shared" si="342"/>
        <v>236.25</v>
      </c>
      <c r="AA1331" s="26">
        <f t="shared" si="343"/>
        <v>101.25</v>
      </c>
      <c r="AB1331" s="26">
        <f t="shared" si="344"/>
        <v>21.875</v>
      </c>
      <c r="AC1331" s="26">
        <f t="shared" si="345"/>
        <v>359.375</v>
      </c>
      <c r="AD1331" s="93">
        <f t="shared" si="347"/>
        <v>359.375</v>
      </c>
    </row>
    <row r="1332" spans="1:30" ht="30" customHeight="1" x14ac:dyDescent="0.35">
      <c r="A1332" s="16"/>
      <c r="B1332" s="16" t="s">
        <v>79</v>
      </c>
      <c r="C1332" s="17">
        <v>1160</v>
      </c>
      <c r="D1332" s="18">
        <v>13645</v>
      </c>
      <c r="E1332" s="18">
        <v>8304</v>
      </c>
      <c r="F1332" s="19" t="s">
        <v>50</v>
      </c>
      <c r="G1332" s="16" t="s">
        <v>168</v>
      </c>
      <c r="H1332" s="16" t="s">
        <v>38</v>
      </c>
      <c r="I1332" s="19">
        <v>1.3</v>
      </c>
      <c r="J1332" s="19">
        <v>1.3</v>
      </c>
      <c r="K1332" s="19">
        <v>2</v>
      </c>
      <c r="L1332" s="19">
        <v>0</v>
      </c>
      <c r="M1332" s="19">
        <f t="shared" si="337"/>
        <v>2</v>
      </c>
      <c r="N1332" s="19"/>
      <c r="O1332" s="19">
        <f>IF(P1332="m3",I1332*J1332*M1332,IF(P1332="m2-LxH",I1332*M1332,IF(P1332="m2-LxW",I1332*J1332*N1332,IF(P1332="rm",M1332,IF(P1332="lm",I1332,IF(P1332="unit",#REF!,))))))</f>
        <v>2</v>
      </c>
      <c r="P1332" s="20" t="s">
        <v>30</v>
      </c>
      <c r="Q1332" s="21" t="str">
        <f t="shared" si="338"/>
        <v>off hired</v>
      </c>
      <c r="R1332" s="22">
        <v>44844</v>
      </c>
      <c r="S1332" s="22">
        <v>44901</v>
      </c>
      <c r="T1332" s="23">
        <f t="shared" si="348"/>
        <v>1</v>
      </c>
      <c r="U1332" s="24">
        <f t="shared" si="349"/>
        <v>8.2857142857142865</v>
      </c>
      <c r="V1332" s="31">
        <v>135</v>
      </c>
      <c r="W1332" s="25">
        <v>12.25</v>
      </c>
      <c r="X1332" s="26">
        <f t="shared" si="340"/>
        <v>270</v>
      </c>
      <c r="Y1332" s="26">
        <f t="shared" si="341"/>
        <v>24.5</v>
      </c>
      <c r="Z1332" s="26">
        <f t="shared" si="342"/>
        <v>189</v>
      </c>
      <c r="AA1332" s="26">
        <f t="shared" si="343"/>
        <v>81</v>
      </c>
      <c r="AB1332" s="26">
        <f t="shared" si="344"/>
        <v>203.00000000000003</v>
      </c>
      <c r="AC1332" s="26">
        <f t="shared" si="345"/>
        <v>473</v>
      </c>
      <c r="AD1332" s="93">
        <f t="shared" si="347"/>
        <v>473</v>
      </c>
    </row>
    <row r="1333" spans="1:30" ht="30" customHeight="1" x14ac:dyDescent="0.35">
      <c r="A1333" s="16"/>
      <c r="B1333" s="16" t="s">
        <v>79</v>
      </c>
      <c r="C1333" s="17">
        <v>1154</v>
      </c>
      <c r="D1333" s="18">
        <v>13639</v>
      </c>
      <c r="E1333" s="18">
        <v>8216</v>
      </c>
      <c r="F1333" s="19" t="s">
        <v>49</v>
      </c>
      <c r="G1333" s="16" t="s">
        <v>147</v>
      </c>
      <c r="H1333" s="16" t="s">
        <v>38</v>
      </c>
      <c r="I1333" s="19">
        <v>2.5</v>
      </c>
      <c r="J1333" s="19">
        <v>1.3</v>
      </c>
      <c r="K1333" s="19">
        <v>4</v>
      </c>
      <c r="L1333" s="19">
        <v>0</v>
      </c>
      <c r="M1333" s="19">
        <f t="shared" si="337"/>
        <v>4</v>
      </c>
      <c r="N1333" s="19"/>
      <c r="O1333" s="19">
        <f>IF(P1333="m3",I1333*J1333*M1333,IF(P1333="m2-LxH",I1333*M1333,IF(P1333="m2-LxW",I1333*J1333*N1333,IF(P1333="rm",M1333,IF(P1333="lm",I1333,IF(P1333="unit",#REF!,))))))</f>
        <v>4</v>
      </c>
      <c r="P1333" s="20" t="s">
        <v>30</v>
      </c>
      <c r="Q1333" s="21" t="str">
        <f t="shared" si="338"/>
        <v>off hired</v>
      </c>
      <c r="R1333" s="22">
        <v>44841</v>
      </c>
      <c r="S1333" s="22">
        <v>44874</v>
      </c>
      <c r="T1333" s="23">
        <f t="shared" si="348"/>
        <v>1</v>
      </c>
      <c r="U1333" s="24">
        <f t="shared" si="349"/>
        <v>4.8571428571428568</v>
      </c>
      <c r="V1333" s="31">
        <v>135</v>
      </c>
      <c r="W1333" s="25">
        <v>12.25</v>
      </c>
      <c r="X1333" s="26">
        <f t="shared" si="340"/>
        <v>540</v>
      </c>
      <c r="Y1333" s="26">
        <f t="shared" si="341"/>
        <v>49</v>
      </c>
      <c r="Z1333" s="26">
        <f t="shared" si="342"/>
        <v>378</v>
      </c>
      <c r="AA1333" s="26">
        <f t="shared" si="343"/>
        <v>162</v>
      </c>
      <c r="AB1333" s="26">
        <f t="shared" si="344"/>
        <v>237.99999999999997</v>
      </c>
      <c r="AC1333" s="26">
        <f t="shared" si="345"/>
        <v>778</v>
      </c>
      <c r="AD1333" s="93">
        <f t="shared" si="347"/>
        <v>778</v>
      </c>
    </row>
    <row r="1334" spans="1:30" ht="30" customHeight="1" x14ac:dyDescent="0.35">
      <c r="A1334" s="16"/>
      <c r="B1334" s="16" t="s">
        <v>79</v>
      </c>
      <c r="C1334" s="17">
        <v>1155</v>
      </c>
      <c r="D1334" s="18">
        <v>13640</v>
      </c>
      <c r="E1334" s="18">
        <v>8153</v>
      </c>
      <c r="F1334" s="19" t="s">
        <v>49</v>
      </c>
      <c r="G1334" s="16" t="s">
        <v>169</v>
      </c>
      <c r="H1334" s="16" t="s">
        <v>38</v>
      </c>
      <c r="I1334" s="19">
        <v>1.8</v>
      </c>
      <c r="J1334" s="19">
        <v>1</v>
      </c>
      <c r="K1334" s="19">
        <v>6</v>
      </c>
      <c r="L1334" s="19">
        <v>0</v>
      </c>
      <c r="M1334" s="19">
        <f t="shared" si="337"/>
        <v>6</v>
      </c>
      <c r="N1334" s="19"/>
      <c r="O1334" s="19">
        <f>IF(P1334="m3",I1334*J1334*M1334,IF(P1334="m2-LxH",I1334*M1334,IF(P1334="m2-LxW",I1334*J1334*N1334,IF(P1334="rm",M1334,IF(P1334="lm",I1334,IF(P1334="unit",#REF!,))))))</f>
        <v>6</v>
      </c>
      <c r="P1334" s="20" t="s">
        <v>30</v>
      </c>
      <c r="Q1334" s="21" t="str">
        <f t="shared" si="338"/>
        <v>off hired</v>
      </c>
      <c r="R1334" s="22">
        <v>44841</v>
      </c>
      <c r="S1334" s="22">
        <v>44861</v>
      </c>
      <c r="T1334" s="23">
        <f t="shared" si="348"/>
        <v>1</v>
      </c>
      <c r="U1334" s="24">
        <f t="shared" si="349"/>
        <v>3</v>
      </c>
      <c r="V1334" s="31">
        <v>135</v>
      </c>
      <c r="W1334" s="25">
        <v>12.25</v>
      </c>
      <c r="X1334" s="26">
        <f t="shared" si="340"/>
        <v>810</v>
      </c>
      <c r="Y1334" s="26">
        <f t="shared" si="341"/>
        <v>73.5</v>
      </c>
      <c r="Z1334" s="26">
        <f t="shared" si="342"/>
        <v>566.99999999999989</v>
      </c>
      <c r="AA1334" s="26">
        <f t="shared" si="343"/>
        <v>242.99999999999997</v>
      </c>
      <c r="AB1334" s="26">
        <f t="shared" si="344"/>
        <v>220.5</v>
      </c>
      <c r="AC1334" s="26">
        <f t="shared" si="345"/>
        <v>1030.5</v>
      </c>
      <c r="AD1334" s="93">
        <f t="shared" si="347"/>
        <v>1030.5</v>
      </c>
    </row>
    <row r="1335" spans="1:30" ht="30" customHeight="1" x14ac:dyDescent="0.35">
      <c r="A1335" s="16"/>
      <c r="B1335" s="16" t="s">
        <v>117</v>
      </c>
      <c r="C1335" s="17">
        <v>1156</v>
      </c>
      <c r="D1335" s="18">
        <v>13641</v>
      </c>
      <c r="E1335" s="18">
        <v>8341</v>
      </c>
      <c r="F1335" s="19" t="s">
        <v>50</v>
      </c>
      <c r="G1335" s="16" t="s">
        <v>105</v>
      </c>
      <c r="H1335" s="16" t="s">
        <v>38</v>
      </c>
      <c r="I1335" s="19">
        <v>2.5</v>
      </c>
      <c r="J1335" s="19">
        <v>1.3</v>
      </c>
      <c r="K1335" s="19">
        <v>6</v>
      </c>
      <c r="L1335" s="19">
        <v>0</v>
      </c>
      <c r="M1335" s="19">
        <f t="shared" si="337"/>
        <v>6</v>
      </c>
      <c r="N1335" s="19"/>
      <c r="O1335" s="19">
        <f>IF(P1335="m3",I1335*J1335*M1335,IF(P1335="m2-LxH",I1335*M1335,IF(P1335="m2-LxW",I1335*J1335*N1335,IF(P1335="rm",M1335,IF(P1335="lm",I1335,IF(P1335="unit",#REF!,))))))</f>
        <v>6</v>
      </c>
      <c r="P1335" s="20" t="s">
        <v>30</v>
      </c>
      <c r="Q1335" s="21" t="str">
        <f t="shared" si="338"/>
        <v>off hired</v>
      </c>
      <c r="R1335" s="22">
        <v>44841</v>
      </c>
      <c r="S1335" s="22">
        <v>44912</v>
      </c>
      <c r="T1335" s="23">
        <f t="shared" si="348"/>
        <v>1</v>
      </c>
      <c r="U1335" s="24">
        <f t="shared" si="349"/>
        <v>10.285714285714286</v>
      </c>
      <c r="V1335" s="31">
        <v>135</v>
      </c>
      <c r="W1335" s="25">
        <v>12.25</v>
      </c>
      <c r="X1335" s="26">
        <f t="shared" si="340"/>
        <v>810</v>
      </c>
      <c r="Y1335" s="26">
        <f t="shared" si="341"/>
        <v>73.5</v>
      </c>
      <c r="Z1335" s="26">
        <f t="shared" si="342"/>
        <v>566.99999999999989</v>
      </c>
      <c r="AA1335" s="26">
        <f t="shared" si="343"/>
        <v>242.99999999999997</v>
      </c>
      <c r="AB1335" s="26">
        <f t="shared" si="344"/>
        <v>756.00000000000011</v>
      </c>
      <c r="AC1335" s="26">
        <f t="shared" si="345"/>
        <v>1566</v>
      </c>
      <c r="AD1335" s="93">
        <f t="shared" si="347"/>
        <v>1566</v>
      </c>
    </row>
    <row r="1336" spans="1:30" ht="30" customHeight="1" x14ac:dyDescent="0.35">
      <c r="A1336" s="16"/>
      <c r="B1336" s="16" t="s">
        <v>102</v>
      </c>
      <c r="C1336" s="17">
        <v>1172</v>
      </c>
      <c r="D1336" s="18">
        <v>13657</v>
      </c>
      <c r="E1336" s="18">
        <v>8492</v>
      </c>
      <c r="F1336" s="19" t="s">
        <v>50</v>
      </c>
      <c r="G1336" s="16" t="s">
        <v>53</v>
      </c>
      <c r="H1336" s="16" t="s">
        <v>38</v>
      </c>
      <c r="I1336" s="19">
        <v>2.5</v>
      </c>
      <c r="J1336" s="19">
        <v>1.3</v>
      </c>
      <c r="K1336" s="19">
        <v>2</v>
      </c>
      <c r="L1336" s="19">
        <v>0</v>
      </c>
      <c r="M1336" s="19">
        <f t="shared" si="337"/>
        <v>2</v>
      </c>
      <c r="N1336" s="19"/>
      <c r="O1336" s="19">
        <f>IF(P1336="m3",I1336*J1336*M1336,IF(P1336="m2-LxH",I1336*M1336,IF(P1336="m2-LxW",I1336*J1336*N1336,IF(P1336="rm",M1336,IF(P1336="lm",I1336,IF(P1336="unit",#REF!,))))))</f>
        <v>2</v>
      </c>
      <c r="P1336" s="20" t="s">
        <v>30</v>
      </c>
      <c r="Q1336" s="21" t="str">
        <f t="shared" si="338"/>
        <v>off hired</v>
      </c>
      <c r="R1336" s="22">
        <v>44844</v>
      </c>
      <c r="S1336" s="22">
        <v>44931</v>
      </c>
      <c r="T1336" s="23">
        <f t="shared" si="348"/>
        <v>1</v>
      </c>
      <c r="U1336" s="24">
        <f t="shared" si="349"/>
        <v>12.571428571428571</v>
      </c>
      <c r="V1336" s="31">
        <v>135</v>
      </c>
      <c r="W1336" s="25">
        <v>12.25</v>
      </c>
      <c r="X1336" s="26">
        <f t="shared" si="340"/>
        <v>270</v>
      </c>
      <c r="Y1336" s="26">
        <f t="shared" si="341"/>
        <v>24.5</v>
      </c>
      <c r="Z1336" s="26">
        <f t="shared" si="342"/>
        <v>189</v>
      </c>
      <c r="AA1336" s="26">
        <f t="shared" si="343"/>
        <v>81</v>
      </c>
      <c r="AB1336" s="26">
        <f t="shared" si="344"/>
        <v>308</v>
      </c>
      <c r="AC1336" s="26">
        <f t="shared" si="345"/>
        <v>578</v>
      </c>
      <c r="AD1336" s="93">
        <f t="shared" si="347"/>
        <v>578</v>
      </c>
    </row>
    <row r="1337" spans="1:30" ht="30" customHeight="1" x14ac:dyDescent="0.35">
      <c r="A1337" s="16"/>
      <c r="B1337" s="16" t="s">
        <v>132</v>
      </c>
      <c r="C1337" s="17">
        <v>1170</v>
      </c>
      <c r="D1337" s="18">
        <v>13655</v>
      </c>
      <c r="E1337" s="18">
        <v>8136</v>
      </c>
      <c r="F1337" s="19" t="s">
        <v>49</v>
      </c>
      <c r="G1337" s="16" t="s">
        <v>89</v>
      </c>
      <c r="H1337" s="16" t="s">
        <v>36</v>
      </c>
      <c r="I1337" s="19">
        <v>10</v>
      </c>
      <c r="J1337" s="19">
        <v>1.3</v>
      </c>
      <c r="K1337" s="19">
        <v>2</v>
      </c>
      <c r="L1337" s="19">
        <v>0</v>
      </c>
      <c r="M1337" s="19">
        <f t="shared" si="337"/>
        <v>2</v>
      </c>
      <c r="N1337" s="19"/>
      <c r="O1337" s="19">
        <f>IF(P1337="m3",I1337*J1337*M1337,IF(P1337="m2-LxH",I1337*M1337,IF(P1337="m2-LxW",I1337*J1337*N1337,IF(P1337="rm",M1337,IF(P1337="lm",I1337,IF(P1337="unit",#REF!,))))))</f>
        <v>20</v>
      </c>
      <c r="P1337" s="20" t="s">
        <v>27</v>
      </c>
      <c r="Q1337" s="21" t="str">
        <f t="shared" si="338"/>
        <v>off hired</v>
      </c>
      <c r="R1337" s="22">
        <v>44844</v>
      </c>
      <c r="S1337" s="22">
        <v>44855</v>
      </c>
      <c r="T1337" s="23">
        <f t="shared" si="348"/>
        <v>1</v>
      </c>
      <c r="U1337" s="24">
        <f t="shared" si="349"/>
        <v>1.7142857142857142</v>
      </c>
      <c r="V1337" s="31">
        <v>14</v>
      </c>
      <c r="W1337" s="25">
        <v>0.84</v>
      </c>
      <c r="X1337" s="26">
        <f t="shared" si="340"/>
        <v>280</v>
      </c>
      <c r="Y1337" s="26">
        <f t="shared" si="341"/>
        <v>16.8</v>
      </c>
      <c r="Z1337" s="26">
        <f t="shared" si="342"/>
        <v>196</v>
      </c>
      <c r="AA1337" s="26">
        <f t="shared" si="343"/>
        <v>84</v>
      </c>
      <c r="AB1337" s="26">
        <f t="shared" si="344"/>
        <v>28.799999999999997</v>
      </c>
      <c r="AC1337" s="26">
        <f t="shared" si="345"/>
        <v>308.8</v>
      </c>
      <c r="AD1337" s="93">
        <f t="shared" si="347"/>
        <v>308.8</v>
      </c>
    </row>
    <row r="1338" spans="1:30" ht="30" customHeight="1" x14ac:dyDescent="0.35">
      <c r="A1338" s="16"/>
      <c r="B1338" s="16" t="s">
        <v>132</v>
      </c>
      <c r="C1338" s="17">
        <v>1171</v>
      </c>
      <c r="D1338" s="18">
        <v>13656</v>
      </c>
      <c r="E1338" s="18">
        <v>8135</v>
      </c>
      <c r="F1338" s="19" t="s">
        <v>49</v>
      </c>
      <c r="G1338" s="16" t="s">
        <v>170</v>
      </c>
      <c r="H1338" s="16" t="s">
        <v>38</v>
      </c>
      <c r="I1338" s="19">
        <v>1.8</v>
      </c>
      <c r="J1338" s="19">
        <v>1.3</v>
      </c>
      <c r="K1338" s="19">
        <v>2</v>
      </c>
      <c r="L1338" s="19">
        <v>0</v>
      </c>
      <c r="M1338" s="19">
        <f t="shared" si="337"/>
        <v>2</v>
      </c>
      <c r="N1338" s="19"/>
      <c r="O1338" s="19">
        <f>IF(P1338="m3",I1338*J1338*M1338,IF(P1338="m2-LxH",I1338*M1338,IF(P1338="m2-LxW",I1338*J1338*N1338,IF(P1338="rm",M1338,IF(P1338="lm",I1338,IF(P1338="unit",#REF!,))))))</f>
        <v>2</v>
      </c>
      <c r="P1338" s="20" t="s">
        <v>30</v>
      </c>
      <c r="Q1338" s="21" t="str">
        <f t="shared" si="338"/>
        <v>off hired</v>
      </c>
      <c r="R1338" s="22">
        <v>44844</v>
      </c>
      <c r="S1338" s="22">
        <v>44854</v>
      </c>
      <c r="T1338" s="23">
        <f t="shared" si="348"/>
        <v>1</v>
      </c>
      <c r="U1338" s="24">
        <f t="shared" si="349"/>
        <v>1.5714285714285714</v>
      </c>
      <c r="V1338" s="31">
        <v>135</v>
      </c>
      <c r="W1338" s="25">
        <v>12.25</v>
      </c>
      <c r="X1338" s="26">
        <f t="shared" si="340"/>
        <v>270</v>
      </c>
      <c r="Y1338" s="26">
        <f t="shared" si="341"/>
        <v>24.5</v>
      </c>
      <c r="Z1338" s="26">
        <f t="shared" si="342"/>
        <v>189</v>
      </c>
      <c r="AA1338" s="26">
        <f t="shared" si="343"/>
        <v>81</v>
      </c>
      <c r="AB1338" s="26">
        <f t="shared" si="344"/>
        <v>38.5</v>
      </c>
      <c r="AC1338" s="26">
        <f t="shared" si="345"/>
        <v>308.5</v>
      </c>
      <c r="AD1338" s="93">
        <f t="shared" si="347"/>
        <v>308.5</v>
      </c>
    </row>
    <row r="1339" spans="1:30" ht="30" customHeight="1" x14ac:dyDescent="0.35">
      <c r="A1339" s="16"/>
      <c r="B1339" s="16" t="s">
        <v>47</v>
      </c>
      <c r="C1339" s="17">
        <v>1161</v>
      </c>
      <c r="D1339" s="18">
        <v>13646</v>
      </c>
      <c r="E1339" s="18">
        <v>8185</v>
      </c>
      <c r="F1339" s="19" t="s">
        <v>49</v>
      </c>
      <c r="G1339" s="16" t="s">
        <v>146</v>
      </c>
      <c r="H1339" s="16" t="s">
        <v>28</v>
      </c>
      <c r="I1339" s="19">
        <v>4.3</v>
      </c>
      <c r="J1339" s="19">
        <v>2.5</v>
      </c>
      <c r="K1339" s="19">
        <v>3.5</v>
      </c>
      <c r="L1339" s="19">
        <v>0</v>
      </c>
      <c r="M1339" s="19">
        <f t="shared" si="337"/>
        <v>3.5</v>
      </c>
      <c r="N1339" s="19"/>
      <c r="O1339" s="19">
        <f>IF(P1339="m3",I1339*J1339*M1339,IF(P1339="m2-LxH",I1339*M1339,IF(P1339="m2-LxW",I1339*J1339*N1339,IF(P1339="rm",M1339,IF(P1339="lm",I1339,IF(P1339="unit",#REF!,))))))</f>
        <v>37.625</v>
      </c>
      <c r="P1339" s="20" t="s">
        <v>29</v>
      </c>
      <c r="Q1339" s="21" t="str">
        <f t="shared" si="338"/>
        <v>off hired</v>
      </c>
      <c r="R1339" s="22">
        <v>44844</v>
      </c>
      <c r="S1339" s="22">
        <v>44867</v>
      </c>
      <c r="T1339" s="23">
        <f t="shared" si="348"/>
        <v>1</v>
      </c>
      <c r="U1339" s="24">
        <f t="shared" si="349"/>
        <v>3.4285714285714284</v>
      </c>
      <c r="V1339" s="31">
        <v>7.5</v>
      </c>
      <c r="W1339" s="25">
        <v>0.70000000000000007</v>
      </c>
      <c r="X1339" s="26">
        <f t="shared" si="340"/>
        <v>282.1875</v>
      </c>
      <c r="Y1339" s="26">
        <f t="shared" si="341"/>
        <v>26.337500000000002</v>
      </c>
      <c r="Z1339" s="26">
        <f t="shared" si="342"/>
        <v>197.53125</v>
      </c>
      <c r="AA1339" s="26">
        <f t="shared" si="343"/>
        <v>84.65625</v>
      </c>
      <c r="AB1339" s="26">
        <f t="shared" si="344"/>
        <v>90.300000000000011</v>
      </c>
      <c r="AC1339" s="26">
        <f t="shared" si="345"/>
        <v>372.48750000000001</v>
      </c>
      <c r="AD1339" s="93">
        <f t="shared" si="347"/>
        <v>372.48750000000001</v>
      </c>
    </row>
    <row r="1340" spans="1:30" ht="30" customHeight="1" x14ac:dyDescent="0.35">
      <c r="A1340" s="16"/>
      <c r="B1340" s="16" t="s">
        <v>71</v>
      </c>
      <c r="C1340" s="17">
        <v>1162</v>
      </c>
      <c r="D1340" s="18">
        <v>13647</v>
      </c>
      <c r="E1340" s="18">
        <v>8286</v>
      </c>
      <c r="F1340" s="19" t="s">
        <v>50</v>
      </c>
      <c r="G1340" s="16" t="s">
        <v>83</v>
      </c>
      <c r="H1340" s="16" t="s">
        <v>38</v>
      </c>
      <c r="I1340" s="19">
        <v>1.3</v>
      </c>
      <c r="J1340" s="19">
        <v>0.6</v>
      </c>
      <c r="K1340" s="19">
        <v>2</v>
      </c>
      <c r="L1340" s="19">
        <v>0</v>
      </c>
      <c r="M1340" s="19">
        <f t="shared" si="337"/>
        <v>2</v>
      </c>
      <c r="N1340" s="19"/>
      <c r="O1340" s="19">
        <f>IF(P1340="m3",I1340*J1340*M1340,IF(P1340="m2-LxH",I1340*M1340,IF(P1340="m2-LxW",I1340*J1340*N1340,IF(P1340="rm",M1340,IF(P1340="lm",I1340,IF(P1340="unit",#REF!,))))))</f>
        <v>2</v>
      </c>
      <c r="P1340" s="20" t="s">
        <v>30</v>
      </c>
      <c r="Q1340" s="21" t="str">
        <f t="shared" si="338"/>
        <v>off hired</v>
      </c>
      <c r="R1340" s="22">
        <v>44844</v>
      </c>
      <c r="S1340" s="22">
        <v>44893</v>
      </c>
      <c r="T1340" s="23">
        <f t="shared" si="348"/>
        <v>1</v>
      </c>
      <c r="U1340" s="24">
        <f t="shared" si="349"/>
        <v>7.1428571428571432</v>
      </c>
      <c r="V1340" s="31">
        <v>135</v>
      </c>
      <c r="W1340" s="25">
        <v>12.25</v>
      </c>
      <c r="X1340" s="26">
        <f t="shared" si="340"/>
        <v>270</v>
      </c>
      <c r="Y1340" s="26">
        <f t="shared" si="341"/>
        <v>24.5</v>
      </c>
      <c r="Z1340" s="26">
        <f t="shared" si="342"/>
        <v>189</v>
      </c>
      <c r="AA1340" s="26">
        <f t="shared" si="343"/>
        <v>81</v>
      </c>
      <c r="AB1340" s="26">
        <f t="shared" si="344"/>
        <v>175</v>
      </c>
      <c r="AC1340" s="26">
        <f t="shared" si="345"/>
        <v>445</v>
      </c>
      <c r="AD1340" s="93">
        <f t="shared" si="347"/>
        <v>445</v>
      </c>
    </row>
    <row r="1341" spans="1:30" ht="30" customHeight="1" x14ac:dyDescent="0.35">
      <c r="A1341" s="16"/>
      <c r="B1341" s="16" t="s">
        <v>132</v>
      </c>
      <c r="C1341" s="17">
        <v>1169</v>
      </c>
      <c r="D1341" s="18">
        <v>13654</v>
      </c>
      <c r="E1341" s="18">
        <v>8256</v>
      </c>
      <c r="F1341" s="19" t="s">
        <v>49</v>
      </c>
      <c r="G1341" s="16" t="s">
        <v>171</v>
      </c>
      <c r="H1341" s="16" t="s">
        <v>36</v>
      </c>
      <c r="I1341" s="19">
        <v>5</v>
      </c>
      <c r="J1341" s="19">
        <v>1.3</v>
      </c>
      <c r="K1341" s="19">
        <v>2</v>
      </c>
      <c r="L1341" s="19">
        <v>0</v>
      </c>
      <c r="M1341" s="19">
        <f t="shared" si="337"/>
        <v>2</v>
      </c>
      <c r="N1341" s="19"/>
      <c r="O1341" s="19">
        <f>IF(P1341="m3",I1341*J1341*M1341,IF(P1341="m2-LxH",I1341*M1341,IF(P1341="m2-LxW",I1341*J1341*N1341,IF(P1341="rm",M1341,IF(P1341="lm",I1341,IF(P1341="unit",#REF!,))))))</f>
        <v>10</v>
      </c>
      <c r="P1341" s="20" t="s">
        <v>27</v>
      </c>
      <c r="Q1341" s="21" t="str">
        <f t="shared" si="338"/>
        <v>off hired</v>
      </c>
      <c r="R1341" s="22">
        <v>44844</v>
      </c>
      <c r="S1341" s="22">
        <v>44884</v>
      </c>
      <c r="T1341" s="23">
        <f t="shared" si="348"/>
        <v>1</v>
      </c>
      <c r="U1341" s="24">
        <f t="shared" si="349"/>
        <v>5.8571428571428568</v>
      </c>
      <c r="V1341" s="31">
        <v>14</v>
      </c>
      <c r="W1341" s="25">
        <v>0.84</v>
      </c>
      <c r="X1341" s="26">
        <f t="shared" si="340"/>
        <v>140</v>
      </c>
      <c r="Y1341" s="26">
        <f t="shared" si="341"/>
        <v>8.4</v>
      </c>
      <c r="Z1341" s="26">
        <f t="shared" si="342"/>
        <v>98</v>
      </c>
      <c r="AA1341" s="26">
        <f t="shared" si="343"/>
        <v>42</v>
      </c>
      <c r="AB1341" s="26">
        <f t="shared" si="344"/>
        <v>49.199999999999996</v>
      </c>
      <c r="AC1341" s="26">
        <f t="shared" si="345"/>
        <v>189.2</v>
      </c>
      <c r="AD1341" s="93">
        <f t="shared" si="347"/>
        <v>189.2</v>
      </c>
    </row>
    <row r="1342" spans="1:30" ht="30" customHeight="1" x14ac:dyDescent="0.35">
      <c r="A1342" s="16"/>
      <c r="B1342" s="16" t="s">
        <v>104</v>
      </c>
      <c r="C1342" s="17">
        <v>1163</v>
      </c>
      <c r="D1342" s="18">
        <v>13648</v>
      </c>
      <c r="E1342" s="18">
        <v>8100</v>
      </c>
      <c r="F1342" s="19" t="s">
        <v>50</v>
      </c>
      <c r="G1342" s="16" t="s">
        <v>105</v>
      </c>
      <c r="H1342" s="16" t="s">
        <v>38</v>
      </c>
      <c r="I1342" s="19">
        <v>2.5</v>
      </c>
      <c r="J1342" s="19">
        <v>1</v>
      </c>
      <c r="K1342" s="19">
        <v>2</v>
      </c>
      <c r="L1342" s="19">
        <v>0</v>
      </c>
      <c r="M1342" s="19">
        <f t="shared" si="337"/>
        <v>2</v>
      </c>
      <c r="N1342" s="19"/>
      <c r="O1342" s="19">
        <f>IF(P1342="m3",I1342*J1342*M1342,IF(P1342="m2-LxH",I1342*M1342,IF(P1342="m2-LxW",I1342*J1342*N1342,IF(P1342="rm",M1342,IF(P1342="lm",I1342,IF(P1342="unit",#REF!,))))))</f>
        <v>2</v>
      </c>
      <c r="P1342" s="20" t="s">
        <v>30</v>
      </c>
      <c r="Q1342" s="21" t="str">
        <f t="shared" si="338"/>
        <v>off hired</v>
      </c>
      <c r="R1342" s="22">
        <v>44844</v>
      </c>
      <c r="S1342" s="22">
        <v>44838</v>
      </c>
      <c r="T1342" s="23">
        <f t="shared" si="348"/>
        <v>1</v>
      </c>
      <c r="U1342" s="24">
        <f t="shared" si="349"/>
        <v>-0.7142857142857143</v>
      </c>
      <c r="V1342" s="31">
        <v>135</v>
      </c>
      <c r="W1342" s="25">
        <v>12.25</v>
      </c>
      <c r="X1342" s="26">
        <f t="shared" si="340"/>
        <v>270</v>
      </c>
      <c r="Y1342" s="26">
        <f t="shared" si="341"/>
        <v>24.5</v>
      </c>
      <c r="Z1342" s="26">
        <f t="shared" si="342"/>
        <v>189</v>
      </c>
      <c r="AA1342" s="26">
        <f t="shared" si="343"/>
        <v>81</v>
      </c>
      <c r="AB1342" s="26">
        <f t="shared" si="344"/>
        <v>-17.5</v>
      </c>
      <c r="AC1342" s="26">
        <f t="shared" si="345"/>
        <v>252.5</v>
      </c>
      <c r="AD1342" s="93">
        <f t="shared" si="347"/>
        <v>252.5</v>
      </c>
    </row>
    <row r="1343" spans="1:30" ht="30" customHeight="1" x14ac:dyDescent="0.35">
      <c r="A1343" s="16"/>
      <c r="B1343" s="16" t="s">
        <v>47</v>
      </c>
      <c r="C1343" s="17">
        <v>1164</v>
      </c>
      <c r="D1343" s="18">
        <v>13649</v>
      </c>
      <c r="E1343" s="18">
        <v>8096</v>
      </c>
      <c r="F1343" s="19" t="s">
        <v>50</v>
      </c>
      <c r="G1343" s="16" t="s">
        <v>89</v>
      </c>
      <c r="H1343" s="16" t="s">
        <v>36</v>
      </c>
      <c r="I1343" s="19">
        <v>6.5</v>
      </c>
      <c r="J1343" s="19">
        <v>1.3</v>
      </c>
      <c r="K1343" s="19">
        <v>4</v>
      </c>
      <c r="L1343" s="19">
        <v>0</v>
      </c>
      <c r="M1343" s="19">
        <f t="shared" si="337"/>
        <v>4</v>
      </c>
      <c r="N1343" s="19"/>
      <c r="O1343" s="19">
        <f>IF(P1343="m3",I1343*J1343*M1343,IF(P1343="m2-LxH",I1343*M1343,IF(P1343="m2-LxW",I1343*J1343*N1343,IF(P1343="rm",M1343,IF(P1343="lm",I1343,IF(P1343="unit",#REF!,))))))</f>
        <v>26</v>
      </c>
      <c r="P1343" s="20" t="s">
        <v>27</v>
      </c>
      <c r="Q1343" s="21" t="str">
        <f t="shared" si="338"/>
        <v>off hired</v>
      </c>
      <c r="R1343" s="22">
        <v>44844</v>
      </c>
      <c r="S1343" s="22">
        <v>44846</v>
      </c>
      <c r="T1343" s="23">
        <f t="shared" si="348"/>
        <v>1</v>
      </c>
      <c r="U1343" s="24">
        <f t="shared" si="349"/>
        <v>0.42857142857142855</v>
      </c>
      <c r="V1343" s="31">
        <v>14</v>
      </c>
      <c r="W1343" s="25">
        <v>0.84</v>
      </c>
      <c r="X1343" s="26">
        <f t="shared" si="340"/>
        <v>364</v>
      </c>
      <c r="Y1343" s="26">
        <f t="shared" si="341"/>
        <v>21.84</v>
      </c>
      <c r="Z1343" s="26">
        <f t="shared" si="342"/>
        <v>254.79999999999998</v>
      </c>
      <c r="AA1343" s="26">
        <f t="shared" si="343"/>
        <v>109.2</v>
      </c>
      <c r="AB1343" s="26">
        <f t="shared" si="344"/>
        <v>9.36</v>
      </c>
      <c r="AC1343" s="26">
        <f t="shared" si="345"/>
        <v>373.36</v>
      </c>
      <c r="AD1343" s="93">
        <f t="shared" si="347"/>
        <v>373.36</v>
      </c>
    </row>
    <row r="1344" spans="1:30" ht="30" customHeight="1" x14ac:dyDescent="0.35">
      <c r="A1344" s="16"/>
      <c r="B1344" s="16" t="s">
        <v>115</v>
      </c>
      <c r="C1344" s="17">
        <v>1165</v>
      </c>
      <c r="D1344" s="18">
        <v>13650</v>
      </c>
      <c r="E1344" s="18">
        <v>8101</v>
      </c>
      <c r="F1344" s="19" t="s">
        <v>49</v>
      </c>
      <c r="G1344" s="16" t="s">
        <v>109</v>
      </c>
      <c r="H1344" s="16" t="s">
        <v>38</v>
      </c>
      <c r="I1344" s="19">
        <v>2.5</v>
      </c>
      <c r="J1344" s="19">
        <v>1</v>
      </c>
      <c r="K1344" s="19">
        <v>1.5</v>
      </c>
      <c r="L1344" s="19">
        <v>0</v>
      </c>
      <c r="M1344" s="19">
        <f t="shared" si="337"/>
        <v>1.5</v>
      </c>
      <c r="N1344" s="19"/>
      <c r="O1344" s="19">
        <f>IF(P1344="m3",I1344*J1344*M1344,IF(P1344="m2-LxH",I1344*M1344,IF(P1344="m2-LxW",I1344*J1344*N1344,IF(P1344="rm",M1344,IF(P1344="lm",I1344,IF(P1344="unit",#REF!,))))))</f>
        <v>1.5</v>
      </c>
      <c r="P1344" s="20" t="s">
        <v>30</v>
      </c>
      <c r="Q1344" s="21" t="str">
        <f t="shared" si="338"/>
        <v>off hired</v>
      </c>
      <c r="R1344" s="22">
        <v>44844</v>
      </c>
      <c r="S1344" s="22">
        <v>44847</v>
      </c>
      <c r="T1344" s="23">
        <f t="shared" si="348"/>
        <v>1</v>
      </c>
      <c r="U1344" s="24">
        <f t="shared" si="349"/>
        <v>0.5714285714285714</v>
      </c>
      <c r="V1344" s="31">
        <v>135</v>
      </c>
      <c r="W1344" s="25">
        <v>12.25</v>
      </c>
      <c r="X1344" s="26">
        <f t="shared" si="340"/>
        <v>202.5</v>
      </c>
      <c r="Y1344" s="26">
        <f t="shared" si="341"/>
        <v>18.375</v>
      </c>
      <c r="Z1344" s="26">
        <f t="shared" si="342"/>
        <v>141.74999999999997</v>
      </c>
      <c r="AA1344" s="26">
        <f t="shared" si="343"/>
        <v>60.749999999999993</v>
      </c>
      <c r="AB1344" s="26">
        <f t="shared" si="344"/>
        <v>10.5</v>
      </c>
      <c r="AC1344" s="26">
        <f t="shared" si="345"/>
        <v>212.99999999999997</v>
      </c>
      <c r="AD1344" s="93">
        <f t="shared" si="347"/>
        <v>212.99999999999997</v>
      </c>
    </row>
    <row r="1345" spans="1:30" ht="30" customHeight="1" x14ac:dyDescent="0.35">
      <c r="A1345" s="16"/>
      <c r="B1345" s="16" t="s">
        <v>79</v>
      </c>
      <c r="C1345" s="17">
        <v>1166</v>
      </c>
      <c r="D1345" s="18">
        <v>13651</v>
      </c>
      <c r="E1345" s="18">
        <v>8164</v>
      </c>
      <c r="F1345" s="19" t="s">
        <v>49</v>
      </c>
      <c r="G1345" s="16" t="s">
        <v>80</v>
      </c>
      <c r="H1345" s="16" t="s">
        <v>36</v>
      </c>
      <c r="I1345" s="19">
        <v>13</v>
      </c>
      <c r="J1345" s="19">
        <v>1.3</v>
      </c>
      <c r="K1345" s="19">
        <v>6</v>
      </c>
      <c r="L1345" s="19">
        <v>0</v>
      </c>
      <c r="M1345" s="19">
        <f t="shared" si="337"/>
        <v>6</v>
      </c>
      <c r="N1345" s="19"/>
      <c r="O1345" s="19">
        <f>IF(P1345="m3",I1345*J1345*M1345,IF(P1345="m2-LxH",I1345*M1345,IF(P1345="m2-LxW",I1345*J1345*N1345,IF(P1345="rm",M1345,IF(P1345="lm",I1345,IF(P1345="unit",#REF!,))))))</f>
        <v>78</v>
      </c>
      <c r="P1345" s="20" t="s">
        <v>27</v>
      </c>
      <c r="Q1345" s="21" t="str">
        <f t="shared" si="338"/>
        <v>off hired</v>
      </c>
      <c r="R1345" s="22">
        <v>44844</v>
      </c>
      <c r="S1345" s="22">
        <v>44862</v>
      </c>
      <c r="T1345" s="23">
        <f t="shared" si="348"/>
        <v>1</v>
      </c>
      <c r="U1345" s="24">
        <f t="shared" si="349"/>
        <v>2.7142857142857144</v>
      </c>
      <c r="V1345" s="31">
        <v>14</v>
      </c>
      <c r="W1345" s="25">
        <v>0.84</v>
      </c>
      <c r="X1345" s="26">
        <f t="shared" si="340"/>
        <v>1092</v>
      </c>
      <c r="Y1345" s="26">
        <f t="shared" si="341"/>
        <v>65.52</v>
      </c>
      <c r="Z1345" s="26">
        <f t="shared" si="342"/>
        <v>764.39999999999986</v>
      </c>
      <c r="AA1345" s="26">
        <f t="shared" si="343"/>
        <v>327.59999999999997</v>
      </c>
      <c r="AB1345" s="26">
        <f t="shared" si="344"/>
        <v>177.84</v>
      </c>
      <c r="AC1345" s="26">
        <f t="shared" si="345"/>
        <v>1269.8399999999997</v>
      </c>
      <c r="AD1345" s="93">
        <f t="shared" si="347"/>
        <v>1269.8399999999997</v>
      </c>
    </row>
    <row r="1346" spans="1:30" ht="30" customHeight="1" x14ac:dyDescent="0.35">
      <c r="A1346" s="16"/>
      <c r="B1346" s="16" t="s">
        <v>79</v>
      </c>
      <c r="C1346" s="17">
        <v>1167</v>
      </c>
      <c r="D1346" s="18">
        <v>13652</v>
      </c>
      <c r="E1346" s="18">
        <v>8163</v>
      </c>
      <c r="F1346" s="19" t="s">
        <v>49</v>
      </c>
      <c r="G1346" s="16" t="s">
        <v>80</v>
      </c>
      <c r="H1346" s="16" t="s">
        <v>39</v>
      </c>
      <c r="I1346" s="19">
        <v>11</v>
      </c>
      <c r="J1346" s="19">
        <v>1.3</v>
      </c>
      <c r="K1346" s="19"/>
      <c r="L1346" s="19"/>
      <c r="M1346" s="19">
        <f t="shared" si="337"/>
        <v>0</v>
      </c>
      <c r="N1346" s="19">
        <v>1</v>
      </c>
      <c r="O1346" s="19">
        <f>IF(P1346="m3",I1346*J1346*M1346,IF(P1346="m2-LxH",I1346*M1346,IF(P1346="m2-LxW",I1346*J1346*N1346,IF(P1346="rm",M1346,IF(P1346="lm",I1346,IF(P1346="unit",#REF!,))))))</f>
        <v>14.3</v>
      </c>
      <c r="P1346" s="20" t="s">
        <v>32</v>
      </c>
      <c r="Q1346" s="21" t="str">
        <f t="shared" si="338"/>
        <v>off hired</v>
      </c>
      <c r="R1346" s="22">
        <v>44844</v>
      </c>
      <c r="S1346" s="22">
        <v>44862</v>
      </c>
      <c r="T1346" s="23">
        <f t="shared" si="348"/>
        <v>1</v>
      </c>
      <c r="U1346" s="24">
        <f t="shared" si="349"/>
        <v>2.7142857142857144</v>
      </c>
      <c r="V1346" s="31">
        <v>7.5</v>
      </c>
      <c r="W1346" s="25">
        <v>1.05</v>
      </c>
      <c r="X1346" s="26">
        <f t="shared" si="340"/>
        <v>107.25</v>
      </c>
      <c r="Y1346" s="26">
        <f t="shared" si="341"/>
        <v>15.015000000000001</v>
      </c>
      <c r="Z1346" s="26">
        <f t="shared" si="342"/>
        <v>75.075000000000003</v>
      </c>
      <c r="AA1346" s="26">
        <f t="shared" si="343"/>
        <v>32.174999999999997</v>
      </c>
      <c r="AB1346" s="26">
        <f t="shared" si="344"/>
        <v>40.755000000000003</v>
      </c>
      <c r="AC1346" s="26">
        <f t="shared" si="345"/>
        <v>148.005</v>
      </c>
      <c r="AD1346" s="93">
        <f t="shared" si="347"/>
        <v>148.005</v>
      </c>
    </row>
    <row r="1347" spans="1:30" ht="30" customHeight="1" x14ac:dyDescent="0.35">
      <c r="A1347" s="16"/>
      <c r="B1347" s="16" t="s">
        <v>79</v>
      </c>
      <c r="C1347" s="17">
        <v>1168</v>
      </c>
      <c r="D1347" s="18">
        <v>13653</v>
      </c>
      <c r="E1347" s="18">
        <v>8163</v>
      </c>
      <c r="F1347" s="19" t="s">
        <v>49</v>
      </c>
      <c r="G1347" s="16" t="s">
        <v>80</v>
      </c>
      <c r="H1347" s="16" t="s">
        <v>39</v>
      </c>
      <c r="I1347" s="19">
        <v>7</v>
      </c>
      <c r="J1347" s="19">
        <v>1.3</v>
      </c>
      <c r="K1347" s="19"/>
      <c r="L1347" s="19"/>
      <c r="M1347" s="19">
        <f t="shared" si="337"/>
        <v>0</v>
      </c>
      <c r="N1347" s="19">
        <v>1</v>
      </c>
      <c r="O1347" s="19">
        <f>IF(P1347="m3",I1347*J1347*M1347,IF(P1347="m2-LxH",I1347*M1347,IF(P1347="m2-LxW",I1347*J1347*N1347,IF(P1347="rm",M1347,IF(P1347="lm",I1347,IF(P1347="unit",#REF!,))))))</f>
        <v>9.1</v>
      </c>
      <c r="P1347" s="20" t="s">
        <v>32</v>
      </c>
      <c r="Q1347" s="21" t="str">
        <f t="shared" si="338"/>
        <v>off hired</v>
      </c>
      <c r="R1347" s="22">
        <v>44844</v>
      </c>
      <c r="S1347" s="22">
        <v>44862</v>
      </c>
      <c r="T1347" s="23">
        <f t="shared" si="348"/>
        <v>1</v>
      </c>
      <c r="U1347" s="24">
        <f t="shared" si="349"/>
        <v>2.7142857142857144</v>
      </c>
      <c r="V1347" s="31">
        <v>7.5</v>
      </c>
      <c r="W1347" s="25">
        <v>1.05</v>
      </c>
      <c r="X1347" s="26">
        <f t="shared" si="340"/>
        <v>68.25</v>
      </c>
      <c r="Y1347" s="26">
        <f t="shared" si="341"/>
        <v>9.5549999999999997</v>
      </c>
      <c r="Z1347" s="26">
        <f t="shared" si="342"/>
        <v>47.774999999999991</v>
      </c>
      <c r="AA1347" s="26">
        <f t="shared" si="343"/>
        <v>20.475000000000001</v>
      </c>
      <c r="AB1347" s="26">
        <f t="shared" si="344"/>
        <v>25.934999999999999</v>
      </c>
      <c r="AC1347" s="26">
        <f t="shared" si="345"/>
        <v>94.185000000000002</v>
      </c>
      <c r="AD1347" s="93">
        <f t="shared" si="347"/>
        <v>94.185000000000002</v>
      </c>
    </row>
    <row r="1348" spans="1:30" ht="30" customHeight="1" x14ac:dyDescent="0.35">
      <c r="A1348" s="16"/>
      <c r="B1348" s="16" t="s">
        <v>84</v>
      </c>
      <c r="C1348" s="17">
        <v>1157</v>
      </c>
      <c r="D1348" s="18">
        <v>13642</v>
      </c>
      <c r="E1348" s="18">
        <v>8094</v>
      </c>
      <c r="F1348" s="19" t="s">
        <v>50</v>
      </c>
      <c r="G1348" s="16" t="s">
        <v>172</v>
      </c>
      <c r="H1348" s="16" t="s">
        <v>36</v>
      </c>
      <c r="I1348" s="19">
        <v>23.5</v>
      </c>
      <c r="J1348" s="19">
        <v>1.3</v>
      </c>
      <c r="K1348" s="19">
        <v>3.5</v>
      </c>
      <c r="L1348" s="19">
        <v>0</v>
      </c>
      <c r="M1348" s="19">
        <f t="shared" si="337"/>
        <v>3.5</v>
      </c>
      <c r="N1348" s="19"/>
      <c r="O1348" s="19">
        <f>IF(P1348="m3",I1348*J1348*M1348,IF(P1348="m2-LxH",I1348*M1348,IF(P1348="m2-LxW",I1348*J1348*N1348,IF(P1348="rm",M1348,IF(P1348="lm",I1348,IF(P1348="unit",#REF!,))))))</f>
        <v>82.25</v>
      </c>
      <c r="P1348" s="20" t="s">
        <v>27</v>
      </c>
      <c r="Q1348" s="21" t="str">
        <f t="shared" si="338"/>
        <v>off hired</v>
      </c>
      <c r="R1348" s="22">
        <v>44841</v>
      </c>
      <c r="S1348" s="22">
        <v>44844</v>
      </c>
      <c r="T1348" s="23">
        <f t="shared" si="348"/>
        <v>1</v>
      </c>
      <c r="U1348" s="24">
        <f t="shared" si="349"/>
        <v>0.5714285714285714</v>
      </c>
      <c r="V1348" s="31">
        <v>14</v>
      </c>
      <c r="W1348" s="25">
        <v>0.84</v>
      </c>
      <c r="X1348" s="26">
        <f t="shared" si="340"/>
        <v>1151.5</v>
      </c>
      <c r="Y1348" s="26">
        <f t="shared" si="341"/>
        <v>69.09</v>
      </c>
      <c r="Z1348" s="26">
        <f t="shared" si="342"/>
        <v>806.05</v>
      </c>
      <c r="AA1348" s="26">
        <f t="shared" si="343"/>
        <v>345.45</v>
      </c>
      <c r="AB1348" s="26">
        <f t="shared" si="344"/>
        <v>39.479999999999997</v>
      </c>
      <c r="AC1348" s="26">
        <f t="shared" si="345"/>
        <v>1190.98</v>
      </c>
      <c r="AD1348" s="93">
        <f t="shared" si="347"/>
        <v>1190.98</v>
      </c>
    </row>
    <row r="1349" spans="1:30" ht="30" customHeight="1" x14ac:dyDescent="0.35">
      <c r="A1349" s="16"/>
      <c r="B1349" s="16" t="s">
        <v>79</v>
      </c>
      <c r="C1349" s="17">
        <v>1176</v>
      </c>
      <c r="D1349" s="18">
        <v>13661</v>
      </c>
      <c r="E1349" s="18">
        <v>8104</v>
      </c>
      <c r="F1349" s="19" t="s">
        <v>49</v>
      </c>
      <c r="G1349" s="16" t="s">
        <v>173</v>
      </c>
      <c r="H1349" s="16" t="s">
        <v>38</v>
      </c>
      <c r="I1349" s="19">
        <v>2.5</v>
      </c>
      <c r="J1349" s="19">
        <v>1.3</v>
      </c>
      <c r="K1349" s="19">
        <v>4</v>
      </c>
      <c r="L1349" s="19">
        <v>0</v>
      </c>
      <c r="M1349" s="19">
        <f t="shared" si="337"/>
        <v>4</v>
      </c>
      <c r="N1349" s="19"/>
      <c r="O1349" s="19">
        <f>IF(P1349="m3",I1349*J1349*M1349,IF(P1349="m2-LxH",I1349*M1349,IF(P1349="m2-LxW",I1349*J1349*N1349,IF(P1349="rm",M1349,IF(P1349="lm",I1349,IF(P1349="unit",#REF!,))))))</f>
        <v>4</v>
      </c>
      <c r="P1349" s="20" t="s">
        <v>30</v>
      </c>
      <c r="Q1349" s="21" t="str">
        <f t="shared" si="338"/>
        <v>off hired</v>
      </c>
      <c r="R1349" s="22">
        <v>44844</v>
      </c>
      <c r="S1349" s="22">
        <v>44848</v>
      </c>
      <c r="T1349" s="23">
        <f t="shared" si="348"/>
        <v>1</v>
      </c>
      <c r="U1349" s="24">
        <f t="shared" si="349"/>
        <v>0.7142857142857143</v>
      </c>
      <c r="V1349" s="31">
        <v>135</v>
      </c>
      <c r="W1349" s="25">
        <v>12.25</v>
      </c>
      <c r="X1349" s="26">
        <f t="shared" si="340"/>
        <v>540</v>
      </c>
      <c r="Y1349" s="26">
        <f t="shared" si="341"/>
        <v>49</v>
      </c>
      <c r="Z1349" s="26">
        <f t="shared" si="342"/>
        <v>378</v>
      </c>
      <c r="AA1349" s="26">
        <f t="shared" si="343"/>
        <v>162</v>
      </c>
      <c r="AB1349" s="26">
        <f t="shared" si="344"/>
        <v>35</v>
      </c>
      <c r="AC1349" s="26">
        <f t="shared" si="345"/>
        <v>575</v>
      </c>
      <c r="AD1349" s="93">
        <f t="shared" si="347"/>
        <v>575</v>
      </c>
    </row>
    <row r="1350" spans="1:30" ht="30" customHeight="1" x14ac:dyDescent="0.35">
      <c r="A1350" s="16"/>
      <c r="B1350" s="16" t="s">
        <v>97</v>
      </c>
      <c r="C1350" s="17">
        <v>1173</v>
      </c>
      <c r="D1350" s="18">
        <v>13658</v>
      </c>
      <c r="E1350" s="18">
        <v>8093</v>
      </c>
      <c r="F1350" s="19" t="s">
        <v>50</v>
      </c>
      <c r="G1350" s="16" t="s">
        <v>174</v>
      </c>
      <c r="H1350" s="16" t="s">
        <v>38</v>
      </c>
      <c r="I1350" s="19">
        <v>2.5</v>
      </c>
      <c r="J1350" s="19">
        <v>1.3</v>
      </c>
      <c r="K1350" s="19">
        <v>6</v>
      </c>
      <c r="L1350" s="19">
        <v>0</v>
      </c>
      <c r="M1350" s="19">
        <f t="shared" ref="M1350:M1412" si="350">K1350-L1350</f>
        <v>6</v>
      </c>
      <c r="N1350" s="19"/>
      <c r="O1350" s="19">
        <f>IF(P1350="m3",I1350*J1350*M1350,IF(P1350="m2-LxH",I1350*M1350,IF(P1350="m2-LxW",I1350*J1350*N1350,IF(P1350="rm",M1350,IF(P1350="lm",I1350,IF(P1350="unit",#REF!,))))))</f>
        <v>6</v>
      </c>
      <c r="P1350" s="20" t="s">
        <v>30</v>
      </c>
      <c r="Q1350" s="21" t="str">
        <f t="shared" ref="Q1350:Q1358" si="351">IF(S1350&lt;&gt;0,"off hired",IF(R1350&lt;&gt;0,"on hire","-"))</f>
        <v>off hired</v>
      </c>
      <c r="R1350" s="22">
        <v>44844</v>
      </c>
      <c r="S1350" s="22">
        <v>44845</v>
      </c>
      <c r="T1350" s="23">
        <f t="shared" si="348"/>
        <v>1</v>
      </c>
      <c r="U1350" s="24">
        <v>0</v>
      </c>
      <c r="V1350" s="31">
        <v>135</v>
      </c>
      <c r="W1350" s="25">
        <v>12.25</v>
      </c>
      <c r="X1350" s="26">
        <f t="shared" ref="X1350:X1412" si="352">V1350*O1350</f>
        <v>810</v>
      </c>
      <c r="Y1350" s="26">
        <f t="shared" ref="Y1350:Y1412" si="353">W1350*O1350</f>
        <v>73.5</v>
      </c>
      <c r="Z1350" s="26">
        <f t="shared" ref="Z1350:Z1412" si="354">0.7*O1350*V1350</f>
        <v>566.99999999999989</v>
      </c>
      <c r="AA1350" s="26">
        <f t="shared" ref="AA1350:AA1412" si="355">IF(Q1350="off hired",0.3*O1350*V1350*T1350,0)</f>
        <v>242.99999999999997</v>
      </c>
      <c r="AB1350" s="26">
        <f t="shared" ref="AB1350:AB1412" si="356">U1350*O1350*W1350</f>
        <v>0</v>
      </c>
      <c r="AC1350" s="26">
        <f t="shared" ref="AC1350:AC1412" si="357">Z1350+AA1350+AB1350</f>
        <v>809.99999999999989</v>
      </c>
      <c r="AD1350" s="93">
        <f t="shared" si="347"/>
        <v>809.99999999999989</v>
      </c>
    </row>
    <row r="1351" spans="1:30" ht="30" customHeight="1" x14ac:dyDescent="0.35">
      <c r="A1351" s="16"/>
      <c r="B1351" s="16" t="s">
        <v>79</v>
      </c>
      <c r="C1351" s="17">
        <v>1174</v>
      </c>
      <c r="D1351" s="18">
        <v>13659</v>
      </c>
      <c r="E1351" s="18">
        <v>8113</v>
      </c>
      <c r="F1351" s="19" t="s">
        <v>49</v>
      </c>
      <c r="G1351" s="16" t="s">
        <v>80</v>
      </c>
      <c r="H1351" s="16" t="s">
        <v>36</v>
      </c>
      <c r="I1351" s="19">
        <v>6</v>
      </c>
      <c r="J1351" s="19">
        <v>0.6</v>
      </c>
      <c r="K1351" s="19">
        <v>3</v>
      </c>
      <c r="L1351" s="19">
        <v>0</v>
      </c>
      <c r="M1351" s="19">
        <f t="shared" si="350"/>
        <v>3</v>
      </c>
      <c r="N1351" s="19"/>
      <c r="O1351" s="19">
        <f>IF(P1351="m3",I1351*J1351*M1351,IF(P1351="m2-LxH",I1351*M1351,IF(P1351="m2-LxW",I1351*J1351*N1351,IF(P1351="rm",M1351,IF(P1351="lm",I1351,IF(P1351="unit",#REF!,))))))</f>
        <v>18</v>
      </c>
      <c r="P1351" s="20" t="s">
        <v>27</v>
      </c>
      <c r="Q1351" s="21" t="str">
        <f t="shared" si="351"/>
        <v>off hired</v>
      </c>
      <c r="R1351" s="22">
        <v>44844</v>
      </c>
      <c r="S1351" s="22">
        <v>44851</v>
      </c>
      <c r="T1351" s="23">
        <f t="shared" si="348"/>
        <v>1</v>
      </c>
      <c r="U1351" s="24">
        <f t="shared" ref="U1351:U1397" si="358">IF(Q1351="on hire",$C$1-R1351+1,IF(Q1351="off hired",S1351-R1351+1,0))/7</f>
        <v>1.1428571428571428</v>
      </c>
      <c r="V1351" s="31">
        <v>14</v>
      </c>
      <c r="W1351" s="25">
        <v>0.84</v>
      </c>
      <c r="X1351" s="26">
        <f t="shared" si="352"/>
        <v>252</v>
      </c>
      <c r="Y1351" s="26">
        <f t="shared" si="353"/>
        <v>15.12</v>
      </c>
      <c r="Z1351" s="26">
        <f t="shared" si="354"/>
        <v>176.4</v>
      </c>
      <c r="AA1351" s="26">
        <f t="shared" si="355"/>
        <v>75.599999999999994</v>
      </c>
      <c r="AB1351" s="26">
        <f t="shared" si="356"/>
        <v>17.279999999999998</v>
      </c>
      <c r="AC1351" s="26">
        <f t="shared" si="357"/>
        <v>269.27999999999997</v>
      </c>
      <c r="AD1351" s="93">
        <f t="shared" si="347"/>
        <v>269.27999999999997</v>
      </c>
    </row>
    <row r="1352" spans="1:30" ht="30" customHeight="1" x14ac:dyDescent="0.35">
      <c r="A1352" s="16"/>
      <c r="B1352" s="16" t="s">
        <v>47</v>
      </c>
      <c r="C1352" s="17">
        <v>1175</v>
      </c>
      <c r="D1352" s="18">
        <v>13660</v>
      </c>
      <c r="E1352" s="18">
        <v>8473</v>
      </c>
      <c r="F1352" s="19" t="s">
        <v>50</v>
      </c>
      <c r="G1352" s="16" t="s">
        <v>175</v>
      </c>
      <c r="H1352" s="16" t="s">
        <v>36</v>
      </c>
      <c r="I1352" s="19">
        <v>20</v>
      </c>
      <c r="J1352" s="19">
        <v>1.3</v>
      </c>
      <c r="K1352" s="19">
        <v>3.5</v>
      </c>
      <c r="L1352" s="19">
        <v>0</v>
      </c>
      <c r="M1352" s="19">
        <f t="shared" si="350"/>
        <v>3.5</v>
      </c>
      <c r="N1352" s="19"/>
      <c r="O1352" s="19">
        <f>IF(P1352="m3",I1352*J1352*M1352,IF(P1352="m2-LxH",I1352*M1352,IF(P1352="m2-LxW",I1352*J1352*N1352,IF(P1352="rm",M1352,IF(P1352="lm",I1352,IF(P1352="unit",#REF!,))))))</f>
        <v>70</v>
      </c>
      <c r="P1352" s="20" t="s">
        <v>27</v>
      </c>
      <c r="Q1352" s="21" t="str">
        <f t="shared" si="351"/>
        <v>off hired</v>
      </c>
      <c r="R1352" s="22">
        <v>44844</v>
      </c>
      <c r="S1352" s="22">
        <v>44926</v>
      </c>
      <c r="T1352" s="23">
        <f t="shared" si="348"/>
        <v>1</v>
      </c>
      <c r="U1352" s="24">
        <f t="shared" si="358"/>
        <v>11.857142857142858</v>
      </c>
      <c r="V1352" s="31">
        <v>14</v>
      </c>
      <c r="W1352" s="25">
        <v>0.84</v>
      </c>
      <c r="X1352" s="26">
        <f t="shared" si="352"/>
        <v>980</v>
      </c>
      <c r="Y1352" s="26">
        <f t="shared" si="353"/>
        <v>58.8</v>
      </c>
      <c r="Z1352" s="26">
        <f t="shared" si="354"/>
        <v>686</v>
      </c>
      <c r="AA1352" s="26">
        <f t="shared" si="355"/>
        <v>294</v>
      </c>
      <c r="AB1352" s="26">
        <f t="shared" si="356"/>
        <v>697.19999999999993</v>
      </c>
      <c r="AC1352" s="26">
        <f t="shared" si="357"/>
        <v>1677.1999999999998</v>
      </c>
      <c r="AD1352" s="93">
        <f t="shared" si="347"/>
        <v>1677.1999999999998</v>
      </c>
    </row>
    <row r="1353" spans="1:30" ht="30" customHeight="1" x14ac:dyDescent="0.35">
      <c r="A1353" s="16"/>
      <c r="B1353" s="16" t="s">
        <v>55</v>
      </c>
      <c r="C1353" s="17">
        <v>1181</v>
      </c>
      <c r="D1353" s="18">
        <v>13666</v>
      </c>
      <c r="E1353" s="18">
        <v>8276</v>
      </c>
      <c r="F1353" s="19" t="s">
        <v>49</v>
      </c>
      <c r="G1353" s="16" t="s">
        <v>56</v>
      </c>
      <c r="H1353" s="16" t="s">
        <v>28</v>
      </c>
      <c r="I1353" s="19">
        <v>7.8</v>
      </c>
      <c r="J1353" s="19">
        <v>4</v>
      </c>
      <c r="K1353" s="19">
        <v>8</v>
      </c>
      <c r="L1353" s="19"/>
      <c r="M1353" s="19">
        <f t="shared" si="350"/>
        <v>8</v>
      </c>
      <c r="N1353" s="19"/>
      <c r="O1353" s="19">
        <f>IF(P1353="m3",I1353*J1353*M1353,IF(P1353="m2-LxH",I1353*M1353,IF(P1353="m2-LxW",I1353*J1353*N1353,IF(P1353="rm",M1353,IF(P1353="lm",I1353,IF(P1353="unit",#REF!,))))))</f>
        <v>249.6</v>
      </c>
      <c r="P1353" s="20" t="s">
        <v>29</v>
      </c>
      <c r="Q1353" s="21" t="str">
        <f t="shared" si="351"/>
        <v>off hired</v>
      </c>
      <c r="R1353" s="22">
        <v>44845</v>
      </c>
      <c r="S1353" s="22">
        <v>44891</v>
      </c>
      <c r="T1353" s="23">
        <f t="shared" si="348"/>
        <v>1</v>
      </c>
      <c r="U1353" s="24">
        <f t="shared" si="358"/>
        <v>6.7142857142857144</v>
      </c>
      <c r="V1353" s="31">
        <v>7.5</v>
      </c>
      <c r="W1353" s="25">
        <v>0.70000000000000007</v>
      </c>
      <c r="X1353" s="26">
        <f t="shared" si="352"/>
        <v>1872</v>
      </c>
      <c r="Y1353" s="26">
        <f t="shared" si="353"/>
        <v>174.72</v>
      </c>
      <c r="Z1353" s="26">
        <f t="shared" si="354"/>
        <v>1310.4000000000001</v>
      </c>
      <c r="AA1353" s="26">
        <f t="shared" si="355"/>
        <v>561.59999999999991</v>
      </c>
      <c r="AB1353" s="26">
        <f t="shared" si="356"/>
        <v>1173.1200000000001</v>
      </c>
      <c r="AC1353" s="26">
        <f t="shared" si="357"/>
        <v>3045.12</v>
      </c>
      <c r="AD1353" s="93">
        <f t="shared" si="347"/>
        <v>3045.12</v>
      </c>
    </row>
    <row r="1354" spans="1:30" ht="30" customHeight="1" x14ac:dyDescent="0.35">
      <c r="A1354" s="16"/>
      <c r="B1354" s="16" t="s">
        <v>47</v>
      </c>
      <c r="C1354" s="17">
        <v>1182</v>
      </c>
      <c r="D1354" s="18">
        <v>13667</v>
      </c>
      <c r="E1354" s="18">
        <v>8493</v>
      </c>
      <c r="F1354" s="19" t="s">
        <v>50</v>
      </c>
      <c r="G1354" s="16" t="s">
        <v>175</v>
      </c>
      <c r="H1354" s="16" t="s">
        <v>36</v>
      </c>
      <c r="I1354" s="19">
        <v>9</v>
      </c>
      <c r="J1354" s="19">
        <v>1.3</v>
      </c>
      <c r="K1354" s="19">
        <v>4</v>
      </c>
      <c r="L1354" s="19"/>
      <c r="M1354" s="19">
        <f t="shared" si="350"/>
        <v>4</v>
      </c>
      <c r="N1354" s="19"/>
      <c r="O1354" s="19">
        <f>IF(P1354="m3",I1354*J1354*M1354,IF(P1354="m2-LxH",I1354*M1354,IF(P1354="m2-LxW",I1354*J1354*N1354,IF(P1354="rm",M1354,IF(P1354="lm",I1354,IF(P1354="unit",#REF!,))))))</f>
        <v>36</v>
      </c>
      <c r="P1354" s="20" t="s">
        <v>27</v>
      </c>
      <c r="Q1354" s="21" t="str">
        <f t="shared" si="351"/>
        <v>off hired</v>
      </c>
      <c r="R1354" s="22">
        <v>44845</v>
      </c>
      <c r="S1354" s="22">
        <v>44931</v>
      </c>
      <c r="T1354" s="23">
        <f t="shared" si="348"/>
        <v>1</v>
      </c>
      <c r="U1354" s="24">
        <f t="shared" si="358"/>
        <v>12.428571428571429</v>
      </c>
      <c r="V1354" s="31">
        <v>14</v>
      </c>
      <c r="W1354" s="25">
        <v>0.84</v>
      </c>
      <c r="X1354" s="26">
        <f t="shared" si="352"/>
        <v>504</v>
      </c>
      <c r="Y1354" s="26">
        <f t="shared" si="353"/>
        <v>30.24</v>
      </c>
      <c r="Z1354" s="26">
        <f t="shared" si="354"/>
        <v>352.8</v>
      </c>
      <c r="AA1354" s="26">
        <f t="shared" si="355"/>
        <v>151.19999999999999</v>
      </c>
      <c r="AB1354" s="26">
        <f t="shared" si="356"/>
        <v>375.84</v>
      </c>
      <c r="AC1354" s="26">
        <f t="shared" si="357"/>
        <v>879.83999999999992</v>
      </c>
      <c r="AD1354" s="93">
        <f t="shared" si="347"/>
        <v>879.83999999999992</v>
      </c>
    </row>
    <row r="1355" spans="1:30" ht="30" customHeight="1" x14ac:dyDescent="0.35">
      <c r="A1355" s="16"/>
      <c r="B1355" s="16" t="s">
        <v>100</v>
      </c>
      <c r="C1355" s="17">
        <v>1177</v>
      </c>
      <c r="D1355" s="18">
        <v>13662</v>
      </c>
      <c r="E1355" s="18">
        <v>8253</v>
      </c>
      <c r="F1355" s="19" t="s">
        <v>49</v>
      </c>
      <c r="G1355" s="16" t="s">
        <v>101</v>
      </c>
      <c r="H1355" s="16" t="s">
        <v>36</v>
      </c>
      <c r="I1355" s="19">
        <v>7.5</v>
      </c>
      <c r="J1355" s="19">
        <v>1.3</v>
      </c>
      <c r="K1355" s="19">
        <v>2.5</v>
      </c>
      <c r="L1355" s="19"/>
      <c r="M1355" s="19">
        <f t="shared" si="350"/>
        <v>2.5</v>
      </c>
      <c r="N1355" s="19"/>
      <c r="O1355" s="19">
        <f>IF(P1355="m3",I1355*J1355*M1355,IF(P1355="m2-LxH",I1355*M1355,IF(P1355="m2-LxW",I1355*J1355*N1355,IF(P1355="rm",M1355,IF(P1355="lm",I1355,IF(P1355="unit",#REF!,))))))</f>
        <v>18.75</v>
      </c>
      <c r="P1355" s="20" t="s">
        <v>27</v>
      </c>
      <c r="Q1355" s="21" t="str">
        <f t="shared" si="351"/>
        <v>off hired</v>
      </c>
      <c r="R1355" s="22">
        <v>44844</v>
      </c>
      <c r="S1355" s="22">
        <v>44883</v>
      </c>
      <c r="T1355" s="23">
        <f t="shared" si="348"/>
        <v>1</v>
      </c>
      <c r="U1355" s="24">
        <f t="shared" si="358"/>
        <v>5.7142857142857144</v>
      </c>
      <c r="V1355" s="31">
        <v>14</v>
      </c>
      <c r="W1355" s="25">
        <v>0.84</v>
      </c>
      <c r="X1355" s="26">
        <f t="shared" si="352"/>
        <v>262.5</v>
      </c>
      <c r="Y1355" s="26">
        <f t="shared" si="353"/>
        <v>15.75</v>
      </c>
      <c r="Z1355" s="26">
        <f t="shared" si="354"/>
        <v>183.75</v>
      </c>
      <c r="AA1355" s="26">
        <f t="shared" si="355"/>
        <v>78.75</v>
      </c>
      <c r="AB1355" s="26">
        <f t="shared" si="356"/>
        <v>90</v>
      </c>
      <c r="AC1355" s="26">
        <f t="shared" si="357"/>
        <v>352.5</v>
      </c>
      <c r="AD1355" s="93">
        <f t="shared" si="347"/>
        <v>352.5</v>
      </c>
    </row>
    <row r="1356" spans="1:30" ht="30" customHeight="1" x14ac:dyDescent="0.35">
      <c r="A1356" s="16"/>
      <c r="B1356" s="16" t="s">
        <v>100</v>
      </c>
      <c r="C1356" s="17">
        <v>1178</v>
      </c>
      <c r="D1356" s="18">
        <v>13663</v>
      </c>
      <c r="E1356" s="18">
        <v>8635</v>
      </c>
      <c r="F1356" s="19" t="s">
        <v>49</v>
      </c>
      <c r="G1356" s="16" t="s">
        <v>72</v>
      </c>
      <c r="H1356" s="16" t="s">
        <v>36</v>
      </c>
      <c r="I1356" s="19">
        <v>4</v>
      </c>
      <c r="J1356" s="19">
        <v>1</v>
      </c>
      <c r="K1356" s="19">
        <v>2.5</v>
      </c>
      <c r="L1356" s="19"/>
      <c r="M1356" s="19">
        <f t="shared" si="350"/>
        <v>2.5</v>
      </c>
      <c r="N1356" s="19"/>
      <c r="O1356" s="19">
        <f>IF(P1356="m3",I1356*J1356*M1356,IF(P1356="m2-LxH",I1356*M1356,IF(P1356="m2-LxW",I1356*J1356*N1356,IF(P1356="rm",M1356,IF(P1356="lm",I1356,IF(P1356="unit",#REF!,))))))</f>
        <v>10</v>
      </c>
      <c r="P1356" s="20" t="s">
        <v>27</v>
      </c>
      <c r="Q1356" s="21" t="str">
        <f t="shared" si="351"/>
        <v>off hired</v>
      </c>
      <c r="R1356" s="22">
        <v>44844</v>
      </c>
      <c r="S1356" s="22">
        <v>44962</v>
      </c>
      <c r="T1356" s="23">
        <f t="shared" si="348"/>
        <v>1</v>
      </c>
      <c r="U1356" s="24">
        <f t="shared" si="358"/>
        <v>17</v>
      </c>
      <c r="V1356" s="31">
        <v>14</v>
      </c>
      <c r="W1356" s="25">
        <v>0.84</v>
      </c>
      <c r="X1356" s="26">
        <f t="shared" si="352"/>
        <v>140</v>
      </c>
      <c r="Y1356" s="26">
        <f t="shared" si="353"/>
        <v>8.4</v>
      </c>
      <c r="Z1356" s="26">
        <f t="shared" si="354"/>
        <v>98</v>
      </c>
      <c r="AA1356" s="26">
        <f t="shared" si="355"/>
        <v>42</v>
      </c>
      <c r="AB1356" s="26">
        <f t="shared" si="356"/>
        <v>142.79999999999998</v>
      </c>
      <c r="AC1356" s="26">
        <f t="shared" si="357"/>
        <v>282.79999999999995</v>
      </c>
      <c r="AD1356" s="93">
        <f t="shared" si="347"/>
        <v>282.79999999999995</v>
      </c>
    </row>
    <row r="1357" spans="1:30" ht="30" customHeight="1" x14ac:dyDescent="0.35">
      <c r="A1357" s="16"/>
      <c r="B1357" s="16" t="s">
        <v>47</v>
      </c>
      <c r="C1357" s="17">
        <v>1179</v>
      </c>
      <c r="D1357" s="18">
        <v>13664</v>
      </c>
      <c r="E1357" s="18">
        <v>8116</v>
      </c>
      <c r="F1357" s="19" t="s">
        <v>50</v>
      </c>
      <c r="G1357" s="16" t="s">
        <v>176</v>
      </c>
      <c r="H1357" s="16" t="s">
        <v>36</v>
      </c>
      <c r="I1357" s="19">
        <v>23.5</v>
      </c>
      <c r="J1357" s="19">
        <v>1.3</v>
      </c>
      <c r="K1357" s="19">
        <v>4</v>
      </c>
      <c r="L1357" s="19"/>
      <c r="M1357" s="19">
        <f t="shared" si="350"/>
        <v>4</v>
      </c>
      <c r="N1357" s="19"/>
      <c r="O1357" s="19">
        <f>IF(P1357="m3",I1357*J1357*M1357,IF(P1357="m2-LxH",I1357*M1357,IF(P1357="m2-LxW",I1357*J1357*N1357,IF(P1357="rm",M1357,IF(P1357="lm",I1357,IF(P1357="unit",#REF!,))))))</f>
        <v>94</v>
      </c>
      <c r="P1357" s="20" t="s">
        <v>27</v>
      </c>
      <c r="Q1357" s="21" t="str">
        <f t="shared" si="351"/>
        <v>off hired</v>
      </c>
      <c r="R1357" s="22">
        <v>44845</v>
      </c>
      <c r="S1357" s="22">
        <v>44852</v>
      </c>
      <c r="T1357" s="23">
        <f t="shared" si="348"/>
        <v>1</v>
      </c>
      <c r="U1357" s="24">
        <f t="shared" si="358"/>
        <v>1.1428571428571428</v>
      </c>
      <c r="V1357" s="31">
        <v>14</v>
      </c>
      <c r="W1357" s="25">
        <v>0.84</v>
      </c>
      <c r="X1357" s="26">
        <f t="shared" si="352"/>
        <v>1316</v>
      </c>
      <c r="Y1357" s="26">
        <f t="shared" si="353"/>
        <v>78.959999999999994</v>
      </c>
      <c r="Z1357" s="26">
        <f t="shared" si="354"/>
        <v>921.19999999999993</v>
      </c>
      <c r="AA1357" s="26">
        <f t="shared" si="355"/>
        <v>394.8</v>
      </c>
      <c r="AB1357" s="26">
        <f t="shared" si="356"/>
        <v>90.239999999999981</v>
      </c>
      <c r="AC1357" s="26">
        <f t="shared" si="357"/>
        <v>1406.24</v>
      </c>
      <c r="AD1357" s="93">
        <f t="shared" si="347"/>
        <v>1406.24</v>
      </c>
    </row>
    <row r="1358" spans="1:30" ht="30" customHeight="1" x14ac:dyDescent="0.35">
      <c r="A1358" s="16"/>
      <c r="B1358" s="16" t="s">
        <v>47</v>
      </c>
      <c r="C1358" s="17">
        <v>1180</v>
      </c>
      <c r="D1358" s="18">
        <v>13665</v>
      </c>
      <c r="E1358" s="18">
        <v>8186</v>
      </c>
      <c r="F1358" s="19" t="s">
        <v>50</v>
      </c>
      <c r="G1358" s="16" t="s">
        <v>177</v>
      </c>
      <c r="H1358" s="16" t="s">
        <v>36</v>
      </c>
      <c r="I1358" s="19">
        <v>13</v>
      </c>
      <c r="J1358" s="19">
        <v>1</v>
      </c>
      <c r="K1358" s="19">
        <v>4</v>
      </c>
      <c r="L1358" s="19"/>
      <c r="M1358" s="19">
        <f t="shared" si="350"/>
        <v>4</v>
      </c>
      <c r="N1358" s="19"/>
      <c r="O1358" s="19">
        <f>IF(P1358="m3",I1358*J1358*M1358,IF(P1358="m2-LxH",I1358*M1358,IF(P1358="m2-LxW",I1358*J1358*N1358,IF(P1358="rm",M1358,IF(P1358="lm",I1358,IF(P1358="unit",#REF!,))))))</f>
        <v>52</v>
      </c>
      <c r="P1358" s="20" t="s">
        <v>27</v>
      </c>
      <c r="Q1358" s="21" t="str">
        <f t="shared" si="351"/>
        <v>off hired</v>
      </c>
      <c r="R1358" s="22">
        <v>44845</v>
      </c>
      <c r="S1358" s="22">
        <v>44867</v>
      </c>
      <c r="T1358" s="23">
        <f t="shared" si="348"/>
        <v>1</v>
      </c>
      <c r="U1358" s="24">
        <f t="shared" si="358"/>
        <v>3.2857142857142856</v>
      </c>
      <c r="V1358" s="31">
        <v>14</v>
      </c>
      <c r="W1358" s="25">
        <v>0.84</v>
      </c>
      <c r="X1358" s="26">
        <f t="shared" si="352"/>
        <v>728</v>
      </c>
      <c r="Y1358" s="26">
        <f t="shared" si="353"/>
        <v>43.68</v>
      </c>
      <c r="Z1358" s="26">
        <f t="shared" si="354"/>
        <v>509.59999999999997</v>
      </c>
      <c r="AA1358" s="26">
        <f t="shared" si="355"/>
        <v>218.4</v>
      </c>
      <c r="AB1358" s="26">
        <f t="shared" si="356"/>
        <v>143.52000000000001</v>
      </c>
      <c r="AC1358" s="26">
        <f t="shared" si="357"/>
        <v>871.52</v>
      </c>
      <c r="AD1358" s="93">
        <f t="shared" ref="AD1358:AD1420" si="359">_xlfn.IFNA(AC1358,0)</f>
        <v>871.52</v>
      </c>
    </row>
    <row r="1359" spans="1:30" ht="30" customHeight="1" x14ac:dyDescent="0.35">
      <c r="A1359" s="16"/>
      <c r="B1359" s="16" t="s">
        <v>59</v>
      </c>
      <c r="C1359" s="17">
        <v>1190</v>
      </c>
      <c r="D1359" s="18">
        <v>13675</v>
      </c>
      <c r="E1359" s="18">
        <v>8572</v>
      </c>
      <c r="F1359" s="19" t="s">
        <v>49</v>
      </c>
      <c r="G1359" s="16" t="s">
        <v>178</v>
      </c>
      <c r="H1359" s="16" t="s">
        <v>36</v>
      </c>
      <c r="I1359" s="19">
        <v>5</v>
      </c>
      <c r="J1359" s="19">
        <v>1</v>
      </c>
      <c r="K1359" s="19">
        <v>2</v>
      </c>
      <c r="L1359" s="19"/>
      <c r="M1359" s="19">
        <f t="shared" si="350"/>
        <v>2</v>
      </c>
      <c r="N1359" s="19"/>
      <c r="O1359" s="19">
        <f>IF(P1359="m3",I1359*J1359*M1359,IF(P1359="m2-LxH",I1359*M1359,IF(P1359="m2-LxW",I1359*J1359*N1359,IF(P1359="rm",M1359,IF(P1359="lm",I1359,IF(P1359="unit",#REF!,))))))</f>
        <v>10</v>
      </c>
      <c r="P1359" s="20" t="s">
        <v>27</v>
      </c>
      <c r="Q1359" s="21" t="str">
        <f>IF(S1359&lt;&gt;0,"off hired",IF(R1359&lt;&gt;0,"on hire","-"))</f>
        <v>off hired</v>
      </c>
      <c r="R1359" s="22">
        <v>44846</v>
      </c>
      <c r="S1359" s="22">
        <v>44974</v>
      </c>
      <c r="T1359" s="23">
        <f t="shared" si="348"/>
        <v>1</v>
      </c>
      <c r="U1359" s="24">
        <f t="shared" si="358"/>
        <v>18.428571428571427</v>
      </c>
      <c r="V1359" s="31">
        <v>14</v>
      </c>
      <c r="W1359" s="25">
        <v>0.84</v>
      </c>
      <c r="X1359" s="26">
        <f t="shared" si="352"/>
        <v>140</v>
      </c>
      <c r="Y1359" s="26">
        <f t="shared" si="353"/>
        <v>8.4</v>
      </c>
      <c r="Z1359" s="26">
        <f t="shared" si="354"/>
        <v>98</v>
      </c>
      <c r="AA1359" s="26">
        <f t="shared" si="355"/>
        <v>42</v>
      </c>
      <c r="AB1359" s="26">
        <f t="shared" si="356"/>
        <v>154.79999999999998</v>
      </c>
      <c r="AC1359" s="26">
        <f t="shared" si="357"/>
        <v>294.79999999999995</v>
      </c>
      <c r="AD1359" s="93">
        <f t="shared" si="359"/>
        <v>294.79999999999995</v>
      </c>
    </row>
    <row r="1360" spans="1:30" ht="30" customHeight="1" x14ac:dyDescent="0.35">
      <c r="A1360" s="16"/>
      <c r="B1360" s="16" t="s">
        <v>47</v>
      </c>
      <c r="C1360" s="17">
        <v>1191</v>
      </c>
      <c r="D1360" s="18">
        <v>13676</v>
      </c>
      <c r="E1360" s="18">
        <v>8332</v>
      </c>
      <c r="F1360" s="19" t="s">
        <v>50</v>
      </c>
      <c r="G1360" s="16" t="s">
        <v>179</v>
      </c>
      <c r="H1360" s="16" t="s">
        <v>52</v>
      </c>
      <c r="I1360" s="19">
        <v>7.5</v>
      </c>
      <c r="J1360" s="19">
        <v>1.8</v>
      </c>
      <c r="K1360" s="19">
        <v>2.5</v>
      </c>
      <c r="L1360" s="19"/>
      <c r="M1360" s="19">
        <f t="shared" si="350"/>
        <v>2.5</v>
      </c>
      <c r="N1360" s="19"/>
      <c r="O1360" s="19">
        <f>IF(P1360="m3",I1360*J1360*M1360,IF(P1360="m2-LxH",I1360*M1360,IF(P1360="m2-LxW",I1360*J1360*N1360,IF(P1360="rm",M1360,IF(P1360="lm",I1360,IF(P1360="unit",#REF!,))))))</f>
        <v>18.75</v>
      </c>
      <c r="P1360" s="20" t="s">
        <v>27</v>
      </c>
      <c r="Q1360" s="21" t="str">
        <f t="shared" ref="Q1360:Q1435" si="360">IF(S1360&lt;&gt;0,"off hired",IF(R1360&lt;&gt;0,"on hire","-"))</f>
        <v>off hired</v>
      </c>
      <c r="R1360" s="22">
        <v>44846</v>
      </c>
      <c r="S1360" s="22">
        <v>44910</v>
      </c>
      <c r="T1360" s="23">
        <f t="shared" si="348"/>
        <v>1</v>
      </c>
      <c r="U1360" s="24">
        <f t="shared" si="358"/>
        <v>9.2857142857142865</v>
      </c>
      <c r="V1360" s="31">
        <v>18</v>
      </c>
      <c r="W1360" s="25">
        <v>1.05</v>
      </c>
      <c r="X1360" s="26">
        <f t="shared" si="352"/>
        <v>337.5</v>
      </c>
      <c r="Y1360" s="26">
        <f t="shared" si="353"/>
        <v>19.6875</v>
      </c>
      <c r="Z1360" s="26">
        <f t="shared" si="354"/>
        <v>236.25</v>
      </c>
      <c r="AA1360" s="26">
        <f t="shared" si="355"/>
        <v>101.25</v>
      </c>
      <c r="AB1360" s="26">
        <f t="shared" si="356"/>
        <v>182.8125</v>
      </c>
      <c r="AC1360" s="26">
        <f t="shared" si="357"/>
        <v>520.3125</v>
      </c>
      <c r="AD1360" s="93">
        <f t="shared" si="359"/>
        <v>520.3125</v>
      </c>
    </row>
    <row r="1361" spans="1:30" ht="30" customHeight="1" x14ac:dyDescent="0.35">
      <c r="A1361" s="16"/>
      <c r="B1361" s="16" t="s">
        <v>79</v>
      </c>
      <c r="C1361" s="17">
        <v>1192</v>
      </c>
      <c r="D1361" s="18">
        <v>13677</v>
      </c>
      <c r="E1361" s="18">
        <v>8142</v>
      </c>
      <c r="F1361" s="19" t="s">
        <v>49</v>
      </c>
      <c r="G1361" s="16" t="s">
        <v>180</v>
      </c>
      <c r="H1361" s="16" t="s">
        <v>36</v>
      </c>
      <c r="I1361" s="19">
        <v>3.5</v>
      </c>
      <c r="J1361" s="19">
        <v>1.3</v>
      </c>
      <c r="K1361" s="19">
        <v>2</v>
      </c>
      <c r="L1361" s="19"/>
      <c r="M1361" s="19">
        <f t="shared" si="350"/>
        <v>2</v>
      </c>
      <c r="N1361" s="19"/>
      <c r="O1361" s="19">
        <f>IF(P1361="m3",I1361*J1361*M1361,IF(P1361="m2-LxH",I1361*M1361,IF(P1361="m2-LxW",I1361*J1361*N1361,IF(P1361="rm",M1361,IF(P1361="lm",I1361,IF(P1361="unit",#REF!,))))))</f>
        <v>7</v>
      </c>
      <c r="P1361" s="20" t="s">
        <v>27</v>
      </c>
      <c r="Q1361" s="21" t="str">
        <f t="shared" si="360"/>
        <v>off hired</v>
      </c>
      <c r="R1361" s="22">
        <v>44846</v>
      </c>
      <c r="S1361" s="22">
        <v>44859</v>
      </c>
      <c r="T1361" s="23">
        <f t="shared" ref="T1361:T1435" si="361">IF(S1361&lt;&gt;0,1,0)</f>
        <v>1</v>
      </c>
      <c r="U1361" s="24">
        <f t="shared" si="358"/>
        <v>2</v>
      </c>
      <c r="V1361" s="31">
        <v>14</v>
      </c>
      <c r="W1361" s="25">
        <v>0.84</v>
      </c>
      <c r="X1361" s="26">
        <f t="shared" si="352"/>
        <v>98</v>
      </c>
      <c r="Y1361" s="26">
        <f t="shared" si="353"/>
        <v>5.88</v>
      </c>
      <c r="Z1361" s="26">
        <f t="shared" si="354"/>
        <v>68.599999999999994</v>
      </c>
      <c r="AA1361" s="26">
        <f t="shared" si="355"/>
        <v>29.400000000000002</v>
      </c>
      <c r="AB1361" s="26">
        <f t="shared" si="356"/>
        <v>11.76</v>
      </c>
      <c r="AC1361" s="26">
        <f t="shared" si="357"/>
        <v>109.76</v>
      </c>
      <c r="AD1361" s="93">
        <f t="shared" si="359"/>
        <v>109.76</v>
      </c>
    </row>
    <row r="1362" spans="1:30" ht="30" customHeight="1" x14ac:dyDescent="0.35">
      <c r="A1362" s="16"/>
      <c r="B1362" s="16" t="s">
        <v>102</v>
      </c>
      <c r="C1362" s="17">
        <v>1193</v>
      </c>
      <c r="D1362" s="18">
        <v>13678</v>
      </c>
      <c r="E1362" s="18">
        <v>8474</v>
      </c>
      <c r="F1362" s="19" t="s">
        <v>50</v>
      </c>
      <c r="G1362" s="16" t="s">
        <v>90</v>
      </c>
      <c r="H1362" s="16" t="s">
        <v>28</v>
      </c>
      <c r="I1362" s="19">
        <v>5</v>
      </c>
      <c r="J1362" s="19">
        <v>1.8</v>
      </c>
      <c r="K1362" s="19">
        <v>4</v>
      </c>
      <c r="L1362" s="19"/>
      <c r="M1362" s="19">
        <f t="shared" si="350"/>
        <v>4</v>
      </c>
      <c r="N1362" s="19"/>
      <c r="O1362" s="19">
        <f>IF(P1362="m3",I1362*J1362*M1362,IF(P1362="m2-LxH",I1362*M1362,IF(P1362="m2-LxW",I1362*J1362*N1362,IF(P1362="rm",M1362,IF(P1362="lm",I1362,IF(P1362="unit",#REF!,))))))</f>
        <v>36</v>
      </c>
      <c r="P1362" s="20" t="s">
        <v>29</v>
      </c>
      <c r="Q1362" s="21" t="str">
        <f t="shared" si="360"/>
        <v>off hired</v>
      </c>
      <c r="R1362" s="22">
        <v>44846</v>
      </c>
      <c r="S1362" s="22">
        <v>44924</v>
      </c>
      <c r="T1362" s="23">
        <f t="shared" si="361"/>
        <v>1</v>
      </c>
      <c r="U1362" s="24">
        <f t="shared" si="358"/>
        <v>11.285714285714286</v>
      </c>
      <c r="V1362" s="31">
        <v>7.5</v>
      </c>
      <c r="W1362" s="25">
        <v>0.70000000000000007</v>
      </c>
      <c r="X1362" s="26">
        <f t="shared" si="352"/>
        <v>270</v>
      </c>
      <c r="Y1362" s="26">
        <f t="shared" si="353"/>
        <v>25.200000000000003</v>
      </c>
      <c r="Z1362" s="26">
        <f t="shared" si="354"/>
        <v>189</v>
      </c>
      <c r="AA1362" s="26">
        <f t="shared" si="355"/>
        <v>80.999999999999986</v>
      </c>
      <c r="AB1362" s="26">
        <f t="shared" si="356"/>
        <v>284.40000000000003</v>
      </c>
      <c r="AC1362" s="26">
        <f t="shared" si="357"/>
        <v>554.40000000000009</v>
      </c>
      <c r="AD1362" s="93">
        <f t="shared" si="359"/>
        <v>554.40000000000009</v>
      </c>
    </row>
    <row r="1363" spans="1:30" ht="30" customHeight="1" x14ac:dyDescent="0.35">
      <c r="A1363" s="16"/>
      <c r="B1363" s="16" t="s">
        <v>47</v>
      </c>
      <c r="C1363" s="17">
        <v>1184</v>
      </c>
      <c r="D1363" s="18">
        <v>13669</v>
      </c>
      <c r="E1363" s="18">
        <v>8493</v>
      </c>
      <c r="F1363" s="19" t="s">
        <v>49</v>
      </c>
      <c r="G1363" s="16" t="s">
        <v>181</v>
      </c>
      <c r="H1363" s="16" t="s">
        <v>28</v>
      </c>
      <c r="I1363" s="19">
        <v>4</v>
      </c>
      <c r="J1363" s="19">
        <v>4</v>
      </c>
      <c r="K1363" s="19">
        <v>2.5</v>
      </c>
      <c r="L1363" s="19"/>
      <c r="M1363" s="19">
        <f t="shared" si="350"/>
        <v>2.5</v>
      </c>
      <c r="N1363" s="19"/>
      <c r="O1363" s="19">
        <f>IF(P1363="m3",I1363*J1363*M1363,IF(P1363="m2-LxH",I1363*M1363,IF(P1363="m2-LxW",I1363*J1363*N1363,IF(P1363="rm",M1363,IF(P1363="lm",I1363,IF(P1363="unit",#REF!,))))))</f>
        <v>40</v>
      </c>
      <c r="P1363" s="20" t="s">
        <v>29</v>
      </c>
      <c r="Q1363" s="21" t="str">
        <f t="shared" si="360"/>
        <v>off hired</v>
      </c>
      <c r="R1363" s="22">
        <v>44846</v>
      </c>
      <c r="S1363" s="22">
        <v>44931</v>
      </c>
      <c r="T1363" s="23">
        <f t="shared" si="361"/>
        <v>1</v>
      </c>
      <c r="U1363" s="24">
        <f t="shared" si="358"/>
        <v>12.285714285714286</v>
      </c>
      <c r="V1363" s="31">
        <v>7.5</v>
      </c>
      <c r="W1363" s="25">
        <v>0.70000000000000007</v>
      </c>
      <c r="X1363" s="26">
        <f t="shared" si="352"/>
        <v>300</v>
      </c>
      <c r="Y1363" s="26">
        <f t="shared" si="353"/>
        <v>28.000000000000004</v>
      </c>
      <c r="Z1363" s="26">
        <f t="shared" si="354"/>
        <v>210</v>
      </c>
      <c r="AA1363" s="26">
        <f t="shared" si="355"/>
        <v>90</v>
      </c>
      <c r="AB1363" s="26">
        <f t="shared" si="356"/>
        <v>344.00000000000006</v>
      </c>
      <c r="AC1363" s="26">
        <f t="shared" si="357"/>
        <v>644</v>
      </c>
      <c r="AD1363" s="93">
        <f t="shared" si="359"/>
        <v>644</v>
      </c>
    </row>
    <row r="1364" spans="1:30" ht="30" customHeight="1" x14ac:dyDescent="0.35">
      <c r="A1364" s="16"/>
      <c r="B1364" s="16" t="s">
        <v>47</v>
      </c>
      <c r="C1364" s="17">
        <v>1185</v>
      </c>
      <c r="D1364" s="18">
        <v>13670</v>
      </c>
      <c r="E1364" s="18">
        <v>8225</v>
      </c>
      <c r="F1364" s="19" t="s">
        <v>49</v>
      </c>
      <c r="G1364" s="16" t="s">
        <v>182</v>
      </c>
      <c r="H1364" s="16" t="s">
        <v>36</v>
      </c>
      <c r="I1364" s="19">
        <v>7.5</v>
      </c>
      <c r="J1364" s="19">
        <v>1.3</v>
      </c>
      <c r="K1364" s="19">
        <v>2.5</v>
      </c>
      <c r="L1364" s="19"/>
      <c r="M1364" s="19">
        <f t="shared" si="350"/>
        <v>2.5</v>
      </c>
      <c r="N1364" s="19"/>
      <c r="O1364" s="19">
        <f>IF(P1364="m3",I1364*J1364*M1364,IF(P1364="m2-LxH",I1364*M1364,IF(P1364="m2-LxW",I1364*J1364*N1364,IF(P1364="rm",M1364,IF(P1364="lm",I1364,IF(P1364="unit",#REF!,))))))</f>
        <v>18.75</v>
      </c>
      <c r="P1364" s="20" t="s">
        <v>27</v>
      </c>
      <c r="Q1364" s="21" t="str">
        <f t="shared" si="360"/>
        <v>off hired</v>
      </c>
      <c r="R1364" s="22">
        <v>44846</v>
      </c>
      <c r="S1364" s="22">
        <v>44876</v>
      </c>
      <c r="T1364" s="23">
        <f t="shared" si="361"/>
        <v>1</v>
      </c>
      <c r="U1364" s="24">
        <f t="shared" si="358"/>
        <v>4.4285714285714288</v>
      </c>
      <c r="V1364" s="31">
        <v>14</v>
      </c>
      <c r="W1364" s="25">
        <v>0.84</v>
      </c>
      <c r="X1364" s="26">
        <f t="shared" si="352"/>
        <v>262.5</v>
      </c>
      <c r="Y1364" s="26">
        <f t="shared" si="353"/>
        <v>15.75</v>
      </c>
      <c r="Z1364" s="26">
        <f t="shared" si="354"/>
        <v>183.75</v>
      </c>
      <c r="AA1364" s="26">
        <f t="shared" si="355"/>
        <v>78.75</v>
      </c>
      <c r="AB1364" s="26">
        <f t="shared" si="356"/>
        <v>69.75</v>
      </c>
      <c r="AC1364" s="26">
        <f t="shared" si="357"/>
        <v>332.25</v>
      </c>
      <c r="AD1364" s="93">
        <f t="shared" si="359"/>
        <v>332.25</v>
      </c>
    </row>
    <row r="1365" spans="1:30" ht="30" customHeight="1" x14ac:dyDescent="0.35">
      <c r="A1365" s="16"/>
      <c r="B1365" s="16" t="s">
        <v>61</v>
      </c>
      <c r="C1365" s="17">
        <v>1183</v>
      </c>
      <c r="D1365" s="18">
        <v>13668</v>
      </c>
      <c r="E1365" s="18">
        <v>8154</v>
      </c>
      <c r="F1365" s="19" t="s">
        <v>50</v>
      </c>
      <c r="G1365" s="16" t="s">
        <v>138</v>
      </c>
      <c r="H1365" s="16" t="s">
        <v>38</v>
      </c>
      <c r="I1365" s="19">
        <v>1.8</v>
      </c>
      <c r="J1365" s="19">
        <v>1.3</v>
      </c>
      <c r="K1365" s="19">
        <v>4</v>
      </c>
      <c r="L1365" s="19"/>
      <c r="M1365" s="19">
        <f t="shared" si="350"/>
        <v>4</v>
      </c>
      <c r="N1365" s="19"/>
      <c r="O1365" s="19">
        <f>IF(P1365="m3",I1365*J1365*M1365,IF(P1365="m2-LxH",I1365*M1365,IF(P1365="m2-LxW",I1365*J1365*N1365,IF(P1365="rm",M1365,IF(P1365="lm",I1365,IF(P1365="unit",#REF!,))))))</f>
        <v>4</v>
      </c>
      <c r="P1365" s="20" t="s">
        <v>30</v>
      </c>
      <c r="Q1365" s="21" t="str">
        <f t="shared" si="360"/>
        <v>off hired</v>
      </c>
      <c r="R1365" s="22">
        <v>44846</v>
      </c>
      <c r="S1365" s="22">
        <v>44861</v>
      </c>
      <c r="T1365" s="23">
        <f t="shared" si="361"/>
        <v>1</v>
      </c>
      <c r="U1365" s="24">
        <f t="shared" si="358"/>
        <v>2.2857142857142856</v>
      </c>
      <c r="V1365" s="31">
        <v>135</v>
      </c>
      <c r="W1365" s="25">
        <v>12.25</v>
      </c>
      <c r="X1365" s="26">
        <f t="shared" si="352"/>
        <v>540</v>
      </c>
      <c r="Y1365" s="26">
        <f t="shared" si="353"/>
        <v>49</v>
      </c>
      <c r="Z1365" s="26">
        <f t="shared" si="354"/>
        <v>378</v>
      </c>
      <c r="AA1365" s="26">
        <f t="shared" si="355"/>
        <v>162</v>
      </c>
      <c r="AB1365" s="26">
        <f t="shared" si="356"/>
        <v>112</v>
      </c>
      <c r="AC1365" s="26">
        <f t="shared" si="357"/>
        <v>652</v>
      </c>
      <c r="AD1365" s="93">
        <f t="shared" si="359"/>
        <v>652</v>
      </c>
    </row>
    <row r="1366" spans="1:30" ht="30" customHeight="1" x14ac:dyDescent="0.35">
      <c r="A1366" s="16"/>
      <c r="B1366" s="16" t="s">
        <v>47</v>
      </c>
      <c r="C1366" s="17">
        <v>1186</v>
      </c>
      <c r="D1366" s="18">
        <v>13671</v>
      </c>
      <c r="E1366" s="18">
        <v>8110</v>
      </c>
      <c r="F1366" s="19" t="s">
        <v>50</v>
      </c>
      <c r="G1366" s="16" t="s">
        <v>121</v>
      </c>
      <c r="H1366" s="16" t="s">
        <v>36</v>
      </c>
      <c r="I1366" s="19">
        <v>6.3</v>
      </c>
      <c r="J1366" s="19">
        <v>1</v>
      </c>
      <c r="K1366" s="19">
        <v>4</v>
      </c>
      <c r="L1366" s="19"/>
      <c r="M1366" s="19">
        <f t="shared" si="350"/>
        <v>4</v>
      </c>
      <c r="N1366" s="19"/>
      <c r="O1366" s="19">
        <f>IF(P1366="m3",I1366*J1366*M1366,IF(P1366="m2-LxH",I1366*M1366,IF(P1366="m2-LxW",I1366*J1366*N1366,IF(P1366="rm",M1366,IF(P1366="lm",I1366,IF(P1366="unit",#REF!,))))))</f>
        <v>25.2</v>
      </c>
      <c r="P1366" s="20" t="s">
        <v>27</v>
      </c>
      <c r="Q1366" s="21" t="str">
        <f t="shared" si="360"/>
        <v>off hired</v>
      </c>
      <c r="R1366" s="22">
        <v>44846</v>
      </c>
      <c r="S1366" s="22">
        <v>44850</v>
      </c>
      <c r="T1366" s="23">
        <f t="shared" si="361"/>
        <v>1</v>
      </c>
      <c r="U1366" s="24">
        <f t="shared" si="358"/>
        <v>0.7142857142857143</v>
      </c>
      <c r="V1366" s="31">
        <v>14</v>
      </c>
      <c r="W1366" s="25">
        <v>0.84</v>
      </c>
      <c r="X1366" s="26">
        <f t="shared" si="352"/>
        <v>352.8</v>
      </c>
      <c r="Y1366" s="26">
        <f t="shared" si="353"/>
        <v>21.167999999999999</v>
      </c>
      <c r="Z1366" s="26">
        <f t="shared" si="354"/>
        <v>246.95999999999995</v>
      </c>
      <c r="AA1366" s="26">
        <f t="shared" si="355"/>
        <v>105.83999999999999</v>
      </c>
      <c r="AB1366" s="26">
        <f t="shared" si="356"/>
        <v>15.12</v>
      </c>
      <c r="AC1366" s="26">
        <f t="shared" si="357"/>
        <v>367.91999999999996</v>
      </c>
      <c r="AD1366" s="93">
        <f t="shared" si="359"/>
        <v>367.91999999999996</v>
      </c>
    </row>
    <row r="1367" spans="1:30" ht="30" customHeight="1" x14ac:dyDescent="0.35">
      <c r="A1367" s="16"/>
      <c r="B1367" s="16" t="s">
        <v>47</v>
      </c>
      <c r="C1367" s="17">
        <v>1186</v>
      </c>
      <c r="D1367" s="18">
        <v>13671</v>
      </c>
      <c r="E1367" s="18">
        <v>8110</v>
      </c>
      <c r="F1367" s="19" t="s">
        <v>50</v>
      </c>
      <c r="G1367" s="16" t="s">
        <v>121</v>
      </c>
      <c r="H1367" s="16" t="s">
        <v>52</v>
      </c>
      <c r="I1367" s="19">
        <v>4</v>
      </c>
      <c r="J1367" s="19">
        <v>1.8</v>
      </c>
      <c r="K1367" s="19">
        <v>4</v>
      </c>
      <c r="L1367" s="19"/>
      <c r="M1367" s="19">
        <f t="shared" si="350"/>
        <v>4</v>
      </c>
      <c r="N1367" s="19"/>
      <c r="O1367" s="19">
        <f>IF(P1367="m3",I1367*J1367*M1367,IF(P1367="m2-LxH",I1367*M1367,IF(P1367="m2-LxW",I1367*J1367*N1367,IF(P1367="rm",M1367,IF(P1367="lm",I1367,IF(P1367="unit",#REF!,))))))</f>
        <v>16</v>
      </c>
      <c r="P1367" s="20" t="s">
        <v>27</v>
      </c>
      <c r="Q1367" s="21" t="str">
        <f t="shared" si="360"/>
        <v>off hired</v>
      </c>
      <c r="R1367" s="22">
        <v>44846</v>
      </c>
      <c r="S1367" s="22">
        <v>44850</v>
      </c>
      <c r="T1367" s="23">
        <f t="shared" si="361"/>
        <v>1</v>
      </c>
      <c r="U1367" s="24">
        <f t="shared" si="358"/>
        <v>0.7142857142857143</v>
      </c>
      <c r="V1367" s="31">
        <v>18</v>
      </c>
      <c r="W1367" s="25">
        <v>1.05</v>
      </c>
      <c r="X1367" s="26">
        <f t="shared" si="352"/>
        <v>288</v>
      </c>
      <c r="Y1367" s="26">
        <f t="shared" si="353"/>
        <v>16.8</v>
      </c>
      <c r="Z1367" s="26">
        <f t="shared" si="354"/>
        <v>201.6</v>
      </c>
      <c r="AA1367" s="26">
        <f t="shared" si="355"/>
        <v>86.399999999999991</v>
      </c>
      <c r="AB1367" s="26">
        <f t="shared" si="356"/>
        <v>12</v>
      </c>
      <c r="AC1367" s="26">
        <f t="shared" si="357"/>
        <v>300</v>
      </c>
      <c r="AD1367" s="93">
        <f t="shared" si="359"/>
        <v>300</v>
      </c>
    </row>
    <row r="1368" spans="1:30" ht="30" customHeight="1" x14ac:dyDescent="0.35">
      <c r="A1368" s="16"/>
      <c r="B1368" s="16" t="s">
        <v>97</v>
      </c>
      <c r="C1368" s="17">
        <v>1187</v>
      </c>
      <c r="D1368" s="18">
        <v>13672</v>
      </c>
      <c r="E1368" s="18">
        <v>8166</v>
      </c>
      <c r="F1368" s="19" t="s">
        <v>49</v>
      </c>
      <c r="G1368" s="16" t="s">
        <v>183</v>
      </c>
      <c r="H1368" s="16" t="s">
        <v>36</v>
      </c>
      <c r="I1368" s="19">
        <v>1.3</v>
      </c>
      <c r="J1368" s="19">
        <v>1.3</v>
      </c>
      <c r="K1368" s="19">
        <v>2</v>
      </c>
      <c r="L1368" s="19"/>
      <c r="M1368" s="19">
        <f t="shared" si="350"/>
        <v>2</v>
      </c>
      <c r="N1368" s="19"/>
      <c r="O1368" s="19">
        <f>IF(P1368="m3",I1368*J1368*M1368,IF(P1368="m2-LxH",I1368*M1368,IF(P1368="m2-LxW",I1368*J1368*N1368,IF(P1368="rm",M1368,IF(P1368="lm",I1368,IF(P1368="unit",#REF!,))))))</f>
        <v>2.6</v>
      </c>
      <c r="P1368" s="20" t="s">
        <v>27</v>
      </c>
      <c r="Q1368" s="21" t="str">
        <f t="shared" si="360"/>
        <v>off hired</v>
      </c>
      <c r="R1368" s="22">
        <v>44846</v>
      </c>
      <c r="S1368" s="22">
        <v>44862</v>
      </c>
      <c r="T1368" s="23">
        <f t="shared" si="361"/>
        <v>1</v>
      </c>
      <c r="U1368" s="24">
        <f t="shared" si="358"/>
        <v>2.4285714285714284</v>
      </c>
      <c r="V1368" s="31">
        <v>14</v>
      </c>
      <c r="W1368" s="25">
        <v>0.84</v>
      </c>
      <c r="X1368" s="26">
        <f t="shared" si="352"/>
        <v>36.4</v>
      </c>
      <c r="Y1368" s="26">
        <f t="shared" si="353"/>
        <v>2.1840000000000002</v>
      </c>
      <c r="Z1368" s="26">
        <f t="shared" si="354"/>
        <v>25.479999999999997</v>
      </c>
      <c r="AA1368" s="26">
        <f t="shared" si="355"/>
        <v>10.92</v>
      </c>
      <c r="AB1368" s="26">
        <f t="shared" si="356"/>
        <v>5.3039999999999994</v>
      </c>
      <c r="AC1368" s="26">
        <f t="shared" si="357"/>
        <v>41.704000000000001</v>
      </c>
      <c r="AD1368" s="93">
        <f t="shared" si="359"/>
        <v>41.704000000000001</v>
      </c>
    </row>
    <row r="1369" spans="1:30" ht="30" customHeight="1" x14ac:dyDescent="0.35">
      <c r="A1369" s="16"/>
      <c r="B1369" s="16" t="s">
        <v>100</v>
      </c>
      <c r="C1369" s="17">
        <v>1194</v>
      </c>
      <c r="D1369" s="18">
        <v>13679</v>
      </c>
      <c r="E1369" s="18">
        <v>8494</v>
      </c>
      <c r="F1369" s="19" t="s">
        <v>50</v>
      </c>
      <c r="G1369" s="16" t="s">
        <v>138</v>
      </c>
      <c r="H1369" s="16" t="s">
        <v>38</v>
      </c>
      <c r="I1369" s="19">
        <v>1.8</v>
      </c>
      <c r="J1369" s="19">
        <v>1.3</v>
      </c>
      <c r="K1369" s="19">
        <v>2</v>
      </c>
      <c r="L1369" s="19"/>
      <c r="M1369" s="19">
        <f t="shared" si="350"/>
        <v>2</v>
      </c>
      <c r="N1369" s="19"/>
      <c r="O1369" s="19">
        <f>IF(P1369="m3",I1369*J1369*M1369,IF(P1369="m2-LxH",I1369*M1369,IF(P1369="m2-LxW",I1369*J1369*N1369,IF(P1369="rm",M1369,IF(P1369="lm",I1369,IF(P1369="unit",#REF!,))))))</f>
        <v>2</v>
      </c>
      <c r="P1369" s="20" t="s">
        <v>30</v>
      </c>
      <c r="Q1369" s="21" t="str">
        <f t="shared" si="360"/>
        <v>off hired</v>
      </c>
      <c r="R1369" s="22">
        <v>44846</v>
      </c>
      <c r="S1369" s="22">
        <v>44931</v>
      </c>
      <c r="T1369" s="23">
        <f t="shared" si="361"/>
        <v>1</v>
      </c>
      <c r="U1369" s="24">
        <f t="shared" si="358"/>
        <v>12.285714285714286</v>
      </c>
      <c r="V1369" s="31">
        <v>135</v>
      </c>
      <c r="W1369" s="25">
        <v>12.25</v>
      </c>
      <c r="X1369" s="26">
        <f t="shared" si="352"/>
        <v>270</v>
      </c>
      <c r="Y1369" s="26">
        <f t="shared" si="353"/>
        <v>24.5</v>
      </c>
      <c r="Z1369" s="26">
        <f t="shared" si="354"/>
        <v>189</v>
      </c>
      <c r="AA1369" s="26">
        <f t="shared" si="355"/>
        <v>81</v>
      </c>
      <c r="AB1369" s="26">
        <f t="shared" si="356"/>
        <v>301</v>
      </c>
      <c r="AC1369" s="26">
        <f t="shared" si="357"/>
        <v>571</v>
      </c>
      <c r="AD1369" s="93">
        <f t="shared" si="359"/>
        <v>571</v>
      </c>
    </row>
    <row r="1370" spans="1:30" ht="30" customHeight="1" x14ac:dyDescent="0.35">
      <c r="A1370" s="16"/>
      <c r="B1370" s="16" t="s">
        <v>74</v>
      </c>
      <c r="C1370" s="17">
        <v>1195</v>
      </c>
      <c r="D1370" s="18">
        <v>13680</v>
      </c>
      <c r="E1370" s="18">
        <v>8112</v>
      </c>
      <c r="F1370" s="19" t="s">
        <v>50</v>
      </c>
      <c r="G1370" s="16" t="s">
        <v>89</v>
      </c>
      <c r="H1370" s="16" t="s">
        <v>38</v>
      </c>
      <c r="I1370" s="19">
        <v>1.8</v>
      </c>
      <c r="J1370" s="19">
        <v>1</v>
      </c>
      <c r="K1370" s="19">
        <v>3</v>
      </c>
      <c r="L1370" s="19"/>
      <c r="M1370" s="19">
        <f t="shared" si="350"/>
        <v>3</v>
      </c>
      <c r="N1370" s="19"/>
      <c r="O1370" s="19">
        <f>IF(P1370="m3",I1370*J1370*M1370,IF(P1370="m2-LxH",I1370*M1370,IF(P1370="m2-LxW",I1370*J1370*N1370,IF(P1370="rm",M1370,IF(P1370="lm",I1370,IF(P1370="unit",#REF!,))))))</f>
        <v>3</v>
      </c>
      <c r="P1370" s="20" t="s">
        <v>30</v>
      </c>
      <c r="Q1370" s="21" t="str">
        <f t="shared" si="360"/>
        <v>off hired</v>
      </c>
      <c r="R1370" s="22">
        <v>44846</v>
      </c>
      <c r="S1370" s="22">
        <v>44851</v>
      </c>
      <c r="T1370" s="23">
        <f t="shared" si="361"/>
        <v>1</v>
      </c>
      <c r="U1370" s="24">
        <f t="shared" si="358"/>
        <v>0.8571428571428571</v>
      </c>
      <c r="V1370" s="31">
        <v>135</v>
      </c>
      <c r="W1370" s="25">
        <v>12.25</v>
      </c>
      <c r="X1370" s="26">
        <f t="shared" si="352"/>
        <v>405</v>
      </c>
      <c r="Y1370" s="26">
        <f t="shared" si="353"/>
        <v>36.75</v>
      </c>
      <c r="Z1370" s="26">
        <f t="shared" si="354"/>
        <v>283.49999999999994</v>
      </c>
      <c r="AA1370" s="26">
        <f t="shared" si="355"/>
        <v>121.49999999999999</v>
      </c>
      <c r="AB1370" s="26">
        <f t="shared" si="356"/>
        <v>31.499999999999996</v>
      </c>
      <c r="AC1370" s="26">
        <f t="shared" si="357"/>
        <v>436.49999999999994</v>
      </c>
      <c r="AD1370" s="93">
        <f t="shared" si="359"/>
        <v>436.49999999999994</v>
      </c>
    </row>
    <row r="1371" spans="1:30" ht="30" customHeight="1" x14ac:dyDescent="0.35">
      <c r="A1371" s="16"/>
      <c r="B1371" s="16" t="s">
        <v>47</v>
      </c>
      <c r="C1371" s="17" t="s">
        <v>184</v>
      </c>
      <c r="D1371" s="18">
        <v>13681</v>
      </c>
      <c r="E1371" s="18">
        <v>8232</v>
      </c>
      <c r="F1371" s="19" t="s">
        <v>50</v>
      </c>
      <c r="G1371" s="16" t="s">
        <v>105</v>
      </c>
      <c r="H1371" s="16" t="s">
        <v>28</v>
      </c>
      <c r="I1371" s="19">
        <v>4</v>
      </c>
      <c r="J1371" s="19">
        <v>2.5</v>
      </c>
      <c r="K1371" s="19">
        <v>2</v>
      </c>
      <c r="L1371" s="19"/>
      <c r="M1371" s="19">
        <f t="shared" si="350"/>
        <v>2</v>
      </c>
      <c r="N1371" s="19"/>
      <c r="O1371" s="19">
        <f>IF(P1371="m3",I1371*J1371*M1371,IF(P1371="m2-LxH",I1371*M1371,IF(P1371="m2-LxW",I1371*J1371*N1371,IF(P1371="rm",M1371,IF(P1371="lm",I1371,IF(P1371="unit",#REF!,))))))</f>
        <v>20</v>
      </c>
      <c r="P1371" s="20" t="s">
        <v>29</v>
      </c>
      <c r="Q1371" s="21" t="str">
        <f t="shared" si="360"/>
        <v>off hired</v>
      </c>
      <c r="R1371" s="22">
        <v>44846</v>
      </c>
      <c r="S1371" s="22">
        <v>44878</v>
      </c>
      <c r="T1371" s="23">
        <f t="shared" si="361"/>
        <v>1</v>
      </c>
      <c r="U1371" s="24">
        <f t="shared" si="358"/>
        <v>4.7142857142857144</v>
      </c>
      <c r="V1371" s="31">
        <v>7.5</v>
      </c>
      <c r="W1371" s="25">
        <v>0.70000000000000007</v>
      </c>
      <c r="X1371" s="26">
        <f t="shared" si="352"/>
        <v>150</v>
      </c>
      <c r="Y1371" s="26">
        <f t="shared" si="353"/>
        <v>14.000000000000002</v>
      </c>
      <c r="Z1371" s="26">
        <f t="shared" si="354"/>
        <v>105</v>
      </c>
      <c r="AA1371" s="26">
        <f t="shared" si="355"/>
        <v>45</v>
      </c>
      <c r="AB1371" s="26">
        <f t="shared" si="356"/>
        <v>66.000000000000014</v>
      </c>
      <c r="AC1371" s="26">
        <f t="shared" si="357"/>
        <v>216</v>
      </c>
      <c r="AD1371" s="93">
        <f t="shared" si="359"/>
        <v>216</v>
      </c>
    </row>
    <row r="1372" spans="1:30" ht="30" customHeight="1" x14ac:dyDescent="0.35">
      <c r="A1372" s="16"/>
      <c r="B1372" s="16" t="s">
        <v>132</v>
      </c>
      <c r="C1372" s="17">
        <v>1199</v>
      </c>
      <c r="D1372" s="18">
        <v>13685</v>
      </c>
      <c r="E1372" s="18">
        <v>8126</v>
      </c>
      <c r="F1372" s="19" t="s">
        <v>49</v>
      </c>
      <c r="G1372" s="16" t="s">
        <v>185</v>
      </c>
      <c r="H1372" s="16" t="s">
        <v>38</v>
      </c>
      <c r="I1372" s="19">
        <v>1.8</v>
      </c>
      <c r="J1372" s="19">
        <v>1.3</v>
      </c>
      <c r="K1372" s="19">
        <v>2</v>
      </c>
      <c r="L1372" s="19"/>
      <c r="M1372" s="19">
        <f t="shared" si="350"/>
        <v>2</v>
      </c>
      <c r="N1372" s="19"/>
      <c r="O1372" s="19">
        <f>IF(P1372="m3",I1372*J1372*M1372,IF(P1372="m2-LxH",I1372*M1372,IF(P1372="m2-LxW",I1372*J1372*N1372,IF(P1372="rm",M1372,IF(P1372="lm",I1372,IF(P1372="unit",#REF!,))))))</f>
        <v>2</v>
      </c>
      <c r="P1372" s="20" t="s">
        <v>30</v>
      </c>
      <c r="Q1372" s="21" t="str">
        <f t="shared" si="360"/>
        <v>off hired</v>
      </c>
      <c r="R1372" s="22">
        <v>44847</v>
      </c>
      <c r="S1372" s="22">
        <v>44853</v>
      </c>
      <c r="T1372" s="23">
        <f t="shared" si="361"/>
        <v>1</v>
      </c>
      <c r="U1372" s="24">
        <f t="shared" si="358"/>
        <v>1</v>
      </c>
      <c r="V1372" s="31">
        <v>135</v>
      </c>
      <c r="W1372" s="25">
        <v>12.25</v>
      </c>
      <c r="X1372" s="26">
        <f t="shared" si="352"/>
        <v>270</v>
      </c>
      <c r="Y1372" s="26">
        <f t="shared" si="353"/>
        <v>24.5</v>
      </c>
      <c r="Z1372" s="26">
        <f t="shared" si="354"/>
        <v>189</v>
      </c>
      <c r="AA1372" s="26">
        <f t="shared" si="355"/>
        <v>81</v>
      </c>
      <c r="AB1372" s="26">
        <f t="shared" si="356"/>
        <v>24.5</v>
      </c>
      <c r="AC1372" s="26">
        <f t="shared" si="357"/>
        <v>294.5</v>
      </c>
      <c r="AD1372" s="93">
        <f t="shared" si="359"/>
        <v>294.5</v>
      </c>
    </row>
    <row r="1373" spans="1:30" ht="30" customHeight="1" x14ac:dyDescent="0.35">
      <c r="A1373" s="16"/>
      <c r="B1373" s="16" t="s">
        <v>132</v>
      </c>
      <c r="C1373" s="17">
        <v>1200</v>
      </c>
      <c r="D1373" s="18">
        <v>13686</v>
      </c>
      <c r="E1373" s="18">
        <v>8132</v>
      </c>
      <c r="F1373" s="19" t="s">
        <v>49</v>
      </c>
      <c r="G1373" s="16" t="s">
        <v>186</v>
      </c>
      <c r="H1373" s="16" t="s">
        <v>38</v>
      </c>
      <c r="I1373" s="19">
        <v>2.5</v>
      </c>
      <c r="J1373" s="19">
        <v>1.3</v>
      </c>
      <c r="K1373" s="19">
        <v>2</v>
      </c>
      <c r="L1373" s="19"/>
      <c r="M1373" s="19">
        <f t="shared" si="350"/>
        <v>2</v>
      </c>
      <c r="N1373" s="19"/>
      <c r="O1373" s="19">
        <f>IF(P1373="m3",I1373*J1373*M1373,IF(P1373="m2-LxH",I1373*M1373,IF(P1373="m2-LxW",I1373*J1373*N1373,IF(P1373="rm",M1373,IF(P1373="lm",I1373,IF(P1373="unit",#REF!,))))))</f>
        <v>2</v>
      </c>
      <c r="P1373" s="20" t="s">
        <v>30</v>
      </c>
      <c r="Q1373" s="21" t="str">
        <f t="shared" si="360"/>
        <v>off hired</v>
      </c>
      <c r="R1373" s="22">
        <v>44847</v>
      </c>
      <c r="S1373" s="22">
        <v>44854</v>
      </c>
      <c r="T1373" s="23">
        <f t="shared" si="361"/>
        <v>1</v>
      </c>
      <c r="U1373" s="24">
        <f t="shared" si="358"/>
        <v>1.1428571428571428</v>
      </c>
      <c r="V1373" s="31">
        <v>135</v>
      </c>
      <c r="W1373" s="25">
        <v>12.25</v>
      </c>
      <c r="X1373" s="26">
        <f t="shared" si="352"/>
        <v>270</v>
      </c>
      <c r="Y1373" s="26">
        <f t="shared" si="353"/>
        <v>24.5</v>
      </c>
      <c r="Z1373" s="26">
        <f t="shared" si="354"/>
        <v>189</v>
      </c>
      <c r="AA1373" s="26">
        <f t="shared" si="355"/>
        <v>81</v>
      </c>
      <c r="AB1373" s="26">
        <f t="shared" si="356"/>
        <v>28</v>
      </c>
      <c r="AC1373" s="26">
        <f t="shared" si="357"/>
        <v>298</v>
      </c>
      <c r="AD1373" s="93">
        <f t="shared" si="359"/>
        <v>298</v>
      </c>
    </row>
    <row r="1374" spans="1:30" ht="30" customHeight="1" x14ac:dyDescent="0.35">
      <c r="A1374" s="16"/>
      <c r="B1374" s="16" t="s">
        <v>79</v>
      </c>
      <c r="C1374" s="17">
        <v>1201</v>
      </c>
      <c r="D1374" s="18">
        <v>13687</v>
      </c>
      <c r="E1374" s="18">
        <v>8211</v>
      </c>
      <c r="F1374" s="19" t="s">
        <v>49</v>
      </c>
      <c r="G1374" s="16" t="s">
        <v>187</v>
      </c>
      <c r="H1374" s="16" t="s">
        <v>38</v>
      </c>
      <c r="I1374" s="19">
        <v>1.3</v>
      </c>
      <c r="J1374" s="19">
        <v>1</v>
      </c>
      <c r="K1374" s="19">
        <v>6</v>
      </c>
      <c r="L1374" s="19"/>
      <c r="M1374" s="19">
        <f t="shared" si="350"/>
        <v>6</v>
      </c>
      <c r="N1374" s="19"/>
      <c r="O1374" s="19">
        <f>IF(P1374="m3",I1374*J1374*M1374,IF(P1374="m2-LxH",I1374*M1374,IF(P1374="m2-LxW",I1374*J1374*N1374,IF(P1374="rm",M1374,IF(P1374="lm",I1374,IF(P1374="unit",#REF!,))))))</f>
        <v>6</v>
      </c>
      <c r="P1374" s="20" t="s">
        <v>30</v>
      </c>
      <c r="Q1374" s="21" t="str">
        <f t="shared" si="360"/>
        <v>off hired</v>
      </c>
      <c r="R1374" s="22">
        <v>44847</v>
      </c>
      <c r="S1374" s="22">
        <v>44874</v>
      </c>
      <c r="T1374" s="23">
        <f t="shared" si="361"/>
        <v>1</v>
      </c>
      <c r="U1374" s="24">
        <f t="shared" si="358"/>
        <v>4</v>
      </c>
      <c r="V1374" s="31">
        <v>135</v>
      </c>
      <c r="W1374" s="25">
        <v>12.25</v>
      </c>
      <c r="X1374" s="26">
        <f t="shared" si="352"/>
        <v>810</v>
      </c>
      <c r="Y1374" s="26">
        <f t="shared" si="353"/>
        <v>73.5</v>
      </c>
      <c r="Z1374" s="26">
        <f t="shared" si="354"/>
        <v>566.99999999999989</v>
      </c>
      <c r="AA1374" s="26">
        <f t="shared" si="355"/>
        <v>242.99999999999997</v>
      </c>
      <c r="AB1374" s="26">
        <f t="shared" si="356"/>
        <v>294</v>
      </c>
      <c r="AC1374" s="26">
        <f t="shared" si="357"/>
        <v>1104</v>
      </c>
      <c r="AD1374" s="93">
        <f t="shared" si="359"/>
        <v>1104</v>
      </c>
    </row>
    <row r="1375" spans="1:30" ht="30" customHeight="1" x14ac:dyDescent="0.35">
      <c r="A1375" s="16"/>
      <c r="B1375" s="16" t="s">
        <v>111</v>
      </c>
      <c r="C1375" s="17">
        <v>1196</v>
      </c>
      <c r="D1375" s="18">
        <v>13682</v>
      </c>
      <c r="E1375" s="18">
        <v>8254</v>
      </c>
      <c r="F1375" s="19" t="s">
        <v>49</v>
      </c>
      <c r="G1375" s="16" t="s">
        <v>133</v>
      </c>
      <c r="H1375" s="16" t="s">
        <v>36</v>
      </c>
      <c r="I1375" s="19">
        <v>7</v>
      </c>
      <c r="J1375" s="19">
        <v>1</v>
      </c>
      <c r="K1375" s="19">
        <v>2</v>
      </c>
      <c r="L1375" s="19"/>
      <c r="M1375" s="19">
        <f t="shared" si="350"/>
        <v>2</v>
      </c>
      <c r="N1375" s="19"/>
      <c r="O1375" s="19">
        <f>IF(P1375="m3",I1375*J1375*M1375,IF(P1375="m2-LxH",I1375*M1375,IF(P1375="m2-LxW",I1375*J1375*N1375,IF(P1375="rm",M1375,IF(P1375="lm",I1375,IF(P1375="unit",#REF!,))))))</f>
        <v>14</v>
      </c>
      <c r="P1375" s="20" t="s">
        <v>27</v>
      </c>
      <c r="Q1375" s="21" t="str">
        <f t="shared" si="360"/>
        <v>off hired</v>
      </c>
      <c r="R1375" s="22">
        <v>44847</v>
      </c>
      <c r="S1375" s="22">
        <v>44883</v>
      </c>
      <c r="T1375" s="23">
        <f t="shared" si="361"/>
        <v>1</v>
      </c>
      <c r="U1375" s="24">
        <f t="shared" si="358"/>
        <v>5.2857142857142856</v>
      </c>
      <c r="V1375" s="31">
        <v>14</v>
      </c>
      <c r="W1375" s="25">
        <v>0.84</v>
      </c>
      <c r="X1375" s="26">
        <f t="shared" si="352"/>
        <v>196</v>
      </c>
      <c r="Y1375" s="26">
        <f t="shared" si="353"/>
        <v>11.76</v>
      </c>
      <c r="Z1375" s="26">
        <f t="shared" si="354"/>
        <v>137.19999999999999</v>
      </c>
      <c r="AA1375" s="26">
        <f t="shared" si="355"/>
        <v>58.800000000000004</v>
      </c>
      <c r="AB1375" s="26">
        <f t="shared" si="356"/>
        <v>62.16</v>
      </c>
      <c r="AC1375" s="26">
        <f t="shared" si="357"/>
        <v>258.15999999999997</v>
      </c>
      <c r="AD1375" s="93">
        <f t="shared" si="359"/>
        <v>258.15999999999997</v>
      </c>
    </row>
    <row r="1376" spans="1:30" ht="30" customHeight="1" x14ac:dyDescent="0.35">
      <c r="A1376" s="16"/>
      <c r="B1376" s="16" t="s">
        <v>47</v>
      </c>
      <c r="C1376" s="17">
        <v>1202</v>
      </c>
      <c r="D1376" s="18">
        <v>13688</v>
      </c>
      <c r="E1376" s="18">
        <v>8137</v>
      </c>
      <c r="F1376" s="19" t="s">
        <v>50</v>
      </c>
      <c r="G1376" s="16" t="s">
        <v>188</v>
      </c>
      <c r="H1376" s="16" t="s">
        <v>28</v>
      </c>
      <c r="I1376" s="19">
        <v>4.3</v>
      </c>
      <c r="J1376" s="19">
        <v>2.5</v>
      </c>
      <c r="K1376" s="19">
        <v>3.5</v>
      </c>
      <c r="L1376" s="19"/>
      <c r="M1376" s="19">
        <f t="shared" si="350"/>
        <v>3.5</v>
      </c>
      <c r="N1376" s="19"/>
      <c r="O1376" s="19">
        <f>IF(P1376="m3",I1376*J1376*M1376,IF(P1376="m2-LxH",I1376*M1376,IF(P1376="m2-LxW",I1376*J1376*N1376,IF(P1376="rm",M1376,IF(P1376="lm",I1376,IF(P1376="unit",#REF!,))))))</f>
        <v>37.625</v>
      </c>
      <c r="P1376" s="20" t="s">
        <v>29</v>
      </c>
      <c r="Q1376" s="21" t="str">
        <f t="shared" si="360"/>
        <v>off hired</v>
      </c>
      <c r="R1376" s="22">
        <v>44847</v>
      </c>
      <c r="S1376" s="22">
        <v>44858</v>
      </c>
      <c r="T1376" s="23">
        <f t="shared" si="361"/>
        <v>1</v>
      </c>
      <c r="U1376" s="24">
        <f t="shared" si="358"/>
        <v>1.7142857142857142</v>
      </c>
      <c r="V1376" s="31">
        <v>7.5</v>
      </c>
      <c r="W1376" s="25">
        <v>0.70000000000000007</v>
      </c>
      <c r="X1376" s="26">
        <f t="shared" si="352"/>
        <v>282.1875</v>
      </c>
      <c r="Y1376" s="26">
        <f t="shared" si="353"/>
        <v>26.337500000000002</v>
      </c>
      <c r="Z1376" s="26">
        <f t="shared" si="354"/>
        <v>197.53125</v>
      </c>
      <c r="AA1376" s="26">
        <f t="shared" si="355"/>
        <v>84.65625</v>
      </c>
      <c r="AB1376" s="26">
        <f t="shared" si="356"/>
        <v>45.150000000000006</v>
      </c>
      <c r="AC1376" s="26">
        <f t="shared" si="357"/>
        <v>327.33749999999998</v>
      </c>
      <c r="AD1376" s="93">
        <f t="shared" si="359"/>
        <v>327.33749999999998</v>
      </c>
    </row>
    <row r="1377" spans="1:30" ht="30" customHeight="1" x14ac:dyDescent="0.35">
      <c r="A1377" s="16"/>
      <c r="B1377" s="16" t="s">
        <v>114</v>
      </c>
      <c r="C1377" s="17">
        <v>1197</v>
      </c>
      <c r="D1377" s="18">
        <v>13683</v>
      </c>
      <c r="E1377" s="18">
        <v>8114</v>
      </c>
      <c r="F1377" s="19" t="s">
        <v>49</v>
      </c>
      <c r="G1377" s="16" t="s">
        <v>90</v>
      </c>
      <c r="H1377" s="16" t="s">
        <v>36</v>
      </c>
      <c r="I1377" s="19">
        <v>7</v>
      </c>
      <c r="J1377" s="19">
        <v>1</v>
      </c>
      <c r="K1377" s="19">
        <v>3.5</v>
      </c>
      <c r="L1377" s="19"/>
      <c r="M1377" s="19">
        <f t="shared" si="350"/>
        <v>3.5</v>
      </c>
      <c r="N1377" s="19"/>
      <c r="O1377" s="19">
        <f>IF(P1377="m3",I1377*J1377*M1377,IF(P1377="m2-LxH",I1377*M1377,IF(P1377="m2-LxW",I1377*J1377*N1377,IF(P1377="rm",M1377,IF(P1377="lm",I1377,IF(P1377="unit",#REF!,))))))</f>
        <v>24.5</v>
      </c>
      <c r="P1377" s="20" t="s">
        <v>27</v>
      </c>
      <c r="Q1377" s="21" t="str">
        <f t="shared" si="360"/>
        <v>off hired</v>
      </c>
      <c r="R1377" s="22">
        <v>44847</v>
      </c>
      <c r="S1377" s="22">
        <v>44851</v>
      </c>
      <c r="T1377" s="23">
        <f t="shared" si="361"/>
        <v>1</v>
      </c>
      <c r="U1377" s="24">
        <f t="shared" si="358"/>
        <v>0.7142857142857143</v>
      </c>
      <c r="V1377" s="31">
        <v>14</v>
      </c>
      <c r="W1377" s="25">
        <v>0.84</v>
      </c>
      <c r="X1377" s="26">
        <f t="shared" si="352"/>
        <v>343</v>
      </c>
      <c r="Y1377" s="26">
        <f t="shared" si="353"/>
        <v>20.58</v>
      </c>
      <c r="Z1377" s="26">
        <f t="shared" si="354"/>
        <v>240.09999999999997</v>
      </c>
      <c r="AA1377" s="26">
        <f t="shared" si="355"/>
        <v>102.89999999999999</v>
      </c>
      <c r="AB1377" s="26">
        <f t="shared" si="356"/>
        <v>14.7</v>
      </c>
      <c r="AC1377" s="26">
        <f t="shared" si="357"/>
        <v>357.69999999999993</v>
      </c>
      <c r="AD1377" s="93">
        <f t="shared" si="359"/>
        <v>357.69999999999993</v>
      </c>
    </row>
    <row r="1378" spans="1:30" ht="30" customHeight="1" x14ac:dyDescent="0.35">
      <c r="A1378" s="16"/>
      <c r="B1378" s="16" t="s">
        <v>104</v>
      </c>
      <c r="C1378" s="17">
        <v>1189</v>
      </c>
      <c r="D1378" s="18">
        <v>13674</v>
      </c>
      <c r="E1378" s="18">
        <v>8472</v>
      </c>
      <c r="F1378" s="19" t="s">
        <v>49</v>
      </c>
      <c r="G1378" s="16" t="s">
        <v>189</v>
      </c>
      <c r="H1378" s="16" t="s">
        <v>36</v>
      </c>
      <c r="I1378" s="19">
        <v>151</v>
      </c>
      <c r="J1378" s="19">
        <v>1</v>
      </c>
      <c r="K1378" s="19">
        <v>1.5</v>
      </c>
      <c r="L1378" s="19"/>
      <c r="M1378" s="19">
        <f t="shared" si="350"/>
        <v>1.5</v>
      </c>
      <c r="N1378" s="19"/>
      <c r="O1378" s="19">
        <f>IF(P1378="m3",I1378*J1378*M1378,IF(P1378="m2-LxH",I1378*M1378,IF(P1378="m2-LxW",I1378*J1378*N1378,IF(P1378="rm",M1378,IF(P1378="lm",I1378,IF(P1378="unit",#REF!,))))))</f>
        <v>226.5</v>
      </c>
      <c r="P1378" s="20" t="s">
        <v>27</v>
      </c>
      <c r="Q1378" s="21" t="str">
        <f t="shared" si="360"/>
        <v>off hired</v>
      </c>
      <c r="R1378" s="22">
        <v>44847</v>
      </c>
      <c r="S1378" s="22">
        <v>44922</v>
      </c>
      <c r="T1378" s="23">
        <f t="shared" si="361"/>
        <v>1</v>
      </c>
      <c r="U1378" s="24">
        <f t="shared" si="358"/>
        <v>10.857142857142858</v>
      </c>
      <c r="V1378" s="31">
        <v>14</v>
      </c>
      <c r="W1378" s="25">
        <v>0.84</v>
      </c>
      <c r="X1378" s="26">
        <f t="shared" si="352"/>
        <v>3171</v>
      </c>
      <c r="Y1378" s="26">
        <f t="shared" si="353"/>
        <v>190.26</v>
      </c>
      <c r="Z1378" s="26">
        <f t="shared" si="354"/>
        <v>2219.6999999999998</v>
      </c>
      <c r="AA1378" s="26">
        <f t="shared" si="355"/>
        <v>951.30000000000007</v>
      </c>
      <c r="AB1378" s="26">
        <f t="shared" si="356"/>
        <v>2065.6800000000003</v>
      </c>
      <c r="AC1378" s="26">
        <f t="shared" si="357"/>
        <v>5236.68</v>
      </c>
      <c r="AD1378" s="93">
        <f t="shared" si="359"/>
        <v>5236.68</v>
      </c>
    </row>
    <row r="1379" spans="1:30" ht="30" customHeight="1" x14ac:dyDescent="0.35">
      <c r="A1379" s="16"/>
      <c r="B1379" s="16" t="s">
        <v>74</v>
      </c>
      <c r="C1379" s="17">
        <v>1198</v>
      </c>
      <c r="D1379" s="18">
        <v>13684</v>
      </c>
      <c r="E1379" s="18">
        <v>8499</v>
      </c>
      <c r="F1379" s="19" t="s">
        <v>49</v>
      </c>
      <c r="G1379" s="16" t="s">
        <v>105</v>
      </c>
      <c r="H1379" s="16" t="s">
        <v>36</v>
      </c>
      <c r="I1379" s="19">
        <v>15.5</v>
      </c>
      <c r="J1379" s="19">
        <v>1.3</v>
      </c>
      <c r="K1379" s="19">
        <v>3</v>
      </c>
      <c r="L1379" s="19"/>
      <c r="M1379" s="19">
        <f t="shared" si="350"/>
        <v>3</v>
      </c>
      <c r="N1379" s="19"/>
      <c r="O1379" s="19">
        <f>IF(P1379="m3",I1379*J1379*M1379,IF(P1379="m2-LxH",I1379*M1379,IF(P1379="m2-LxW",I1379*J1379*N1379,IF(P1379="rm",M1379,IF(P1379="lm",I1379,IF(P1379="unit",#REF!,))))))</f>
        <v>46.5</v>
      </c>
      <c r="P1379" s="20" t="s">
        <v>27</v>
      </c>
      <c r="Q1379" s="21" t="str">
        <f t="shared" si="360"/>
        <v>off hired</v>
      </c>
      <c r="R1379" s="22">
        <v>44847</v>
      </c>
      <c r="S1379" s="22">
        <v>44932</v>
      </c>
      <c r="T1379" s="23">
        <f t="shared" si="361"/>
        <v>1</v>
      </c>
      <c r="U1379" s="24">
        <f t="shared" si="358"/>
        <v>12.285714285714286</v>
      </c>
      <c r="V1379" s="31">
        <v>14</v>
      </c>
      <c r="W1379" s="25">
        <v>0.84</v>
      </c>
      <c r="X1379" s="26">
        <f t="shared" si="352"/>
        <v>651</v>
      </c>
      <c r="Y1379" s="26">
        <f t="shared" si="353"/>
        <v>39.059999999999995</v>
      </c>
      <c r="Z1379" s="26">
        <f t="shared" si="354"/>
        <v>455.69999999999993</v>
      </c>
      <c r="AA1379" s="26">
        <f t="shared" si="355"/>
        <v>195.29999999999998</v>
      </c>
      <c r="AB1379" s="26">
        <f t="shared" si="356"/>
        <v>479.88</v>
      </c>
      <c r="AC1379" s="26">
        <f t="shared" si="357"/>
        <v>1130.8799999999999</v>
      </c>
      <c r="AD1379" s="93">
        <f t="shared" si="359"/>
        <v>1130.8799999999999</v>
      </c>
    </row>
    <row r="1380" spans="1:30" ht="30" customHeight="1" x14ac:dyDescent="0.35">
      <c r="A1380" s="16"/>
      <c r="B1380" s="16" t="s">
        <v>114</v>
      </c>
      <c r="C1380" s="17">
        <v>1203</v>
      </c>
      <c r="D1380" s="18">
        <v>13689</v>
      </c>
      <c r="E1380" s="18">
        <v>8108</v>
      </c>
      <c r="F1380" s="19" t="s">
        <v>50</v>
      </c>
      <c r="G1380" s="16" t="s">
        <v>89</v>
      </c>
      <c r="H1380" s="16" t="s">
        <v>38</v>
      </c>
      <c r="I1380" s="19">
        <v>2.5</v>
      </c>
      <c r="J1380" s="19">
        <v>1.3</v>
      </c>
      <c r="K1380" s="19">
        <v>3</v>
      </c>
      <c r="L1380" s="19"/>
      <c r="M1380" s="19">
        <f t="shared" si="350"/>
        <v>3</v>
      </c>
      <c r="N1380" s="19"/>
      <c r="O1380" s="19">
        <f>IF(P1380="m3",I1380*J1380*M1380,IF(P1380="m2-LxH",I1380*M1380,IF(P1380="m2-LxW",I1380*J1380*N1380,IF(P1380="rm",M1380,IF(P1380="lm",I1380,IF(P1380="unit",#REF!,))))))</f>
        <v>3</v>
      </c>
      <c r="P1380" s="20" t="s">
        <v>30</v>
      </c>
      <c r="Q1380" s="21" t="str">
        <f t="shared" si="360"/>
        <v>off hired</v>
      </c>
      <c r="R1380" s="22">
        <v>44847</v>
      </c>
      <c r="S1380" s="22">
        <v>44849</v>
      </c>
      <c r="T1380" s="23">
        <f t="shared" si="361"/>
        <v>1</v>
      </c>
      <c r="U1380" s="24">
        <f t="shared" si="358"/>
        <v>0.42857142857142855</v>
      </c>
      <c r="V1380" s="31">
        <v>135</v>
      </c>
      <c r="W1380" s="25">
        <v>12.25</v>
      </c>
      <c r="X1380" s="26">
        <f t="shared" si="352"/>
        <v>405</v>
      </c>
      <c r="Y1380" s="26">
        <f t="shared" si="353"/>
        <v>36.75</v>
      </c>
      <c r="Z1380" s="26">
        <f t="shared" si="354"/>
        <v>283.49999999999994</v>
      </c>
      <c r="AA1380" s="26">
        <f t="shared" si="355"/>
        <v>121.49999999999999</v>
      </c>
      <c r="AB1380" s="26">
        <f t="shared" si="356"/>
        <v>15.749999999999998</v>
      </c>
      <c r="AC1380" s="26">
        <f t="shared" si="357"/>
        <v>420.74999999999994</v>
      </c>
      <c r="AD1380" s="93">
        <f t="shared" si="359"/>
        <v>420.74999999999994</v>
      </c>
    </row>
    <row r="1381" spans="1:30" ht="30" customHeight="1" x14ac:dyDescent="0.35">
      <c r="A1381" s="16"/>
      <c r="B1381" s="16" t="s">
        <v>97</v>
      </c>
      <c r="C1381" s="17">
        <v>1204</v>
      </c>
      <c r="D1381" s="18">
        <v>13690</v>
      </c>
      <c r="E1381" s="18">
        <v>8249</v>
      </c>
      <c r="F1381" s="19" t="s">
        <v>50</v>
      </c>
      <c r="G1381" s="16" t="s">
        <v>190</v>
      </c>
      <c r="H1381" s="16" t="s">
        <v>36</v>
      </c>
      <c r="I1381" s="19">
        <v>13.5</v>
      </c>
      <c r="J1381" s="19">
        <v>1.3</v>
      </c>
      <c r="K1381" s="19">
        <v>5.5</v>
      </c>
      <c r="L1381" s="19"/>
      <c r="M1381" s="19">
        <f t="shared" si="350"/>
        <v>5.5</v>
      </c>
      <c r="N1381" s="19"/>
      <c r="O1381" s="19">
        <f>IF(P1381="m3",I1381*J1381*M1381,IF(P1381="m2-LxH",I1381*M1381,IF(P1381="m2-LxW",I1381*J1381*N1381,IF(P1381="rm",M1381,IF(P1381="lm",I1381,IF(P1381="unit",#REF!,))))))</f>
        <v>74.25</v>
      </c>
      <c r="P1381" s="20" t="s">
        <v>27</v>
      </c>
      <c r="Q1381" s="21" t="str">
        <f t="shared" si="360"/>
        <v>off hired</v>
      </c>
      <c r="R1381" s="22">
        <v>44847</v>
      </c>
      <c r="S1381" s="22">
        <v>44882</v>
      </c>
      <c r="T1381" s="23">
        <f t="shared" si="361"/>
        <v>1</v>
      </c>
      <c r="U1381" s="24">
        <f t="shared" si="358"/>
        <v>5.1428571428571432</v>
      </c>
      <c r="V1381" s="31">
        <v>14</v>
      </c>
      <c r="W1381" s="25">
        <v>0.84</v>
      </c>
      <c r="X1381" s="26">
        <f t="shared" si="352"/>
        <v>1039.5</v>
      </c>
      <c r="Y1381" s="26">
        <f t="shared" si="353"/>
        <v>62.37</v>
      </c>
      <c r="Z1381" s="26">
        <f t="shared" si="354"/>
        <v>727.64999999999986</v>
      </c>
      <c r="AA1381" s="26">
        <f t="shared" si="355"/>
        <v>311.84999999999997</v>
      </c>
      <c r="AB1381" s="26">
        <f t="shared" si="356"/>
        <v>320.76</v>
      </c>
      <c r="AC1381" s="26">
        <f t="shared" si="357"/>
        <v>1360.2599999999998</v>
      </c>
      <c r="AD1381" s="93">
        <f t="shared" si="359"/>
        <v>1360.2599999999998</v>
      </c>
    </row>
    <row r="1382" spans="1:30" ht="30" customHeight="1" x14ac:dyDescent="0.35">
      <c r="A1382" s="16"/>
      <c r="B1382" s="16" t="s">
        <v>102</v>
      </c>
      <c r="C1382" s="17">
        <v>1208</v>
      </c>
      <c r="D1382" s="18">
        <v>13694</v>
      </c>
      <c r="E1382" s="18">
        <v>8214</v>
      </c>
      <c r="F1382" s="19" t="s">
        <v>50</v>
      </c>
      <c r="G1382" s="16" t="s">
        <v>53</v>
      </c>
      <c r="H1382" s="16" t="s">
        <v>28</v>
      </c>
      <c r="I1382" s="19">
        <v>2.5</v>
      </c>
      <c r="J1382" s="19">
        <v>2.5</v>
      </c>
      <c r="K1382" s="19">
        <v>4</v>
      </c>
      <c r="L1382" s="19"/>
      <c r="M1382" s="19">
        <f t="shared" si="350"/>
        <v>4</v>
      </c>
      <c r="N1382" s="19"/>
      <c r="O1382" s="19">
        <f>IF(P1382="m3",I1382*J1382*M1382,IF(P1382="m2-LxH",I1382*M1382,IF(P1382="m2-LxW",I1382*J1382*N1382,IF(P1382="rm",M1382,IF(P1382="lm",I1382,IF(P1382="unit",#REF!,))))))</f>
        <v>25</v>
      </c>
      <c r="P1382" s="20" t="s">
        <v>29</v>
      </c>
      <c r="Q1382" s="21" t="str">
        <f t="shared" si="360"/>
        <v>off hired</v>
      </c>
      <c r="R1382" s="22">
        <v>44848</v>
      </c>
      <c r="S1382" s="22">
        <v>44874</v>
      </c>
      <c r="T1382" s="23">
        <f t="shared" si="361"/>
        <v>1</v>
      </c>
      <c r="U1382" s="24">
        <f t="shared" si="358"/>
        <v>3.8571428571428572</v>
      </c>
      <c r="V1382" s="31">
        <v>7.5</v>
      </c>
      <c r="W1382" s="25">
        <v>0.70000000000000007</v>
      </c>
      <c r="X1382" s="26">
        <f t="shared" si="352"/>
        <v>187.5</v>
      </c>
      <c r="Y1382" s="26">
        <f t="shared" si="353"/>
        <v>17.5</v>
      </c>
      <c r="Z1382" s="26">
        <f t="shared" si="354"/>
        <v>131.25</v>
      </c>
      <c r="AA1382" s="26">
        <f t="shared" si="355"/>
        <v>56.25</v>
      </c>
      <c r="AB1382" s="26">
        <f t="shared" si="356"/>
        <v>67.500000000000014</v>
      </c>
      <c r="AC1382" s="26">
        <f t="shared" si="357"/>
        <v>255</v>
      </c>
      <c r="AD1382" s="93">
        <f t="shared" si="359"/>
        <v>255</v>
      </c>
    </row>
    <row r="1383" spans="1:30" ht="30" customHeight="1" x14ac:dyDescent="0.35">
      <c r="A1383" s="16"/>
      <c r="B1383" s="16" t="s">
        <v>79</v>
      </c>
      <c r="C1383" s="17">
        <v>1207</v>
      </c>
      <c r="D1383" s="18">
        <v>13693</v>
      </c>
      <c r="E1383" s="18">
        <v>8193</v>
      </c>
      <c r="F1383" s="19" t="s">
        <v>49</v>
      </c>
      <c r="G1383" s="16" t="s">
        <v>191</v>
      </c>
      <c r="H1383" s="16" t="s">
        <v>36</v>
      </c>
      <c r="I1383" s="19">
        <v>4</v>
      </c>
      <c r="J1383" s="19">
        <v>1.3</v>
      </c>
      <c r="K1383" s="19">
        <v>3.5</v>
      </c>
      <c r="L1383" s="19"/>
      <c r="M1383" s="19">
        <f t="shared" si="350"/>
        <v>3.5</v>
      </c>
      <c r="N1383" s="19"/>
      <c r="O1383" s="19">
        <f>IF(P1383="m3",I1383*J1383*M1383,IF(P1383="m2-LxH",I1383*M1383,IF(P1383="m2-LxW",I1383*J1383*N1383,IF(P1383="rm",M1383,IF(P1383="lm",I1383,IF(P1383="unit",#REF!,))))))</f>
        <v>14</v>
      </c>
      <c r="P1383" s="20" t="s">
        <v>27</v>
      </c>
      <c r="Q1383" s="21" t="str">
        <f t="shared" si="360"/>
        <v>off hired</v>
      </c>
      <c r="R1383" s="22">
        <v>44848</v>
      </c>
      <c r="S1383" s="22">
        <v>44870</v>
      </c>
      <c r="T1383" s="23">
        <f t="shared" si="361"/>
        <v>1</v>
      </c>
      <c r="U1383" s="24">
        <f t="shared" si="358"/>
        <v>3.2857142857142856</v>
      </c>
      <c r="V1383" s="31">
        <v>14</v>
      </c>
      <c r="W1383" s="25">
        <v>0.84</v>
      </c>
      <c r="X1383" s="26">
        <f t="shared" si="352"/>
        <v>196</v>
      </c>
      <c r="Y1383" s="26">
        <f t="shared" si="353"/>
        <v>11.76</v>
      </c>
      <c r="Z1383" s="26">
        <f t="shared" si="354"/>
        <v>137.19999999999999</v>
      </c>
      <c r="AA1383" s="26">
        <f t="shared" si="355"/>
        <v>58.800000000000004</v>
      </c>
      <c r="AB1383" s="26">
        <f t="shared" si="356"/>
        <v>38.64</v>
      </c>
      <c r="AC1383" s="26">
        <f t="shared" si="357"/>
        <v>234.64</v>
      </c>
      <c r="AD1383" s="93">
        <f t="shared" si="359"/>
        <v>234.64</v>
      </c>
    </row>
    <row r="1384" spans="1:30" ht="30" customHeight="1" x14ac:dyDescent="0.35">
      <c r="A1384" s="16"/>
      <c r="B1384" s="16" t="s">
        <v>47</v>
      </c>
      <c r="C1384" s="17">
        <v>1206</v>
      </c>
      <c r="D1384" s="18">
        <v>13692</v>
      </c>
      <c r="E1384" s="18">
        <v>8131</v>
      </c>
      <c r="F1384" s="19" t="s">
        <v>49</v>
      </c>
      <c r="G1384" s="16" t="s">
        <v>141</v>
      </c>
      <c r="H1384" s="16" t="s">
        <v>36</v>
      </c>
      <c r="I1384" s="19">
        <v>2.5</v>
      </c>
      <c r="J1384" s="19">
        <v>1</v>
      </c>
      <c r="K1384" s="19">
        <v>1</v>
      </c>
      <c r="L1384" s="19"/>
      <c r="M1384" s="19">
        <f t="shared" si="350"/>
        <v>1</v>
      </c>
      <c r="N1384" s="19"/>
      <c r="O1384" s="19">
        <f>IF(P1384="m3",I1384*J1384*M1384,IF(P1384="m2-LxH",I1384*M1384,IF(P1384="m2-LxW",I1384*J1384*N1384,IF(P1384="rm",M1384,IF(P1384="lm",I1384,IF(P1384="unit",#REF!,))))))</f>
        <v>2.5</v>
      </c>
      <c r="P1384" s="20" t="s">
        <v>27</v>
      </c>
      <c r="Q1384" s="21" t="str">
        <f t="shared" si="360"/>
        <v>off hired</v>
      </c>
      <c r="R1384" s="22">
        <v>44848</v>
      </c>
      <c r="S1384" s="22">
        <v>44854</v>
      </c>
      <c r="T1384" s="23">
        <f t="shared" si="361"/>
        <v>1</v>
      </c>
      <c r="U1384" s="24">
        <f t="shared" si="358"/>
        <v>1</v>
      </c>
      <c r="V1384" s="31">
        <v>14</v>
      </c>
      <c r="W1384" s="25">
        <v>0.84</v>
      </c>
      <c r="X1384" s="26">
        <f t="shared" si="352"/>
        <v>35</v>
      </c>
      <c r="Y1384" s="26">
        <f t="shared" si="353"/>
        <v>2.1</v>
      </c>
      <c r="Z1384" s="26">
        <f t="shared" si="354"/>
        <v>24.5</v>
      </c>
      <c r="AA1384" s="26">
        <f t="shared" si="355"/>
        <v>10.5</v>
      </c>
      <c r="AB1384" s="26">
        <f t="shared" si="356"/>
        <v>2.1</v>
      </c>
      <c r="AC1384" s="26">
        <f t="shared" si="357"/>
        <v>37.1</v>
      </c>
      <c r="AD1384" s="93">
        <f t="shared" si="359"/>
        <v>37.1</v>
      </c>
    </row>
    <row r="1385" spans="1:30" ht="30" customHeight="1" x14ac:dyDescent="0.35">
      <c r="A1385" s="16"/>
      <c r="B1385" s="16" t="s">
        <v>47</v>
      </c>
      <c r="C1385" s="17">
        <v>1205</v>
      </c>
      <c r="D1385" s="18">
        <v>13691</v>
      </c>
      <c r="E1385" s="18">
        <v>8225</v>
      </c>
      <c r="F1385" s="19" t="s">
        <v>49</v>
      </c>
      <c r="G1385" s="16" t="s">
        <v>192</v>
      </c>
      <c r="H1385" s="16" t="s">
        <v>52</v>
      </c>
      <c r="I1385" s="19">
        <v>5</v>
      </c>
      <c r="J1385" s="19">
        <v>1.8</v>
      </c>
      <c r="K1385" s="19">
        <v>3</v>
      </c>
      <c r="L1385" s="19"/>
      <c r="M1385" s="19">
        <f t="shared" si="350"/>
        <v>3</v>
      </c>
      <c r="N1385" s="19"/>
      <c r="O1385" s="19">
        <f>IF(P1385="m3",I1385*J1385*M1385,IF(P1385="m2-LxH",I1385*M1385,IF(P1385="m2-LxW",I1385*J1385*N1385,IF(P1385="rm",M1385,IF(P1385="lm",I1385,IF(P1385="unit",#REF!,))))))</f>
        <v>15</v>
      </c>
      <c r="P1385" s="20" t="s">
        <v>27</v>
      </c>
      <c r="Q1385" s="21" t="str">
        <f t="shared" si="360"/>
        <v>off hired</v>
      </c>
      <c r="R1385" s="22">
        <v>44848</v>
      </c>
      <c r="S1385" s="22">
        <v>44876</v>
      </c>
      <c r="T1385" s="23">
        <f t="shared" si="361"/>
        <v>1</v>
      </c>
      <c r="U1385" s="24">
        <f t="shared" si="358"/>
        <v>4.1428571428571432</v>
      </c>
      <c r="V1385" s="31">
        <v>18</v>
      </c>
      <c r="W1385" s="25">
        <v>1.05</v>
      </c>
      <c r="X1385" s="26">
        <f t="shared" si="352"/>
        <v>270</v>
      </c>
      <c r="Y1385" s="26">
        <f t="shared" si="353"/>
        <v>15.75</v>
      </c>
      <c r="Z1385" s="26">
        <f t="shared" si="354"/>
        <v>189</v>
      </c>
      <c r="AA1385" s="26">
        <f t="shared" si="355"/>
        <v>81</v>
      </c>
      <c r="AB1385" s="26">
        <f t="shared" si="356"/>
        <v>65.25</v>
      </c>
      <c r="AC1385" s="26">
        <f t="shared" si="357"/>
        <v>335.25</v>
      </c>
      <c r="AD1385" s="93">
        <f t="shared" si="359"/>
        <v>335.25</v>
      </c>
    </row>
    <row r="1386" spans="1:30" ht="30" customHeight="1" x14ac:dyDescent="0.35">
      <c r="A1386" s="16"/>
      <c r="B1386" s="16" t="s">
        <v>79</v>
      </c>
      <c r="C1386" s="17">
        <v>1210</v>
      </c>
      <c r="D1386" s="18">
        <v>13696</v>
      </c>
      <c r="E1386" s="18">
        <v>8110</v>
      </c>
      <c r="F1386" s="19" t="s">
        <v>50</v>
      </c>
      <c r="G1386" s="16" t="s">
        <v>193</v>
      </c>
      <c r="H1386" s="16" t="s">
        <v>36</v>
      </c>
      <c r="I1386" s="19">
        <v>19.5</v>
      </c>
      <c r="J1386" s="19">
        <v>1.3</v>
      </c>
      <c r="K1386" s="19">
        <v>2.5</v>
      </c>
      <c r="L1386" s="19"/>
      <c r="M1386" s="19">
        <f t="shared" si="350"/>
        <v>2.5</v>
      </c>
      <c r="N1386" s="19"/>
      <c r="O1386" s="19">
        <f>IF(P1386="m3",I1386*J1386*M1386,IF(P1386="m2-LxH",I1386*M1386,IF(P1386="m2-LxW",I1386*J1386*N1386,IF(P1386="rm",M1386,IF(P1386="lm",I1386,IF(P1386="unit",#REF!,))))))</f>
        <v>48.75</v>
      </c>
      <c r="P1386" s="20" t="s">
        <v>27</v>
      </c>
      <c r="Q1386" s="21" t="str">
        <f t="shared" si="360"/>
        <v>off hired</v>
      </c>
      <c r="R1386" s="22">
        <v>44848</v>
      </c>
      <c r="S1386" s="22">
        <v>44850</v>
      </c>
      <c r="T1386" s="23">
        <f t="shared" si="361"/>
        <v>1</v>
      </c>
      <c r="U1386" s="24">
        <f t="shared" si="358"/>
        <v>0.42857142857142855</v>
      </c>
      <c r="V1386" s="31">
        <v>14</v>
      </c>
      <c r="W1386" s="25">
        <v>0.84</v>
      </c>
      <c r="X1386" s="26">
        <f t="shared" si="352"/>
        <v>682.5</v>
      </c>
      <c r="Y1386" s="26">
        <f t="shared" si="353"/>
        <v>40.949999999999996</v>
      </c>
      <c r="Z1386" s="26">
        <f t="shared" si="354"/>
        <v>477.75</v>
      </c>
      <c r="AA1386" s="26">
        <f t="shared" si="355"/>
        <v>204.75</v>
      </c>
      <c r="AB1386" s="26">
        <f t="shared" si="356"/>
        <v>17.549999999999997</v>
      </c>
      <c r="AC1386" s="26">
        <f t="shared" si="357"/>
        <v>700.05</v>
      </c>
      <c r="AD1386" s="93">
        <f t="shared" si="359"/>
        <v>700.05</v>
      </c>
    </row>
    <row r="1387" spans="1:30" ht="30" customHeight="1" x14ac:dyDescent="0.35">
      <c r="A1387" s="16"/>
      <c r="B1387" s="16" t="s">
        <v>61</v>
      </c>
      <c r="C1387" s="17">
        <v>1211</v>
      </c>
      <c r="D1387" s="18">
        <v>13697</v>
      </c>
      <c r="E1387" s="18">
        <v>8182</v>
      </c>
      <c r="F1387" s="19" t="s">
        <v>49</v>
      </c>
      <c r="G1387" s="16" t="s">
        <v>168</v>
      </c>
      <c r="H1387" s="16" t="s">
        <v>36</v>
      </c>
      <c r="I1387" s="19">
        <v>3.6</v>
      </c>
      <c r="J1387" s="19">
        <v>1.3</v>
      </c>
      <c r="K1387" s="19">
        <v>4.5</v>
      </c>
      <c r="L1387" s="19"/>
      <c r="M1387" s="19">
        <f t="shared" si="350"/>
        <v>4.5</v>
      </c>
      <c r="N1387" s="19"/>
      <c r="O1387" s="19">
        <f>IF(P1387="m3",I1387*J1387*M1387,IF(P1387="m2-LxH",I1387*M1387,IF(P1387="m2-LxW",I1387*J1387*N1387,IF(P1387="rm",M1387,IF(P1387="lm",I1387,IF(P1387="unit",#REF!,))))))</f>
        <v>16.2</v>
      </c>
      <c r="P1387" s="20" t="s">
        <v>27</v>
      </c>
      <c r="Q1387" s="21" t="str">
        <f t="shared" si="360"/>
        <v>off hired</v>
      </c>
      <c r="R1387" s="22">
        <v>44849</v>
      </c>
      <c r="S1387" s="22">
        <v>44865</v>
      </c>
      <c r="T1387" s="23">
        <f t="shared" si="361"/>
        <v>1</v>
      </c>
      <c r="U1387" s="24">
        <f t="shared" si="358"/>
        <v>2.4285714285714284</v>
      </c>
      <c r="V1387" s="31">
        <v>14</v>
      </c>
      <c r="W1387" s="25">
        <v>0.84</v>
      </c>
      <c r="X1387" s="26">
        <f t="shared" si="352"/>
        <v>226.79999999999998</v>
      </c>
      <c r="Y1387" s="26">
        <f t="shared" si="353"/>
        <v>13.607999999999999</v>
      </c>
      <c r="Z1387" s="26">
        <f t="shared" si="354"/>
        <v>158.75999999999996</v>
      </c>
      <c r="AA1387" s="26">
        <f t="shared" si="355"/>
        <v>68.039999999999992</v>
      </c>
      <c r="AB1387" s="26">
        <f t="shared" si="356"/>
        <v>33.047999999999995</v>
      </c>
      <c r="AC1387" s="26">
        <f t="shared" si="357"/>
        <v>259.84799999999996</v>
      </c>
      <c r="AD1387" s="93">
        <f t="shared" si="359"/>
        <v>259.84799999999996</v>
      </c>
    </row>
    <row r="1388" spans="1:30" ht="30" customHeight="1" x14ac:dyDescent="0.35">
      <c r="A1388" s="16"/>
      <c r="B1388" s="16" t="s">
        <v>61</v>
      </c>
      <c r="C1388" s="17">
        <v>1211</v>
      </c>
      <c r="D1388" s="18">
        <v>13697</v>
      </c>
      <c r="E1388" s="18">
        <v>8182</v>
      </c>
      <c r="F1388" s="19" t="s">
        <v>49</v>
      </c>
      <c r="G1388" s="16" t="s">
        <v>168</v>
      </c>
      <c r="H1388" s="16" t="s">
        <v>41</v>
      </c>
      <c r="I1388" s="19">
        <v>3.6</v>
      </c>
      <c r="J1388" s="19">
        <v>1</v>
      </c>
      <c r="K1388" s="19"/>
      <c r="L1388" s="19"/>
      <c r="M1388" s="19">
        <f t="shared" si="350"/>
        <v>0</v>
      </c>
      <c r="N1388" s="19">
        <v>1</v>
      </c>
      <c r="O1388" s="19">
        <f>IF(P1388="m3",I1388*J1388*M1388,IF(P1388="m2-LxH",I1388*M1388,IF(P1388="m2-LxW",I1388*J1388*N1388,IF(P1388="rm",M1388,IF(P1388="lm",I1388,IF(P1388="unit",#REF!,))))))</f>
        <v>3.6</v>
      </c>
      <c r="P1388" s="20" t="s">
        <v>32</v>
      </c>
      <c r="Q1388" s="21" t="str">
        <f t="shared" si="360"/>
        <v>off hired</v>
      </c>
      <c r="R1388" s="22">
        <v>44849</v>
      </c>
      <c r="S1388" s="22">
        <v>44865</v>
      </c>
      <c r="T1388" s="23">
        <f t="shared" si="361"/>
        <v>1</v>
      </c>
      <c r="U1388" s="24">
        <f t="shared" si="358"/>
        <v>2.4285714285714284</v>
      </c>
      <c r="V1388" s="31">
        <v>36.5</v>
      </c>
      <c r="W1388" s="25">
        <v>3.15</v>
      </c>
      <c r="X1388" s="26">
        <f t="shared" si="352"/>
        <v>131.4</v>
      </c>
      <c r="Y1388" s="26">
        <f t="shared" si="353"/>
        <v>11.34</v>
      </c>
      <c r="Z1388" s="26">
        <f t="shared" si="354"/>
        <v>91.98</v>
      </c>
      <c r="AA1388" s="26">
        <f t="shared" si="355"/>
        <v>39.42</v>
      </c>
      <c r="AB1388" s="26">
        <f t="shared" si="356"/>
        <v>27.539999999999996</v>
      </c>
      <c r="AC1388" s="26">
        <f t="shared" si="357"/>
        <v>158.94</v>
      </c>
      <c r="AD1388" s="93">
        <f t="shared" si="359"/>
        <v>158.94</v>
      </c>
    </row>
    <row r="1389" spans="1:30" ht="30" customHeight="1" x14ac:dyDescent="0.35">
      <c r="A1389" s="16"/>
      <c r="B1389" s="16" t="s">
        <v>132</v>
      </c>
      <c r="C1389" s="17">
        <v>1212</v>
      </c>
      <c r="D1389" s="18">
        <v>13698</v>
      </c>
      <c r="E1389" s="18">
        <v>8126</v>
      </c>
      <c r="F1389" s="19" t="s">
        <v>49</v>
      </c>
      <c r="G1389" s="16" t="s">
        <v>194</v>
      </c>
      <c r="H1389" s="16" t="s">
        <v>36</v>
      </c>
      <c r="I1389" s="19">
        <v>6.3</v>
      </c>
      <c r="J1389" s="19">
        <v>1.3</v>
      </c>
      <c r="K1389" s="19">
        <v>2</v>
      </c>
      <c r="L1389" s="19"/>
      <c r="M1389" s="19">
        <f t="shared" si="350"/>
        <v>2</v>
      </c>
      <c r="N1389" s="19"/>
      <c r="O1389" s="19">
        <f>IF(P1389="m3",I1389*J1389*M1389,IF(P1389="m2-LxH",I1389*M1389,IF(P1389="m2-LxW",I1389*J1389*N1389,IF(P1389="rm",M1389,IF(P1389="lm",I1389,IF(P1389="unit",#REF!,))))))</f>
        <v>12.6</v>
      </c>
      <c r="P1389" s="20" t="s">
        <v>27</v>
      </c>
      <c r="Q1389" s="21" t="str">
        <f t="shared" si="360"/>
        <v>off hired</v>
      </c>
      <c r="R1389" s="22">
        <v>44849</v>
      </c>
      <c r="S1389" s="22">
        <v>44853</v>
      </c>
      <c r="T1389" s="23">
        <f t="shared" si="361"/>
        <v>1</v>
      </c>
      <c r="U1389" s="24">
        <f t="shared" si="358"/>
        <v>0.7142857142857143</v>
      </c>
      <c r="V1389" s="31">
        <v>14</v>
      </c>
      <c r="W1389" s="25">
        <v>0.84</v>
      </c>
      <c r="X1389" s="26">
        <f t="shared" si="352"/>
        <v>176.4</v>
      </c>
      <c r="Y1389" s="26">
        <f t="shared" si="353"/>
        <v>10.584</v>
      </c>
      <c r="Z1389" s="26">
        <f t="shared" si="354"/>
        <v>123.47999999999998</v>
      </c>
      <c r="AA1389" s="26">
        <f t="shared" si="355"/>
        <v>52.919999999999995</v>
      </c>
      <c r="AB1389" s="26">
        <f t="shared" si="356"/>
        <v>7.56</v>
      </c>
      <c r="AC1389" s="26">
        <f t="shared" si="357"/>
        <v>183.95999999999998</v>
      </c>
      <c r="AD1389" s="93">
        <f t="shared" si="359"/>
        <v>183.95999999999998</v>
      </c>
    </row>
    <row r="1390" spans="1:30" ht="30" customHeight="1" x14ac:dyDescent="0.35">
      <c r="A1390" s="16"/>
      <c r="B1390" s="16" t="s">
        <v>114</v>
      </c>
      <c r="C1390" s="17">
        <v>1213</v>
      </c>
      <c r="D1390" s="18">
        <v>13699</v>
      </c>
      <c r="E1390" s="18">
        <v>8276</v>
      </c>
      <c r="F1390" s="19" t="s">
        <v>49</v>
      </c>
      <c r="G1390" s="16" t="s">
        <v>90</v>
      </c>
      <c r="H1390" s="16" t="s">
        <v>28</v>
      </c>
      <c r="I1390" s="19">
        <v>2.5</v>
      </c>
      <c r="J1390" s="19">
        <v>2.5</v>
      </c>
      <c r="K1390" s="19">
        <v>3.5</v>
      </c>
      <c r="L1390" s="19"/>
      <c r="M1390" s="19">
        <f t="shared" si="350"/>
        <v>3.5</v>
      </c>
      <c r="N1390" s="19"/>
      <c r="O1390" s="19">
        <f>IF(P1390="m3",I1390*J1390*M1390,IF(P1390="m2-LxH",I1390*M1390,IF(P1390="m2-LxW",I1390*J1390*N1390,IF(P1390="rm",M1390,IF(P1390="lm",I1390,IF(P1390="unit",#REF!,))))))</f>
        <v>21.875</v>
      </c>
      <c r="P1390" s="20" t="s">
        <v>29</v>
      </c>
      <c r="Q1390" s="21" t="str">
        <f t="shared" si="360"/>
        <v>off hired</v>
      </c>
      <c r="R1390" s="22">
        <v>44849</v>
      </c>
      <c r="S1390" s="22">
        <v>44891</v>
      </c>
      <c r="T1390" s="23">
        <f t="shared" si="361"/>
        <v>1</v>
      </c>
      <c r="U1390" s="24">
        <f t="shared" si="358"/>
        <v>6.1428571428571432</v>
      </c>
      <c r="V1390" s="31">
        <v>7.5</v>
      </c>
      <c r="W1390" s="25">
        <v>0.70000000000000007</v>
      </c>
      <c r="X1390" s="26">
        <f t="shared" si="352"/>
        <v>164.0625</v>
      </c>
      <c r="Y1390" s="26">
        <f t="shared" si="353"/>
        <v>15.312500000000002</v>
      </c>
      <c r="Z1390" s="26">
        <f t="shared" si="354"/>
        <v>114.84374999999999</v>
      </c>
      <c r="AA1390" s="26">
        <f t="shared" si="355"/>
        <v>49.21875</v>
      </c>
      <c r="AB1390" s="26">
        <f t="shared" si="356"/>
        <v>94.062500000000014</v>
      </c>
      <c r="AC1390" s="26">
        <f t="shared" si="357"/>
        <v>258.125</v>
      </c>
      <c r="AD1390" s="93">
        <f t="shared" si="359"/>
        <v>258.125</v>
      </c>
    </row>
    <row r="1391" spans="1:30" ht="30" customHeight="1" x14ac:dyDescent="0.35">
      <c r="A1391" s="16"/>
      <c r="B1391" s="16" t="s">
        <v>151</v>
      </c>
      <c r="C1391" s="17">
        <v>1214</v>
      </c>
      <c r="D1391" s="18">
        <v>13700</v>
      </c>
      <c r="E1391" s="18">
        <v>8789</v>
      </c>
      <c r="F1391" s="19" t="s">
        <v>49</v>
      </c>
      <c r="G1391" s="16" t="s">
        <v>137</v>
      </c>
      <c r="H1391" s="16" t="s">
        <v>36</v>
      </c>
      <c r="I1391" s="19">
        <v>5</v>
      </c>
      <c r="J1391" s="19">
        <v>1</v>
      </c>
      <c r="K1391" s="19">
        <v>2</v>
      </c>
      <c r="L1391" s="19"/>
      <c r="M1391" s="19">
        <f t="shared" si="350"/>
        <v>2</v>
      </c>
      <c r="N1391" s="19"/>
      <c r="O1391" s="19">
        <f>IF(P1391="m3",I1391*J1391*M1391,IF(P1391="m2-LxH",I1391*M1391,IF(P1391="m2-LxW",I1391*J1391*N1391,IF(P1391="rm",M1391,IF(P1391="lm",I1391,IF(P1391="unit",#REF!,))))))</f>
        <v>10</v>
      </c>
      <c r="P1391" s="20" t="s">
        <v>27</v>
      </c>
      <c r="Q1391" s="21" t="str">
        <f t="shared" si="360"/>
        <v>off hired</v>
      </c>
      <c r="R1391" s="22">
        <v>44849</v>
      </c>
      <c r="S1391" s="22">
        <v>44994</v>
      </c>
      <c r="T1391" s="23">
        <f t="shared" si="361"/>
        <v>1</v>
      </c>
      <c r="U1391" s="24">
        <f t="shared" si="358"/>
        <v>20.857142857142858</v>
      </c>
      <c r="V1391" s="31">
        <v>14</v>
      </c>
      <c r="W1391" s="25">
        <v>0.84</v>
      </c>
      <c r="X1391" s="26">
        <f t="shared" si="352"/>
        <v>140</v>
      </c>
      <c r="Y1391" s="26">
        <f t="shared" si="353"/>
        <v>8.4</v>
      </c>
      <c r="Z1391" s="26">
        <f t="shared" si="354"/>
        <v>98</v>
      </c>
      <c r="AA1391" s="26">
        <f t="shared" si="355"/>
        <v>42</v>
      </c>
      <c r="AB1391" s="26">
        <f t="shared" si="356"/>
        <v>175.20000000000002</v>
      </c>
      <c r="AC1391" s="26">
        <f t="shared" si="357"/>
        <v>315.20000000000005</v>
      </c>
      <c r="AD1391" s="93">
        <f t="shared" si="359"/>
        <v>315.20000000000005</v>
      </c>
    </row>
    <row r="1392" spans="1:30" ht="30" customHeight="1" x14ac:dyDescent="0.35">
      <c r="A1392" s="16"/>
      <c r="B1392" s="16" t="s">
        <v>151</v>
      </c>
      <c r="C1392" s="17">
        <v>1215</v>
      </c>
      <c r="D1392" s="18">
        <v>13751</v>
      </c>
      <c r="E1392" s="18"/>
      <c r="F1392" s="19" t="s">
        <v>49</v>
      </c>
      <c r="G1392" s="16" t="s">
        <v>137</v>
      </c>
      <c r="H1392" s="16" t="s">
        <v>36</v>
      </c>
      <c r="I1392" s="19">
        <v>5</v>
      </c>
      <c r="J1392" s="19">
        <v>1</v>
      </c>
      <c r="K1392" s="19">
        <v>4</v>
      </c>
      <c r="L1392" s="19"/>
      <c r="M1392" s="19">
        <f t="shared" si="350"/>
        <v>4</v>
      </c>
      <c r="N1392" s="19"/>
      <c r="O1392" s="19">
        <f>IF(P1392="m3",I1392*J1392*M1392,IF(P1392="m2-LxH",I1392*M1392,IF(P1392="m2-LxW",I1392*J1392*N1392,IF(P1392="rm",M1392,IF(P1392="lm",I1392,IF(P1392="unit",#REF!,))))))</f>
        <v>20</v>
      </c>
      <c r="P1392" s="20" t="s">
        <v>27</v>
      </c>
      <c r="Q1392" s="21" t="str">
        <f t="shared" si="360"/>
        <v>on hire</v>
      </c>
      <c r="R1392" s="22">
        <v>44849</v>
      </c>
      <c r="S1392" s="22"/>
      <c r="T1392" s="23">
        <f t="shared" si="361"/>
        <v>0</v>
      </c>
      <c r="U1392" s="24">
        <f t="shared" ca="1" si="358"/>
        <v>27.428571428571427</v>
      </c>
      <c r="V1392" s="31">
        <v>14</v>
      </c>
      <c r="W1392" s="25">
        <v>0.84</v>
      </c>
      <c r="X1392" s="26">
        <f t="shared" si="352"/>
        <v>280</v>
      </c>
      <c r="Y1392" s="26">
        <f t="shared" si="353"/>
        <v>16.8</v>
      </c>
      <c r="Z1392" s="26">
        <f t="shared" si="354"/>
        <v>196</v>
      </c>
      <c r="AA1392" s="26">
        <f t="shared" si="355"/>
        <v>0</v>
      </c>
      <c r="AB1392" s="26">
        <f t="shared" ca="1" si="356"/>
        <v>460.79999999999995</v>
      </c>
      <c r="AC1392" s="26">
        <f t="shared" ca="1" si="357"/>
        <v>656.8</v>
      </c>
      <c r="AD1392" s="93">
        <f t="shared" ca="1" si="359"/>
        <v>656.8</v>
      </c>
    </row>
    <row r="1393" spans="1:30" ht="30" customHeight="1" x14ac:dyDescent="0.35">
      <c r="A1393" s="16"/>
      <c r="B1393" s="16" t="s">
        <v>47</v>
      </c>
      <c r="C1393" s="17">
        <v>1216</v>
      </c>
      <c r="D1393" s="18">
        <v>13752</v>
      </c>
      <c r="E1393" s="18">
        <v>8308</v>
      </c>
      <c r="F1393" s="19" t="s">
        <v>49</v>
      </c>
      <c r="G1393" s="16" t="s">
        <v>192</v>
      </c>
      <c r="H1393" s="16" t="s">
        <v>28</v>
      </c>
      <c r="I1393" s="19">
        <v>5</v>
      </c>
      <c r="J1393" s="19">
        <v>2.5</v>
      </c>
      <c r="K1393" s="19">
        <v>2.5</v>
      </c>
      <c r="L1393" s="19"/>
      <c r="M1393" s="19">
        <f t="shared" si="350"/>
        <v>2.5</v>
      </c>
      <c r="N1393" s="19"/>
      <c r="O1393" s="19">
        <f>IF(P1393="m3",I1393*J1393*M1393,IF(P1393="m2-LxH",I1393*M1393,IF(P1393="m2-LxW",I1393*J1393*N1393,IF(P1393="rm",M1393,IF(P1393="lm",I1393,IF(P1393="unit",#REF!,))))))</f>
        <v>31.25</v>
      </c>
      <c r="P1393" s="20" t="s">
        <v>29</v>
      </c>
      <c r="Q1393" s="21" t="str">
        <f t="shared" si="360"/>
        <v>off hired</v>
      </c>
      <c r="R1393" s="22">
        <v>44849</v>
      </c>
      <c r="S1393" s="22">
        <v>44901</v>
      </c>
      <c r="T1393" s="23">
        <f t="shared" si="361"/>
        <v>1</v>
      </c>
      <c r="U1393" s="24">
        <f t="shared" si="358"/>
        <v>7.5714285714285712</v>
      </c>
      <c r="V1393" s="31">
        <v>7.5</v>
      </c>
      <c r="W1393" s="25">
        <v>0.70000000000000007</v>
      </c>
      <c r="X1393" s="26">
        <f t="shared" si="352"/>
        <v>234.375</v>
      </c>
      <c r="Y1393" s="26">
        <f t="shared" si="353"/>
        <v>21.875000000000004</v>
      </c>
      <c r="Z1393" s="26">
        <f t="shared" si="354"/>
        <v>164.0625</v>
      </c>
      <c r="AA1393" s="26">
        <f t="shared" si="355"/>
        <v>70.3125</v>
      </c>
      <c r="AB1393" s="26">
        <f t="shared" si="356"/>
        <v>165.62500000000003</v>
      </c>
      <c r="AC1393" s="26">
        <f t="shared" si="357"/>
        <v>400</v>
      </c>
      <c r="AD1393" s="93">
        <f t="shared" si="359"/>
        <v>400</v>
      </c>
    </row>
    <row r="1394" spans="1:30" ht="30" customHeight="1" x14ac:dyDescent="0.35">
      <c r="A1394" s="16"/>
      <c r="B1394" s="16" t="s">
        <v>47</v>
      </c>
      <c r="C1394" s="17">
        <v>1217</v>
      </c>
      <c r="D1394" s="18">
        <v>13753</v>
      </c>
      <c r="E1394" s="18">
        <v>8574</v>
      </c>
      <c r="F1394" s="19" t="s">
        <v>50</v>
      </c>
      <c r="G1394" s="16" t="s">
        <v>195</v>
      </c>
      <c r="H1394" s="16" t="s">
        <v>36</v>
      </c>
      <c r="I1394" s="19">
        <v>12</v>
      </c>
      <c r="J1394" s="19">
        <v>1.3</v>
      </c>
      <c r="K1394" s="19">
        <v>5</v>
      </c>
      <c r="L1394" s="19"/>
      <c r="M1394" s="19">
        <f t="shared" si="350"/>
        <v>5</v>
      </c>
      <c r="N1394" s="19"/>
      <c r="O1394" s="19">
        <f>IF(P1394="m3",I1394*J1394*M1394,IF(P1394="m2-LxH",I1394*M1394,IF(P1394="m2-LxW",I1394*J1394*N1394,IF(P1394="rm",M1394,IF(P1394="lm",I1394,IF(P1394="unit",#REF!,))))))</f>
        <v>60</v>
      </c>
      <c r="P1394" s="20" t="s">
        <v>27</v>
      </c>
      <c r="Q1394" s="21" t="str">
        <f t="shared" si="360"/>
        <v>off hired</v>
      </c>
      <c r="R1394" s="22">
        <v>44849</v>
      </c>
      <c r="S1394" s="22">
        <v>44975</v>
      </c>
      <c r="T1394" s="23">
        <f t="shared" si="361"/>
        <v>1</v>
      </c>
      <c r="U1394" s="24">
        <f t="shared" si="358"/>
        <v>18.142857142857142</v>
      </c>
      <c r="V1394" s="31">
        <v>14</v>
      </c>
      <c r="W1394" s="25">
        <v>0.84</v>
      </c>
      <c r="X1394" s="26">
        <f t="shared" si="352"/>
        <v>840</v>
      </c>
      <c r="Y1394" s="26">
        <f t="shared" si="353"/>
        <v>50.4</v>
      </c>
      <c r="Z1394" s="26">
        <f t="shared" si="354"/>
        <v>588</v>
      </c>
      <c r="AA1394" s="26">
        <f t="shared" si="355"/>
        <v>252</v>
      </c>
      <c r="AB1394" s="26">
        <f t="shared" si="356"/>
        <v>914.39999999999986</v>
      </c>
      <c r="AC1394" s="26">
        <f t="shared" si="357"/>
        <v>1754.3999999999999</v>
      </c>
      <c r="AD1394" s="93">
        <f t="shared" si="359"/>
        <v>1754.3999999999999</v>
      </c>
    </row>
    <row r="1395" spans="1:30" ht="30" customHeight="1" x14ac:dyDescent="0.35">
      <c r="A1395" s="16"/>
      <c r="B1395" s="16" t="s">
        <v>74</v>
      </c>
      <c r="C1395" s="17">
        <v>1218</v>
      </c>
      <c r="D1395" s="18">
        <v>13754</v>
      </c>
      <c r="E1395" s="18">
        <v>8138</v>
      </c>
      <c r="F1395" s="19" t="s">
        <v>49</v>
      </c>
      <c r="G1395" s="16" t="s">
        <v>56</v>
      </c>
      <c r="H1395" s="16" t="s">
        <v>38</v>
      </c>
      <c r="I1395" s="19">
        <v>1.8</v>
      </c>
      <c r="J1395" s="19">
        <v>1.3</v>
      </c>
      <c r="K1395" s="19">
        <v>5</v>
      </c>
      <c r="L1395" s="19"/>
      <c r="M1395" s="19">
        <f t="shared" si="350"/>
        <v>5</v>
      </c>
      <c r="N1395" s="19"/>
      <c r="O1395" s="19">
        <f>IF(P1395="m3",I1395*J1395*M1395,IF(P1395="m2-LxH",I1395*M1395,IF(P1395="m2-LxW",I1395*J1395*N1395,IF(P1395="rm",M1395,IF(P1395="lm",I1395,IF(P1395="unit",#REF!,))))))</f>
        <v>5</v>
      </c>
      <c r="P1395" s="20" t="s">
        <v>30</v>
      </c>
      <c r="Q1395" s="21" t="str">
        <f t="shared" si="360"/>
        <v>off hired</v>
      </c>
      <c r="R1395" s="22">
        <v>44849</v>
      </c>
      <c r="S1395" s="22">
        <v>44858</v>
      </c>
      <c r="T1395" s="23">
        <f t="shared" si="361"/>
        <v>1</v>
      </c>
      <c r="U1395" s="24">
        <f t="shared" si="358"/>
        <v>1.4285714285714286</v>
      </c>
      <c r="V1395" s="31">
        <v>135</v>
      </c>
      <c r="W1395" s="25">
        <v>12.25</v>
      </c>
      <c r="X1395" s="26">
        <f t="shared" si="352"/>
        <v>675</v>
      </c>
      <c r="Y1395" s="26">
        <f t="shared" si="353"/>
        <v>61.25</v>
      </c>
      <c r="Z1395" s="26">
        <f t="shared" si="354"/>
        <v>472.5</v>
      </c>
      <c r="AA1395" s="26">
        <f t="shared" si="355"/>
        <v>202.5</v>
      </c>
      <c r="AB1395" s="26">
        <f t="shared" si="356"/>
        <v>87.5</v>
      </c>
      <c r="AC1395" s="26">
        <f t="shared" si="357"/>
        <v>762.5</v>
      </c>
      <c r="AD1395" s="93">
        <f t="shared" si="359"/>
        <v>762.5</v>
      </c>
    </row>
    <row r="1396" spans="1:30" ht="30" customHeight="1" x14ac:dyDescent="0.35">
      <c r="A1396" s="16"/>
      <c r="B1396" s="16" t="s">
        <v>97</v>
      </c>
      <c r="C1396" s="17">
        <v>1041</v>
      </c>
      <c r="D1396" s="18">
        <v>13759</v>
      </c>
      <c r="E1396" s="18"/>
      <c r="F1396" s="19" t="s">
        <v>50</v>
      </c>
      <c r="G1396" s="16" t="s">
        <v>56</v>
      </c>
      <c r="H1396" s="16" t="s">
        <v>41</v>
      </c>
      <c r="I1396" s="19">
        <v>30</v>
      </c>
      <c r="J1396" s="19">
        <v>0.6</v>
      </c>
      <c r="K1396" s="19"/>
      <c r="L1396" s="19"/>
      <c r="M1396" s="19">
        <f t="shared" si="350"/>
        <v>0</v>
      </c>
      <c r="N1396" s="19">
        <v>3</v>
      </c>
      <c r="O1396" s="19">
        <f>IF(P1396="m3",I1396*J1396*M1396,IF(P1396="m2-LxH",I1396*M1396,IF(P1396="m2-LxW",I1396*J1396*N1396,IF(P1396="rm",M1396,IF(P1396="lm",I1396,IF(P1396="unit",#REF!,))))))</f>
        <v>54</v>
      </c>
      <c r="P1396" s="20" t="s">
        <v>32</v>
      </c>
      <c r="Q1396" s="21" t="str">
        <f t="shared" si="360"/>
        <v>on hire</v>
      </c>
      <c r="R1396" s="22">
        <v>44849</v>
      </c>
      <c r="S1396" s="22"/>
      <c r="T1396" s="23">
        <f t="shared" si="361"/>
        <v>0</v>
      </c>
      <c r="U1396" s="24">
        <f t="shared" ca="1" si="358"/>
        <v>27.428571428571427</v>
      </c>
      <c r="V1396" s="31">
        <v>36.5</v>
      </c>
      <c r="W1396" s="25">
        <v>3.15</v>
      </c>
      <c r="X1396" s="26">
        <f t="shared" si="352"/>
        <v>1971</v>
      </c>
      <c r="Y1396" s="26">
        <f t="shared" si="353"/>
        <v>170.1</v>
      </c>
      <c r="Z1396" s="26">
        <f t="shared" si="354"/>
        <v>1379.6999999999998</v>
      </c>
      <c r="AA1396" s="26">
        <f t="shared" si="355"/>
        <v>0</v>
      </c>
      <c r="AB1396" s="26">
        <f t="shared" ca="1" si="356"/>
        <v>4665.5999999999995</v>
      </c>
      <c r="AC1396" s="26">
        <f t="shared" ca="1" si="357"/>
        <v>6045.2999999999993</v>
      </c>
      <c r="AD1396" s="93">
        <f t="shared" ca="1" si="359"/>
        <v>6045.2999999999993</v>
      </c>
    </row>
    <row r="1397" spans="1:30" ht="30" customHeight="1" x14ac:dyDescent="0.35">
      <c r="A1397" s="16"/>
      <c r="B1397" s="16" t="s">
        <v>47</v>
      </c>
      <c r="C1397" s="17">
        <v>1219</v>
      </c>
      <c r="D1397" s="18">
        <v>13755</v>
      </c>
      <c r="E1397" s="18">
        <v>8242</v>
      </c>
      <c r="F1397" s="19" t="s">
        <v>49</v>
      </c>
      <c r="G1397" s="16" t="s">
        <v>196</v>
      </c>
      <c r="H1397" s="16" t="s">
        <v>28</v>
      </c>
      <c r="I1397" s="19">
        <v>4</v>
      </c>
      <c r="J1397" s="19">
        <v>2.5</v>
      </c>
      <c r="K1397" s="19">
        <v>2.5</v>
      </c>
      <c r="L1397" s="19"/>
      <c r="M1397" s="19">
        <f t="shared" si="350"/>
        <v>2.5</v>
      </c>
      <c r="N1397" s="19"/>
      <c r="O1397" s="19">
        <f>IF(P1397="m3",I1397*J1397*M1397,IF(P1397="m2-LxH",I1397*M1397,IF(P1397="m2-LxW",I1397*J1397*N1397,IF(P1397="rm",M1397,IF(P1397="lm",I1397,IF(P1397="unit",#REF!,))))))</f>
        <v>25</v>
      </c>
      <c r="P1397" s="20" t="s">
        <v>29</v>
      </c>
      <c r="Q1397" s="21" t="str">
        <f t="shared" si="360"/>
        <v>off hired</v>
      </c>
      <c r="R1397" s="22">
        <v>44849</v>
      </c>
      <c r="S1397" s="22">
        <v>44881</v>
      </c>
      <c r="T1397" s="23">
        <f t="shared" si="361"/>
        <v>1</v>
      </c>
      <c r="U1397" s="24">
        <f t="shared" si="358"/>
        <v>4.7142857142857144</v>
      </c>
      <c r="V1397" s="31">
        <v>7.5</v>
      </c>
      <c r="W1397" s="25">
        <v>0.70000000000000007</v>
      </c>
      <c r="X1397" s="26">
        <f t="shared" si="352"/>
        <v>187.5</v>
      </c>
      <c r="Y1397" s="26">
        <f t="shared" si="353"/>
        <v>17.5</v>
      </c>
      <c r="Z1397" s="26">
        <f t="shared" si="354"/>
        <v>131.25</v>
      </c>
      <c r="AA1397" s="26">
        <f t="shared" si="355"/>
        <v>56.25</v>
      </c>
      <c r="AB1397" s="26">
        <f t="shared" si="356"/>
        <v>82.500000000000014</v>
      </c>
      <c r="AC1397" s="26">
        <f t="shared" si="357"/>
        <v>270</v>
      </c>
      <c r="AD1397" s="93">
        <f t="shared" si="359"/>
        <v>270</v>
      </c>
    </row>
    <row r="1398" spans="1:30" ht="30" customHeight="1" x14ac:dyDescent="0.35">
      <c r="A1398" s="16"/>
      <c r="B1398" s="16" t="s">
        <v>47</v>
      </c>
      <c r="C1398" s="17">
        <v>1220</v>
      </c>
      <c r="D1398" s="18">
        <v>13756</v>
      </c>
      <c r="E1398" s="18">
        <v>8110</v>
      </c>
      <c r="F1398" s="19" t="s">
        <v>50</v>
      </c>
      <c r="G1398" s="16" t="s">
        <v>135</v>
      </c>
      <c r="H1398" s="16" t="s">
        <v>36</v>
      </c>
      <c r="I1398" s="19">
        <v>12.5</v>
      </c>
      <c r="J1398" s="19">
        <v>1.3</v>
      </c>
      <c r="K1398" s="19">
        <v>2.5</v>
      </c>
      <c r="L1398" s="19"/>
      <c r="M1398" s="19">
        <f t="shared" si="350"/>
        <v>2.5</v>
      </c>
      <c r="N1398" s="19"/>
      <c r="O1398" s="19">
        <f>IF(P1398="m3",I1398*J1398*M1398,IF(P1398="m2-LxH",I1398*M1398,IF(P1398="m2-LxW",I1398*J1398*N1398,IF(P1398="rm",M1398,IF(P1398="lm",I1398,IF(P1398="unit",#REF!,))))))</f>
        <v>31.25</v>
      </c>
      <c r="P1398" s="20" t="s">
        <v>27</v>
      </c>
      <c r="Q1398" s="21" t="str">
        <f t="shared" si="360"/>
        <v>off hired</v>
      </c>
      <c r="R1398" s="22">
        <v>44849</v>
      </c>
      <c r="S1398" s="22">
        <v>44850</v>
      </c>
      <c r="T1398" s="23">
        <f t="shared" si="361"/>
        <v>1</v>
      </c>
      <c r="U1398" s="24">
        <v>0</v>
      </c>
      <c r="V1398" s="31">
        <v>14</v>
      </c>
      <c r="W1398" s="25">
        <v>0.84</v>
      </c>
      <c r="X1398" s="26">
        <f t="shared" si="352"/>
        <v>437.5</v>
      </c>
      <c r="Y1398" s="26">
        <f t="shared" si="353"/>
        <v>26.25</v>
      </c>
      <c r="Z1398" s="26">
        <f t="shared" si="354"/>
        <v>306.25</v>
      </c>
      <c r="AA1398" s="26">
        <f t="shared" si="355"/>
        <v>131.25</v>
      </c>
      <c r="AB1398" s="26">
        <f t="shared" si="356"/>
        <v>0</v>
      </c>
      <c r="AC1398" s="26">
        <f t="shared" si="357"/>
        <v>437.5</v>
      </c>
      <c r="AD1398" s="93">
        <f t="shared" si="359"/>
        <v>437.5</v>
      </c>
    </row>
    <row r="1399" spans="1:30" ht="30" customHeight="1" x14ac:dyDescent="0.35">
      <c r="A1399" s="16"/>
      <c r="B1399" s="16" t="s">
        <v>97</v>
      </c>
      <c r="C1399" s="17">
        <v>1221</v>
      </c>
      <c r="D1399" s="18">
        <v>13757</v>
      </c>
      <c r="E1399" s="18">
        <v>8240</v>
      </c>
      <c r="F1399" s="19" t="s">
        <v>50</v>
      </c>
      <c r="G1399" s="16" t="s">
        <v>197</v>
      </c>
      <c r="H1399" s="16" t="s">
        <v>38</v>
      </c>
      <c r="I1399" s="19">
        <v>2.5</v>
      </c>
      <c r="J1399" s="19">
        <v>1.3</v>
      </c>
      <c r="K1399" s="19">
        <v>6</v>
      </c>
      <c r="L1399" s="19"/>
      <c r="M1399" s="19">
        <f t="shared" si="350"/>
        <v>6</v>
      </c>
      <c r="N1399" s="19"/>
      <c r="O1399" s="19">
        <f>IF(P1399="m3",I1399*J1399*M1399,IF(P1399="m2-LxH",I1399*M1399,IF(P1399="m2-LxW",I1399*J1399*N1399,IF(P1399="rm",M1399,IF(P1399="lm",I1399,IF(P1399="unit",#REF!,))))))</f>
        <v>6</v>
      </c>
      <c r="P1399" s="20" t="s">
        <v>30</v>
      </c>
      <c r="Q1399" s="21" t="str">
        <f t="shared" si="360"/>
        <v>off hired</v>
      </c>
      <c r="R1399" s="22">
        <v>44849</v>
      </c>
      <c r="S1399" s="22">
        <v>44880</v>
      </c>
      <c r="T1399" s="23">
        <f t="shared" si="361"/>
        <v>1</v>
      </c>
      <c r="U1399" s="24">
        <f t="shared" ref="U1399:U1405" si="362">IF(Q1399="on hire",$C$1-R1399+1,IF(Q1399="off hired",S1399-R1399+1,0))/7</f>
        <v>4.5714285714285712</v>
      </c>
      <c r="V1399" s="31">
        <v>135</v>
      </c>
      <c r="W1399" s="25">
        <v>12.25</v>
      </c>
      <c r="X1399" s="26">
        <f t="shared" si="352"/>
        <v>810</v>
      </c>
      <c r="Y1399" s="26">
        <f t="shared" si="353"/>
        <v>73.5</v>
      </c>
      <c r="Z1399" s="26">
        <f t="shared" si="354"/>
        <v>566.99999999999989</v>
      </c>
      <c r="AA1399" s="26">
        <f t="shared" si="355"/>
        <v>242.99999999999997</v>
      </c>
      <c r="AB1399" s="26">
        <f t="shared" si="356"/>
        <v>336</v>
      </c>
      <c r="AC1399" s="26">
        <f t="shared" si="357"/>
        <v>1146</v>
      </c>
      <c r="AD1399" s="93">
        <f t="shared" si="359"/>
        <v>1146</v>
      </c>
    </row>
    <row r="1400" spans="1:30" ht="30" customHeight="1" x14ac:dyDescent="0.35">
      <c r="A1400" s="16"/>
      <c r="B1400" s="16" t="s">
        <v>97</v>
      </c>
      <c r="C1400" s="17">
        <v>658</v>
      </c>
      <c r="D1400" s="18">
        <v>13761</v>
      </c>
      <c r="E1400" s="18">
        <v>8590</v>
      </c>
      <c r="F1400" s="19" t="s">
        <v>50</v>
      </c>
      <c r="G1400" s="16" t="s">
        <v>72</v>
      </c>
      <c r="H1400" s="16" t="s">
        <v>36</v>
      </c>
      <c r="I1400" s="19">
        <v>13</v>
      </c>
      <c r="J1400" s="19">
        <v>1.3</v>
      </c>
      <c r="K1400" s="19">
        <v>6</v>
      </c>
      <c r="L1400" s="19"/>
      <c r="M1400" s="19">
        <f t="shared" si="350"/>
        <v>6</v>
      </c>
      <c r="N1400" s="19"/>
      <c r="O1400" s="19">
        <f>IF(P1400="m3",I1400*J1400*M1400,IF(P1400="m2-LxH",I1400*M1400,IF(P1400="m2-LxW",I1400*J1400*N1400,IF(P1400="rm",M1400,IF(P1400="lm",I1400,IF(P1400="unit",#REF!,))))))</f>
        <v>78</v>
      </c>
      <c r="P1400" s="20" t="s">
        <v>27</v>
      </c>
      <c r="Q1400" s="21" t="str">
        <f t="shared" si="360"/>
        <v>off hired</v>
      </c>
      <c r="R1400" s="22">
        <v>44849</v>
      </c>
      <c r="S1400" s="22">
        <v>44978</v>
      </c>
      <c r="T1400" s="23">
        <f t="shared" si="361"/>
        <v>1</v>
      </c>
      <c r="U1400" s="24">
        <f t="shared" si="362"/>
        <v>18.571428571428573</v>
      </c>
      <c r="V1400" s="31">
        <v>14</v>
      </c>
      <c r="W1400" s="25">
        <v>0.84</v>
      </c>
      <c r="X1400" s="26">
        <f t="shared" si="352"/>
        <v>1092</v>
      </c>
      <c r="Y1400" s="26">
        <f t="shared" si="353"/>
        <v>65.52</v>
      </c>
      <c r="Z1400" s="26">
        <f t="shared" si="354"/>
        <v>764.39999999999986</v>
      </c>
      <c r="AA1400" s="26">
        <f t="shared" si="355"/>
        <v>327.59999999999997</v>
      </c>
      <c r="AB1400" s="26">
        <f t="shared" si="356"/>
        <v>1216.8</v>
      </c>
      <c r="AC1400" s="26">
        <f t="shared" si="357"/>
        <v>2308.7999999999997</v>
      </c>
      <c r="AD1400" s="93">
        <f t="shared" si="359"/>
        <v>2308.7999999999997</v>
      </c>
    </row>
    <row r="1401" spans="1:30" ht="30" customHeight="1" x14ac:dyDescent="0.35">
      <c r="A1401" s="16"/>
      <c r="B1401" s="16" t="s">
        <v>47</v>
      </c>
      <c r="C1401" s="17">
        <v>1223</v>
      </c>
      <c r="D1401" s="18">
        <v>13760</v>
      </c>
      <c r="E1401" s="18">
        <v>8473</v>
      </c>
      <c r="F1401" s="19" t="s">
        <v>49</v>
      </c>
      <c r="G1401" s="16" t="s">
        <v>198</v>
      </c>
      <c r="H1401" s="16" t="s">
        <v>36</v>
      </c>
      <c r="I1401" s="19">
        <v>16</v>
      </c>
      <c r="J1401" s="19">
        <v>1.3</v>
      </c>
      <c r="K1401" s="19">
        <v>2.5</v>
      </c>
      <c r="L1401" s="19"/>
      <c r="M1401" s="19">
        <f t="shared" si="350"/>
        <v>2.5</v>
      </c>
      <c r="N1401" s="19"/>
      <c r="O1401" s="19">
        <f>IF(P1401="m3",I1401*J1401*M1401,IF(P1401="m2-LxH",I1401*M1401,IF(P1401="m2-LxW",I1401*J1401*N1401,IF(P1401="rm",M1401,IF(P1401="lm",I1401,IF(P1401="unit",#REF!,))))))</f>
        <v>40</v>
      </c>
      <c r="P1401" s="20" t="s">
        <v>27</v>
      </c>
      <c r="Q1401" s="21" t="str">
        <f t="shared" si="360"/>
        <v>off hired</v>
      </c>
      <c r="R1401" s="22">
        <v>44849</v>
      </c>
      <c r="S1401" s="22">
        <v>44926</v>
      </c>
      <c r="T1401" s="23">
        <f t="shared" si="361"/>
        <v>1</v>
      </c>
      <c r="U1401" s="24">
        <f t="shared" si="362"/>
        <v>11.142857142857142</v>
      </c>
      <c r="V1401" s="31">
        <v>14</v>
      </c>
      <c r="W1401" s="25">
        <v>0.84</v>
      </c>
      <c r="X1401" s="26">
        <f t="shared" si="352"/>
        <v>560</v>
      </c>
      <c r="Y1401" s="26">
        <f t="shared" si="353"/>
        <v>33.6</v>
      </c>
      <c r="Z1401" s="26">
        <f t="shared" si="354"/>
        <v>392</v>
      </c>
      <c r="AA1401" s="26">
        <f t="shared" si="355"/>
        <v>168</v>
      </c>
      <c r="AB1401" s="26">
        <f t="shared" si="356"/>
        <v>374.39999999999992</v>
      </c>
      <c r="AC1401" s="26">
        <f t="shared" si="357"/>
        <v>934.39999999999986</v>
      </c>
      <c r="AD1401" s="93">
        <f t="shared" si="359"/>
        <v>934.39999999999986</v>
      </c>
    </row>
    <row r="1402" spans="1:30" ht="30" customHeight="1" x14ac:dyDescent="0.35">
      <c r="A1402" s="16"/>
      <c r="B1402" s="16" t="s">
        <v>132</v>
      </c>
      <c r="C1402" s="17">
        <v>1225</v>
      </c>
      <c r="D1402" s="18">
        <v>13763</v>
      </c>
      <c r="E1402" s="18">
        <v>8222</v>
      </c>
      <c r="F1402" s="19" t="s">
        <v>50</v>
      </c>
      <c r="G1402" s="16" t="s">
        <v>199</v>
      </c>
      <c r="H1402" s="16" t="s">
        <v>28</v>
      </c>
      <c r="I1402" s="19">
        <v>9.3000000000000007</v>
      </c>
      <c r="J1402" s="19">
        <v>2.5</v>
      </c>
      <c r="K1402" s="19">
        <v>2</v>
      </c>
      <c r="L1402" s="19"/>
      <c r="M1402" s="19">
        <f t="shared" si="350"/>
        <v>2</v>
      </c>
      <c r="N1402" s="19"/>
      <c r="O1402" s="19">
        <f>IF(P1402="m3",I1402*J1402*M1402,IF(P1402="m2-LxH",I1402*M1402,IF(P1402="m2-LxW",I1402*J1402*N1402,IF(P1402="rm",M1402,IF(P1402="lm",I1402,IF(P1402="unit",#REF!,))))))</f>
        <v>46.5</v>
      </c>
      <c r="P1402" s="20" t="s">
        <v>29</v>
      </c>
      <c r="Q1402" s="21" t="str">
        <f t="shared" si="360"/>
        <v>off hired</v>
      </c>
      <c r="R1402" s="22">
        <v>44850</v>
      </c>
      <c r="S1402" s="22">
        <v>44875</v>
      </c>
      <c r="T1402" s="23">
        <f t="shared" si="361"/>
        <v>1</v>
      </c>
      <c r="U1402" s="24">
        <f t="shared" si="362"/>
        <v>3.7142857142857144</v>
      </c>
      <c r="V1402" s="31">
        <v>7.5</v>
      </c>
      <c r="W1402" s="25">
        <v>0.70000000000000007</v>
      </c>
      <c r="X1402" s="26">
        <f t="shared" si="352"/>
        <v>348.75</v>
      </c>
      <c r="Y1402" s="26">
        <f t="shared" si="353"/>
        <v>32.550000000000004</v>
      </c>
      <c r="Z1402" s="26">
        <f t="shared" si="354"/>
        <v>244.12499999999997</v>
      </c>
      <c r="AA1402" s="26">
        <f t="shared" si="355"/>
        <v>104.625</v>
      </c>
      <c r="AB1402" s="26">
        <f t="shared" si="356"/>
        <v>120.90000000000002</v>
      </c>
      <c r="AC1402" s="26">
        <f t="shared" si="357"/>
        <v>469.65000000000003</v>
      </c>
      <c r="AD1402" s="93">
        <f t="shared" si="359"/>
        <v>469.65000000000003</v>
      </c>
    </row>
    <row r="1403" spans="1:30" ht="30" customHeight="1" x14ac:dyDescent="0.35">
      <c r="A1403" s="16"/>
      <c r="B1403" s="16" t="s">
        <v>132</v>
      </c>
      <c r="C1403" s="17">
        <v>1224</v>
      </c>
      <c r="D1403" s="18">
        <v>13762</v>
      </c>
      <c r="E1403" s="18">
        <v>8222</v>
      </c>
      <c r="F1403" s="19" t="s">
        <v>50</v>
      </c>
      <c r="G1403" s="16" t="s">
        <v>199</v>
      </c>
      <c r="H1403" s="16" t="s">
        <v>38</v>
      </c>
      <c r="I1403" s="19">
        <v>2.5</v>
      </c>
      <c r="J1403" s="19">
        <v>1.3</v>
      </c>
      <c r="K1403" s="19">
        <v>2</v>
      </c>
      <c r="L1403" s="19"/>
      <c r="M1403" s="19">
        <f t="shared" si="350"/>
        <v>2</v>
      </c>
      <c r="N1403" s="19"/>
      <c r="O1403" s="19">
        <f>IF(P1403="m3",I1403*J1403*M1403,IF(P1403="m2-LxH",I1403*M1403,IF(P1403="m2-LxW",I1403*J1403*N1403,IF(P1403="rm",M1403,IF(P1403="lm",I1403,IF(P1403="unit",#REF!,))))))</f>
        <v>2</v>
      </c>
      <c r="P1403" s="20" t="s">
        <v>30</v>
      </c>
      <c r="Q1403" s="21" t="str">
        <f t="shared" si="360"/>
        <v>off hired</v>
      </c>
      <c r="R1403" s="22">
        <v>44849</v>
      </c>
      <c r="S1403" s="22">
        <v>44875</v>
      </c>
      <c r="T1403" s="23">
        <f t="shared" si="361"/>
        <v>1</v>
      </c>
      <c r="U1403" s="24">
        <f t="shared" si="362"/>
        <v>3.8571428571428572</v>
      </c>
      <c r="V1403" s="31">
        <v>135</v>
      </c>
      <c r="W1403" s="25">
        <v>12.25</v>
      </c>
      <c r="X1403" s="26">
        <f t="shared" si="352"/>
        <v>270</v>
      </c>
      <c r="Y1403" s="26">
        <f t="shared" si="353"/>
        <v>24.5</v>
      </c>
      <c r="Z1403" s="26">
        <f t="shared" si="354"/>
        <v>189</v>
      </c>
      <c r="AA1403" s="26">
        <f t="shared" si="355"/>
        <v>81</v>
      </c>
      <c r="AB1403" s="26">
        <f t="shared" si="356"/>
        <v>94.5</v>
      </c>
      <c r="AC1403" s="26">
        <f t="shared" si="357"/>
        <v>364.5</v>
      </c>
      <c r="AD1403" s="93">
        <f t="shared" si="359"/>
        <v>364.5</v>
      </c>
    </row>
    <row r="1404" spans="1:30" ht="30" customHeight="1" x14ac:dyDescent="0.35">
      <c r="A1404" s="16"/>
      <c r="B1404" s="16" t="s">
        <v>97</v>
      </c>
      <c r="C1404" s="17">
        <v>1222</v>
      </c>
      <c r="D1404" s="18">
        <v>13758</v>
      </c>
      <c r="E1404" s="18"/>
      <c r="F1404" s="19" t="s">
        <v>50</v>
      </c>
      <c r="G1404" s="16" t="s">
        <v>200</v>
      </c>
      <c r="H1404" s="16" t="s">
        <v>28</v>
      </c>
      <c r="I1404" s="19">
        <v>3</v>
      </c>
      <c r="J1404" s="19">
        <v>2.5</v>
      </c>
      <c r="K1404" s="19">
        <v>6</v>
      </c>
      <c r="L1404" s="19"/>
      <c r="M1404" s="19">
        <f t="shared" si="350"/>
        <v>6</v>
      </c>
      <c r="N1404" s="19"/>
      <c r="O1404" s="19">
        <f>IF(P1404="m3",I1404*J1404*M1404,IF(P1404="m2-LxH",I1404*M1404,IF(P1404="m2-LxW",I1404*J1404*N1404,IF(P1404="rm",M1404,IF(P1404="lm",I1404,IF(P1404="unit",#REF!,))))))</f>
        <v>45</v>
      </c>
      <c r="P1404" s="20" t="s">
        <v>29</v>
      </c>
      <c r="Q1404" s="21" t="str">
        <f t="shared" si="360"/>
        <v>on hire</v>
      </c>
      <c r="R1404" s="22">
        <v>44849</v>
      </c>
      <c r="S1404" s="22"/>
      <c r="T1404" s="23">
        <f t="shared" si="361"/>
        <v>0</v>
      </c>
      <c r="U1404" s="24">
        <f t="shared" ca="1" si="362"/>
        <v>27.428571428571427</v>
      </c>
      <c r="V1404" s="31">
        <v>7.5</v>
      </c>
      <c r="W1404" s="25">
        <v>0.70000000000000007</v>
      </c>
      <c r="X1404" s="26">
        <f t="shared" si="352"/>
        <v>337.5</v>
      </c>
      <c r="Y1404" s="26">
        <f t="shared" si="353"/>
        <v>31.500000000000004</v>
      </c>
      <c r="Z1404" s="26">
        <f t="shared" si="354"/>
        <v>236.24999999999997</v>
      </c>
      <c r="AA1404" s="26">
        <f t="shared" si="355"/>
        <v>0</v>
      </c>
      <c r="AB1404" s="26">
        <f t="shared" ca="1" si="356"/>
        <v>864</v>
      </c>
      <c r="AC1404" s="26">
        <f t="shared" ca="1" si="357"/>
        <v>1100.25</v>
      </c>
      <c r="AD1404" s="93">
        <f t="shared" ca="1" si="359"/>
        <v>1100.25</v>
      </c>
    </row>
    <row r="1405" spans="1:30" ht="30" customHeight="1" x14ac:dyDescent="0.35">
      <c r="A1405" s="16"/>
      <c r="B1405" s="16" t="s">
        <v>102</v>
      </c>
      <c r="C1405" s="17">
        <v>1209</v>
      </c>
      <c r="D1405" s="18">
        <v>13695</v>
      </c>
      <c r="E1405" s="18">
        <v>8593</v>
      </c>
      <c r="F1405" s="19" t="s">
        <v>50</v>
      </c>
      <c r="G1405" s="16" t="s">
        <v>53</v>
      </c>
      <c r="H1405" s="16" t="s">
        <v>38</v>
      </c>
      <c r="I1405" s="19">
        <v>2.5</v>
      </c>
      <c r="J1405" s="19">
        <v>1.3</v>
      </c>
      <c r="K1405" s="19">
        <v>3</v>
      </c>
      <c r="L1405" s="19"/>
      <c r="M1405" s="19">
        <f t="shared" si="350"/>
        <v>3</v>
      </c>
      <c r="N1405" s="19"/>
      <c r="O1405" s="19">
        <f>IF(P1405="m3",I1405*J1405*M1405,IF(P1405="m2-LxH",I1405*M1405,IF(P1405="m2-LxW",I1405*J1405*N1405,IF(P1405="rm",M1405,IF(P1405="lm",I1405,IF(P1405="unit",#REF!,))))))</f>
        <v>3</v>
      </c>
      <c r="P1405" s="20" t="s">
        <v>30</v>
      </c>
      <c r="Q1405" s="21" t="str">
        <f t="shared" si="360"/>
        <v>off hired</v>
      </c>
      <c r="R1405" s="22">
        <v>44848</v>
      </c>
      <c r="S1405" s="22">
        <v>44978</v>
      </c>
      <c r="T1405" s="23">
        <f t="shared" si="361"/>
        <v>1</v>
      </c>
      <c r="U1405" s="24">
        <f t="shared" si="362"/>
        <v>18.714285714285715</v>
      </c>
      <c r="V1405" s="31">
        <v>135</v>
      </c>
      <c r="W1405" s="25">
        <v>12.25</v>
      </c>
      <c r="X1405" s="26">
        <f t="shared" si="352"/>
        <v>405</v>
      </c>
      <c r="Y1405" s="26">
        <f t="shared" si="353"/>
        <v>36.75</v>
      </c>
      <c r="Z1405" s="26">
        <f t="shared" si="354"/>
        <v>283.49999999999994</v>
      </c>
      <c r="AA1405" s="26">
        <f t="shared" si="355"/>
        <v>121.49999999999999</v>
      </c>
      <c r="AB1405" s="26">
        <f t="shared" si="356"/>
        <v>687.75</v>
      </c>
      <c r="AC1405" s="26">
        <f t="shared" si="357"/>
        <v>1092.75</v>
      </c>
      <c r="AD1405" s="93">
        <f t="shared" si="359"/>
        <v>1092.75</v>
      </c>
    </row>
    <row r="1406" spans="1:30" ht="30" customHeight="1" x14ac:dyDescent="0.35">
      <c r="A1406" s="16"/>
      <c r="B1406" s="16" t="s">
        <v>97</v>
      </c>
      <c r="C1406" s="17">
        <v>1227</v>
      </c>
      <c r="D1406" s="18">
        <v>13765</v>
      </c>
      <c r="E1406" s="18">
        <v>8111</v>
      </c>
      <c r="F1406" s="19" t="s">
        <v>50</v>
      </c>
      <c r="G1406" s="16" t="s">
        <v>202</v>
      </c>
      <c r="H1406" s="16" t="s">
        <v>36</v>
      </c>
      <c r="I1406" s="19">
        <v>2.5</v>
      </c>
      <c r="J1406" s="19">
        <v>1.3</v>
      </c>
      <c r="K1406" s="19">
        <v>4</v>
      </c>
      <c r="L1406" s="19"/>
      <c r="M1406" s="19">
        <f t="shared" si="350"/>
        <v>4</v>
      </c>
      <c r="N1406" s="19"/>
      <c r="O1406" s="19">
        <f>IF(P1406="m3",I1406*J1406*M1406,IF(P1406="m2-LxH",I1406*M1406,IF(P1406="m2-LxW",I1406*J1406*N1406,IF(P1406="rm",M1406,IF(P1406="lm",I1406,IF(P1406="unit",#REF!,))))))</f>
        <v>10</v>
      </c>
      <c r="P1406" s="20" t="s">
        <v>27</v>
      </c>
      <c r="Q1406" s="21" t="str">
        <f t="shared" si="360"/>
        <v>off hired</v>
      </c>
      <c r="R1406" s="22">
        <v>44850</v>
      </c>
      <c r="S1406" s="22">
        <v>44851</v>
      </c>
      <c r="T1406" s="23">
        <f t="shared" si="361"/>
        <v>1</v>
      </c>
      <c r="U1406" s="24">
        <v>0</v>
      </c>
      <c r="V1406" s="31">
        <v>14</v>
      </c>
      <c r="W1406" s="25">
        <v>0.84</v>
      </c>
      <c r="X1406" s="26">
        <f t="shared" si="352"/>
        <v>140</v>
      </c>
      <c r="Y1406" s="26">
        <f t="shared" si="353"/>
        <v>8.4</v>
      </c>
      <c r="Z1406" s="26">
        <f t="shared" si="354"/>
        <v>98</v>
      </c>
      <c r="AA1406" s="26">
        <f t="shared" si="355"/>
        <v>42</v>
      </c>
      <c r="AB1406" s="26">
        <f t="shared" si="356"/>
        <v>0</v>
      </c>
      <c r="AC1406" s="26">
        <f t="shared" si="357"/>
        <v>140</v>
      </c>
      <c r="AD1406" s="93">
        <f t="shared" si="359"/>
        <v>140</v>
      </c>
    </row>
    <row r="1407" spans="1:30" ht="30" customHeight="1" x14ac:dyDescent="0.35">
      <c r="A1407" s="16"/>
      <c r="B1407" s="16" t="s">
        <v>47</v>
      </c>
      <c r="C1407" s="17">
        <v>1232</v>
      </c>
      <c r="D1407" s="18">
        <v>13769</v>
      </c>
      <c r="E1407" s="18">
        <v>8185</v>
      </c>
      <c r="F1407" s="19" t="s">
        <v>49</v>
      </c>
      <c r="G1407" s="16" t="s">
        <v>203</v>
      </c>
      <c r="H1407" s="16" t="s">
        <v>28</v>
      </c>
      <c r="I1407" s="19">
        <v>4</v>
      </c>
      <c r="J1407" s="19">
        <v>2.5</v>
      </c>
      <c r="K1407" s="19">
        <v>3</v>
      </c>
      <c r="L1407" s="19"/>
      <c r="M1407" s="19">
        <f t="shared" si="350"/>
        <v>3</v>
      </c>
      <c r="N1407" s="19"/>
      <c r="O1407" s="19">
        <f>IF(P1407="m3",I1407*J1407*M1407,IF(P1407="m2-LxH",I1407*M1407,IF(P1407="m2-LxW",I1407*J1407*N1407,IF(P1407="rm",M1407,IF(P1407="lm",I1407,IF(P1407="unit",#REF!,))))))</f>
        <v>30</v>
      </c>
      <c r="P1407" s="20" t="s">
        <v>29</v>
      </c>
      <c r="Q1407" s="21" t="str">
        <f t="shared" si="360"/>
        <v>off hired</v>
      </c>
      <c r="R1407" s="22">
        <v>44850</v>
      </c>
      <c r="S1407" s="22">
        <v>44867</v>
      </c>
      <c r="T1407" s="23">
        <f t="shared" si="361"/>
        <v>1</v>
      </c>
      <c r="U1407" s="24">
        <f t="shared" ref="U1407:U1422" si="363">IF(Q1407="on hire",$C$1-R1407+1,IF(Q1407="off hired",S1407-R1407+1,0))/7</f>
        <v>2.5714285714285716</v>
      </c>
      <c r="V1407" s="31">
        <v>7.5</v>
      </c>
      <c r="W1407" s="25">
        <v>0.70000000000000007</v>
      </c>
      <c r="X1407" s="26">
        <f t="shared" si="352"/>
        <v>225</v>
      </c>
      <c r="Y1407" s="26">
        <f t="shared" si="353"/>
        <v>21.000000000000004</v>
      </c>
      <c r="Z1407" s="26">
        <f t="shared" si="354"/>
        <v>157.5</v>
      </c>
      <c r="AA1407" s="26">
        <f t="shared" si="355"/>
        <v>67.5</v>
      </c>
      <c r="AB1407" s="26">
        <f t="shared" si="356"/>
        <v>54.000000000000014</v>
      </c>
      <c r="AC1407" s="26">
        <f t="shared" si="357"/>
        <v>279</v>
      </c>
      <c r="AD1407" s="93">
        <f t="shared" si="359"/>
        <v>279</v>
      </c>
    </row>
    <row r="1408" spans="1:30" ht="30" customHeight="1" x14ac:dyDescent="0.35">
      <c r="A1408" s="16"/>
      <c r="B1408" s="16" t="s">
        <v>79</v>
      </c>
      <c r="C1408" s="17">
        <v>1228</v>
      </c>
      <c r="D1408" s="18">
        <v>13766</v>
      </c>
      <c r="E1408" s="18">
        <v>8120</v>
      </c>
      <c r="F1408" s="19" t="s">
        <v>49</v>
      </c>
      <c r="G1408" s="16" t="s">
        <v>204</v>
      </c>
      <c r="H1408" s="16" t="s">
        <v>28</v>
      </c>
      <c r="I1408" s="19">
        <v>2.5</v>
      </c>
      <c r="J1408" s="19">
        <v>2.5</v>
      </c>
      <c r="K1408" s="19">
        <v>4</v>
      </c>
      <c r="L1408" s="19"/>
      <c r="M1408" s="19">
        <f t="shared" si="350"/>
        <v>4</v>
      </c>
      <c r="N1408" s="19"/>
      <c r="O1408" s="19">
        <f>IF(P1408="m3",I1408*J1408*M1408,IF(P1408="m2-LxH",I1408*M1408,IF(P1408="m2-LxW",I1408*J1408*N1408,IF(P1408="rm",M1408,IF(P1408="lm",I1408,IF(P1408="unit",#REF!,))))))</f>
        <v>25</v>
      </c>
      <c r="P1408" s="20" t="s">
        <v>29</v>
      </c>
      <c r="Q1408" s="21" t="str">
        <f t="shared" si="360"/>
        <v>off hired</v>
      </c>
      <c r="R1408" s="22">
        <v>44850</v>
      </c>
      <c r="S1408" s="22">
        <v>44852</v>
      </c>
      <c r="T1408" s="23">
        <f t="shared" si="361"/>
        <v>1</v>
      </c>
      <c r="U1408" s="24">
        <f t="shared" si="363"/>
        <v>0.42857142857142855</v>
      </c>
      <c r="V1408" s="31">
        <v>7.5</v>
      </c>
      <c r="W1408" s="25">
        <v>0.70000000000000007</v>
      </c>
      <c r="X1408" s="26">
        <f t="shared" si="352"/>
        <v>187.5</v>
      </c>
      <c r="Y1408" s="26">
        <f t="shared" si="353"/>
        <v>17.5</v>
      </c>
      <c r="Z1408" s="26">
        <f t="shared" si="354"/>
        <v>131.25</v>
      </c>
      <c r="AA1408" s="26">
        <f t="shared" si="355"/>
        <v>56.25</v>
      </c>
      <c r="AB1408" s="26">
        <f t="shared" si="356"/>
        <v>7.5</v>
      </c>
      <c r="AC1408" s="26">
        <f t="shared" si="357"/>
        <v>195</v>
      </c>
      <c r="AD1408" s="93">
        <f t="shared" si="359"/>
        <v>195</v>
      </c>
    </row>
    <row r="1409" spans="1:30" ht="30" customHeight="1" x14ac:dyDescent="0.35">
      <c r="A1409" s="16"/>
      <c r="B1409" s="16" t="s">
        <v>61</v>
      </c>
      <c r="C1409" s="17">
        <v>1229</v>
      </c>
      <c r="D1409" s="18">
        <v>13767</v>
      </c>
      <c r="E1409" s="18">
        <v>8216</v>
      </c>
      <c r="F1409" s="19" t="s">
        <v>49</v>
      </c>
      <c r="G1409" s="16" t="s">
        <v>53</v>
      </c>
      <c r="H1409" s="16" t="s">
        <v>28</v>
      </c>
      <c r="I1409" s="19">
        <v>6</v>
      </c>
      <c r="J1409" s="19">
        <v>2.5</v>
      </c>
      <c r="K1409" s="19">
        <v>5</v>
      </c>
      <c r="L1409" s="19"/>
      <c r="M1409" s="19">
        <f t="shared" si="350"/>
        <v>5</v>
      </c>
      <c r="N1409" s="19"/>
      <c r="O1409" s="19">
        <f>IF(P1409="m3",I1409*J1409*M1409,IF(P1409="m2-LxH",I1409*M1409,IF(P1409="m2-LxW",I1409*J1409*N1409,IF(P1409="rm",M1409,IF(P1409="lm",I1409,IF(P1409="unit",#REF!,))))))</f>
        <v>75</v>
      </c>
      <c r="P1409" s="20" t="s">
        <v>29</v>
      </c>
      <c r="Q1409" s="21" t="str">
        <f t="shared" si="360"/>
        <v>off hired</v>
      </c>
      <c r="R1409" s="22">
        <v>44850</v>
      </c>
      <c r="S1409" s="22">
        <v>44874</v>
      </c>
      <c r="T1409" s="23">
        <f t="shared" si="361"/>
        <v>1</v>
      </c>
      <c r="U1409" s="24">
        <f t="shared" si="363"/>
        <v>3.5714285714285716</v>
      </c>
      <c r="V1409" s="31">
        <v>7.5</v>
      </c>
      <c r="W1409" s="25">
        <v>0.70000000000000007</v>
      </c>
      <c r="X1409" s="26">
        <f t="shared" si="352"/>
        <v>562.5</v>
      </c>
      <c r="Y1409" s="26">
        <f t="shared" si="353"/>
        <v>52.500000000000007</v>
      </c>
      <c r="Z1409" s="26">
        <f t="shared" si="354"/>
        <v>393.75</v>
      </c>
      <c r="AA1409" s="26">
        <f t="shared" si="355"/>
        <v>168.75</v>
      </c>
      <c r="AB1409" s="26">
        <f t="shared" si="356"/>
        <v>187.50000000000003</v>
      </c>
      <c r="AC1409" s="26">
        <f t="shared" si="357"/>
        <v>750</v>
      </c>
      <c r="AD1409" s="93">
        <f t="shared" si="359"/>
        <v>750</v>
      </c>
    </row>
    <row r="1410" spans="1:30" ht="30" customHeight="1" x14ac:dyDescent="0.35">
      <c r="A1410" s="16"/>
      <c r="B1410" s="16" t="s">
        <v>100</v>
      </c>
      <c r="C1410" s="17">
        <v>1230</v>
      </c>
      <c r="D1410" s="18">
        <v>13768</v>
      </c>
      <c r="E1410" s="18">
        <v>8234</v>
      </c>
      <c r="F1410" s="19" t="s">
        <v>49</v>
      </c>
      <c r="G1410" s="16" t="s">
        <v>205</v>
      </c>
      <c r="H1410" s="16" t="s">
        <v>36</v>
      </c>
      <c r="I1410" s="19">
        <v>1.3</v>
      </c>
      <c r="J1410" s="19">
        <v>1.3</v>
      </c>
      <c r="K1410" s="19">
        <v>2</v>
      </c>
      <c r="L1410" s="19"/>
      <c r="M1410" s="19">
        <f t="shared" si="350"/>
        <v>2</v>
      </c>
      <c r="N1410" s="19"/>
      <c r="O1410" s="19">
        <f>IF(P1410="m3",I1410*J1410*M1410,IF(P1410="m2-LxH",I1410*M1410,IF(P1410="m2-LxW",I1410*J1410*N1410,IF(P1410="rm",M1410,IF(P1410="lm",I1410,IF(P1410="unit",#REF!,))))))</f>
        <v>2.6</v>
      </c>
      <c r="P1410" s="20" t="s">
        <v>27</v>
      </c>
      <c r="Q1410" s="21" t="str">
        <f t="shared" si="360"/>
        <v>off hired</v>
      </c>
      <c r="R1410" s="22">
        <v>44850</v>
      </c>
      <c r="S1410" s="22">
        <v>44874</v>
      </c>
      <c r="T1410" s="23">
        <f t="shared" si="361"/>
        <v>1</v>
      </c>
      <c r="U1410" s="24">
        <f t="shared" si="363"/>
        <v>3.5714285714285716</v>
      </c>
      <c r="V1410" s="31">
        <v>14</v>
      </c>
      <c r="W1410" s="25">
        <v>0.84</v>
      </c>
      <c r="X1410" s="26">
        <f t="shared" si="352"/>
        <v>36.4</v>
      </c>
      <c r="Y1410" s="26">
        <f t="shared" si="353"/>
        <v>2.1840000000000002</v>
      </c>
      <c r="Z1410" s="26">
        <f t="shared" si="354"/>
        <v>25.479999999999997</v>
      </c>
      <c r="AA1410" s="26">
        <f t="shared" si="355"/>
        <v>10.92</v>
      </c>
      <c r="AB1410" s="26">
        <f t="shared" si="356"/>
        <v>7.8000000000000007</v>
      </c>
      <c r="AC1410" s="26">
        <f t="shared" si="357"/>
        <v>44.2</v>
      </c>
      <c r="AD1410" s="93">
        <f t="shared" si="359"/>
        <v>44.2</v>
      </c>
    </row>
    <row r="1411" spans="1:30" ht="30" customHeight="1" x14ac:dyDescent="0.35">
      <c r="A1411" s="16"/>
      <c r="B1411" s="16" t="s">
        <v>79</v>
      </c>
      <c r="C1411" s="17">
        <v>1233</v>
      </c>
      <c r="D1411" s="18">
        <v>13771</v>
      </c>
      <c r="E1411" s="18">
        <v>8182</v>
      </c>
      <c r="F1411" s="19" t="s">
        <v>49</v>
      </c>
      <c r="G1411" s="16" t="s">
        <v>206</v>
      </c>
      <c r="H1411" s="16" t="s">
        <v>36</v>
      </c>
      <c r="I1411" s="19">
        <v>3</v>
      </c>
      <c r="J1411" s="19">
        <v>1.3</v>
      </c>
      <c r="K1411" s="19">
        <v>2</v>
      </c>
      <c r="L1411" s="19"/>
      <c r="M1411" s="19">
        <f t="shared" si="350"/>
        <v>2</v>
      </c>
      <c r="N1411" s="19"/>
      <c r="O1411" s="19">
        <f>IF(P1411="m3",I1411*J1411*M1411,IF(P1411="m2-LxH",I1411*M1411,IF(P1411="m2-LxW",I1411*J1411*N1411,IF(P1411="rm",M1411,IF(P1411="lm",I1411,IF(P1411="unit",#REF!,))))))</f>
        <v>6</v>
      </c>
      <c r="P1411" s="20" t="s">
        <v>27</v>
      </c>
      <c r="Q1411" s="21" t="str">
        <f t="shared" si="360"/>
        <v>off hired</v>
      </c>
      <c r="R1411" s="22">
        <v>44851</v>
      </c>
      <c r="S1411" s="22">
        <v>44865</v>
      </c>
      <c r="T1411" s="23">
        <f t="shared" si="361"/>
        <v>1</v>
      </c>
      <c r="U1411" s="24">
        <f t="shared" si="363"/>
        <v>2.1428571428571428</v>
      </c>
      <c r="V1411" s="31">
        <v>14</v>
      </c>
      <c r="W1411" s="25">
        <v>0.84</v>
      </c>
      <c r="X1411" s="26">
        <f t="shared" si="352"/>
        <v>84</v>
      </c>
      <c r="Y1411" s="26">
        <f t="shared" si="353"/>
        <v>5.04</v>
      </c>
      <c r="Z1411" s="26">
        <f t="shared" si="354"/>
        <v>58.79999999999999</v>
      </c>
      <c r="AA1411" s="26">
        <f t="shared" si="355"/>
        <v>25.199999999999996</v>
      </c>
      <c r="AB1411" s="26">
        <f t="shared" si="356"/>
        <v>10.8</v>
      </c>
      <c r="AC1411" s="26">
        <f t="shared" si="357"/>
        <v>94.799999999999983</v>
      </c>
      <c r="AD1411" s="93">
        <f t="shared" si="359"/>
        <v>94.799999999999983</v>
      </c>
    </row>
    <row r="1412" spans="1:30" ht="30" customHeight="1" x14ac:dyDescent="0.35">
      <c r="A1412" s="16"/>
      <c r="B1412" s="16" t="s">
        <v>115</v>
      </c>
      <c r="C1412" s="17">
        <v>1231</v>
      </c>
      <c r="D1412" s="18">
        <v>13770</v>
      </c>
      <c r="E1412" s="18">
        <v>8297</v>
      </c>
      <c r="F1412" s="19" t="s">
        <v>49</v>
      </c>
      <c r="G1412" s="16" t="s">
        <v>56</v>
      </c>
      <c r="H1412" s="16" t="s">
        <v>36</v>
      </c>
      <c r="I1412" s="19">
        <v>6</v>
      </c>
      <c r="J1412" s="19">
        <v>1</v>
      </c>
      <c r="K1412" s="19">
        <v>2</v>
      </c>
      <c r="L1412" s="19"/>
      <c r="M1412" s="19">
        <f t="shared" si="350"/>
        <v>2</v>
      </c>
      <c r="N1412" s="19"/>
      <c r="O1412" s="19">
        <f>IF(P1412="m3",I1412*J1412*M1412,IF(P1412="m2-LxH",I1412*M1412,IF(P1412="m2-LxW",I1412*J1412*N1412,IF(P1412="rm",M1412,IF(P1412="lm",I1412,IF(P1412="unit",#REF!,))))))</f>
        <v>12</v>
      </c>
      <c r="P1412" s="20" t="s">
        <v>27</v>
      </c>
      <c r="Q1412" s="21" t="str">
        <f t="shared" si="360"/>
        <v>off hired</v>
      </c>
      <c r="R1412" s="22">
        <v>44850</v>
      </c>
      <c r="S1412" s="22">
        <v>44895</v>
      </c>
      <c r="T1412" s="23">
        <f t="shared" si="361"/>
        <v>1</v>
      </c>
      <c r="U1412" s="24">
        <f t="shared" si="363"/>
        <v>6.5714285714285712</v>
      </c>
      <c r="V1412" s="31">
        <v>14</v>
      </c>
      <c r="W1412" s="25">
        <v>0.84</v>
      </c>
      <c r="X1412" s="26">
        <f t="shared" si="352"/>
        <v>168</v>
      </c>
      <c r="Y1412" s="26">
        <f t="shared" si="353"/>
        <v>10.08</v>
      </c>
      <c r="Z1412" s="26">
        <f t="shared" si="354"/>
        <v>117.59999999999998</v>
      </c>
      <c r="AA1412" s="26">
        <f t="shared" si="355"/>
        <v>50.399999999999991</v>
      </c>
      <c r="AB1412" s="26">
        <f t="shared" si="356"/>
        <v>66.239999999999995</v>
      </c>
      <c r="AC1412" s="26">
        <f t="shared" si="357"/>
        <v>234.23999999999995</v>
      </c>
      <c r="AD1412" s="93">
        <f t="shared" si="359"/>
        <v>234.23999999999995</v>
      </c>
    </row>
    <row r="1413" spans="1:30" ht="30" customHeight="1" x14ac:dyDescent="0.35">
      <c r="A1413" s="16"/>
      <c r="B1413" s="16" t="s">
        <v>102</v>
      </c>
      <c r="C1413" s="17">
        <v>1234</v>
      </c>
      <c r="D1413" s="18">
        <v>13772</v>
      </c>
      <c r="E1413" s="18">
        <v>8343</v>
      </c>
      <c r="F1413" s="19" t="s">
        <v>49</v>
      </c>
      <c r="G1413" s="16" t="s">
        <v>56</v>
      </c>
      <c r="H1413" s="16" t="s">
        <v>36</v>
      </c>
      <c r="I1413" s="19">
        <v>6.5</v>
      </c>
      <c r="J1413" s="19">
        <v>1</v>
      </c>
      <c r="K1413" s="19">
        <v>2</v>
      </c>
      <c r="L1413" s="19"/>
      <c r="M1413" s="19">
        <f t="shared" ref="M1413:M1475" si="364">K1413-L1413</f>
        <v>2</v>
      </c>
      <c r="N1413" s="19"/>
      <c r="O1413" s="19">
        <f>IF(P1413="m3",I1413*J1413*M1413,IF(P1413="m2-LxH",I1413*M1413,IF(P1413="m2-LxW",I1413*J1413*N1413,IF(P1413="rm",M1413,IF(P1413="lm",I1413,IF(P1413="unit",#REF!,))))))</f>
        <v>13</v>
      </c>
      <c r="P1413" s="20" t="s">
        <v>27</v>
      </c>
      <c r="Q1413" s="21" t="str">
        <f t="shared" si="360"/>
        <v>off hired</v>
      </c>
      <c r="R1413" s="22">
        <v>44841</v>
      </c>
      <c r="S1413" s="22">
        <v>44914</v>
      </c>
      <c r="T1413" s="23">
        <f t="shared" si="361"/>
        <v>1</v>
      </c>
      <c r="U1413" s="24">
        <f t="shared" si="363"/>
        <v>10.571428571428571</v>
      </c>
      <c r="V1413" s="31">
        <v>14</v>
      </c>
      <c r="W1413" s="25">
        <v>0.84</v>
      </c>
      <c r="X1413" s="26">
        <f t="shared" ref="X1413:X1475" si="365">V1413*O1413</f>
        <v>182</v>
      </c>
      <c r="Y1413" s="26">
        <f t="shared" ref="Y1413:Y1475" si="366">W1413*O1413</f>
        <v>10.92</v>
      </c>
      <c r="Z1413" s="26">
        <f t="shared" ref="Z1413:Z1475" si="367">0.7*O1413*V1413</f>
        <v>127.39999999999999</v>
      </c>
      <c r="AA1413" s="26">
        <f t="shared" ref="AA1413:AA1475" si="368">IF(Q1413="off hired",0.3*O1413*V1413*T1413,0)</f>
        <v>54.6</v>
      </c>
      <c r="AB1413" s="26">
        <f t="shared" ref="AB1413:AB1475" si="369">U1413*O1413*W1413</f>
        <v>115.43999999999998</v>
      </c>
      <c r="AC1413" s="26">
        <f t="shared" ref="AC1413:AC1475" si="370">Z1413+AA1413+AB1413</f>
        <v>297.44</v>
      </c>
      <c r="AD1413" s="93">
        <f t="shared" si="359"/>
        <v>297.44</v>
      </c>
    </row>
    <row r="1414" spans="1:30" ht="30" customHeight="1" x14ac:dyDescent="0.35">
      <c r="A1414" s="16"/>
      <c r="B1414" s="16" t="s">
        <v>114</v>
      </c>
      <c r="C1414" s="17">
        <v>1235</v>
      </c>
      <c r="D1414" s="18">
        <v>13773</v>
      </c>
      <c r="E1414" s="18">
        <v>8757</v>
      </c>
      <c r="F1414" s="19" t="s">
        <v>49</v>
      </c>
      <c r="G1414" s="16" t="s">
        <v>90</v>
      </c>
      <c r="H1414" s="16" t="s">
        <v>36</v>
      </c>
      <c r="I1414" s="19">
        <v>25</v>
      </c>
      <c r="J1414" s="19">
        <v>1.3</v>
      </c>
      <c r="K1414" s="19">
        <v>4</v>
      </c>
      <c r="L1414" s="19"/>
      <c r="M1414" s="19">
        <f t="shared" si="364"/>
        <v>4</v>
      </c>
      <c r="N1414" s="19"/>
      <c r="O1414" s="19">
        <f>IF(P1414="m3",I1414*J1414*M1414,IF(P1414="m2-LxH",I1414*M1414,IF(P1414="m2-LxW",I1414*J1414*N1414,IF(P1414="rm",M1414,IF(P1414="lm",I1414,IF(P1414="unit",#REF!,))))))</f>
        <v>100</v>
      </c>
      <c r="P1414" s="20" t="s">
        <v>27</v>
      </c>
      <c r="Q1414" s="21" t="str">
        <f t="shared" si="360"/>
        <v>off hired</v>
      </c>
      <c r="R1414" s="22">
        <v>44851</v>
      </c>
      <c r="S1414" s="22">
        <v>44986</v>
      </c>
      <c r="T1414" s="23">
        <f t="shared" si="361"/>
        <v>1</v>
      </c>
      <c r="U1414" s="24">
        <f t="shared" si="363"/>
        <v>19.428571428571427</v>
      </c>
      <c r="V1414" s="31">
        <v>14</v>
      </c>
      <c r="W1414" s="25">
        <v>0.84</v>
      </c>
      <c r="X1414" s="26">
        <f t="shared" si="365"/>
        <v>1400</v>
      </c>
      <c r="Y1414" s="26">
        <f t="shared" si="366"/>
        <v>84</v>
      </c>
      <c r="Z1414" s="26">
        <f t="shared" si="367"/>
        <v>980</v>
      </c>
      <c r="AA1414" s="26">
        <f t="shared" si="368"/>
        <v>420</v>
      </c>
      <c r="AB1414" s="26">
        <f t="shared" si="369"/>
        <v>1631.9999999999998</v>
      </c>
      <c r="AC1414" s="26">
        <f t="shared" si="370"/>
        <v>3032</v>
      </c>
      <c r="AD1414" s="93">
        <f t="shared" si="359"/>
        <v>3032</v>
      </c>
    </row>
    <row r="1415" spans="1:30" ht="30" customHeight="1" x14ac:dyDescent="0.35">
      <c r="A1415" s="16"/>
      <c r="B1415" s="16" t="s">
        <v>84</v>
      </c>
      <c r="C1415" s="17">
        <v>1236</v>
      </c>
      <c r="D1415" s="18">
        <v>13774</v>
      </c>
      <c r="E1415" s="18"/>
      <c r="F1415" s="19" t="s">
        <v>50</v>
      </c>
      <c r="G1415" s="16" t="s">
        <v>90</v>
      </c>
      <c r="H1415" s="16" t="s">
        <v>28</v>
      </c>
      <c r="I1415" s="19">
        <v>2.5</v>
      </c>
      <c r="J1415" s="19">
        <v>2.5</v>
      </c>
      <c r="K1415" s="19">
        <v>1.3</v>
      </c>
      <c r="L1415" s="19"/>
      <c r="M1415" s="19">
        <f t="shared" si="364"/>
        <v>1.3</v>
      </c>
      <c r="N1415" s="19"/>
      <c r="O1415" s="19">
        <f>IF(P1415="m3",I1415*J1415*M1415,IF(P1415="m2-LxH",I1415*M1415,IF(P1415="m2-LxW",I1415*J1415*N1415,IF(P1415="rm",M1415,IF(P1415="lm",I1415,IF(P1415="unit",#REF!,))))))</f>
        <v>8.125</v>
      </c>
      <c r="P1415" s="20" t="s">
        <v>29</v>
      </c>
      <c r="Q1415" s="21" t="str">
        <f t="shared" si="360"/>
        <v>on hire</v>
      </c>
      <c r="R1415" s="22">
        <v>44851</v>
      </c>
      <c r="S1415" s="22"/>
      <c r="T1415" s="23">
        <f t="shared" si="361"/>
        <v>0</v>
      </c>
      <c r="U1415" s="24">
        <f t="shared" ca="1" si="363"/>
        <v>27.142857142857142</v>
      </c>
      <c r="V1415" s="31">
        <v>7.5</v>
      </c>
      <c r="W1415" s="25">
        <v>0.70000000000000007</v>
      </c>
      <c r="X1415" s="26">
        <f t="shared" si="365"/>
        <v>60.9375</v>
      </c>
      <c r="Y1415" s="26">
        <f t="shared" si="366"/>
        <v>5.6875000000000009</v>
      </c>
      <c r="Z1415" s="26">
        <f t="shared" si="367"/>
        <v>42.65625</v>
      </c>
      <c r="AA1415" s="26">
        <f t="shared" si="368"/>
        <v>0</v>
      </c>
      <c r="AB1415" s="26">
        <f t="shared" ca="1" si="369"/>
        <v>154.375</v>
      </c>
      <c r="AC1415" s="26">
        <f t="shared" ca="1" si="370"/>
        <v>197.03125</v>
      </c>
      <c r="AD1415" s="93">
        <f t="shared" ca="1" si="359"/>
        <v>197.03125</v>
      </c>
    </row>
    <row r="1416" spans="1:30" ht="30" customHeight="1" x14ac:dyDescent="0.35">
      <c r="A1416" s="16"/>
      <c r="B1416" s="16" t="s">
        <v>59</v>
      </c>
      <c r="C1416" s="17">
        <v>1188</v>
      </c>
      <c r="D1416" s="18">
        <v>13673</v>
      </c>
      <c r="E1416" s="18">
        <v>8300</v>
      </c>
      <c r="F1416" s="19" t="s">
        <v>49</v>
      </c>
      <c r="G1416" s="16" t="s">
        <v>137</v>
      </c>
      <c r="H1416" s="16" t="s">
        <v>36</v>
      </c>
      <c r="I1416" s="19">
        <v>5</v>
      </c>
      <c r="J1416" s="19">
        <v>1.3</v>
      </c>
      <c r="K1416" s="19">
        <v>2.5</v>
      </c>
      <c r="L1416" s="19"/>
      <c r="M1416" s="19">
        <f t="shared" si="364"/>
        <v>2.5</v>
      </c>
      <c r="N1416" s="19"/>
      <c r="O1416" s="19">
        <f>IF(P1416="m3",I1416*J1416*M1416,IF(P1416="m2-LxH",I1416*M1416,IF(P1416="m2-LxW",I1416*J1416*N1416,IF(P1416="rm",M1416,IF(P1416="lm",I1416,IF(P1416="unit",#REF!,))))))</f>
        <v>12.5</v>
      </c>
      <c r="P1416" s="20" t="s">
        <v>27</v>
      </c>
      <c r="Q1416" s="21" t="str">
        <f t="shared" si="360"/>
        <v>off hired</v>
      </c>
      <c r="R1416" s="22">
        <v>44846</v>
      </c>
      <c r="S1416" s="22">
        <v>44900</v>
      </c>
      <c r="T1416" s="23">
        <f t="shared" si="361"/>
        <v>1</v>
      </c>
      <c r="U1416" s="24">
        <f t="shared" si="363"/>
        <v>7.8571428571428568</v>
      </c>
      <c r="V1416" s="31">
        <v>14</v>
      </c>
      <c r="W1416" s="25">
        <v>0.84</v>
      </c>
      <c r="X1416" s="26">
        <f t="shared" si="365"/>
        <v>175</v>
      </c>
      <c r="Y1416" s="26">
        <f t="shared" si="366"/>
        <v>10.5</v>
      </c>
      <c r="Z1416" s="26">
        <f t="shared" si="367"/>
        <v>122.5</v>
      </c>
      <c r="AA1416" s="26">
        <f t="shared" si="368"/>
        <v>52.5</v>
      </c>
      <c r="AB1416" s="26">
        <f t="shared" si="369"/>
        <v>82.499999999999986</v>
      </c>
      <c r="AC1416" s="26">
        <f t="shared" si="370"/>
        <v>257.5</v>
      </c>
      <c r="AD1416" s="93">
        <f t="shared" si="359"/>
        <v>257.5</v>
      </c>
    </row>
    <row r="1417" spans="1:30" ht="30" customHeight="1" x14ac:dyDescent="0.35">
      <c r="A1417" s="16"/>
      <c r="B1417" s="16" t="s">
        <v>132</v>
      </c>
      <c r="C1417" s="17">
        <v>1247</v>
      </c>
      <c r="D1417" s="18">
        <v>13785</v>
      </c>
      <c r="E1417" s="18">
        <v>8223</v>
      </c>
      <c r="F1417" s="19" t="s">
        <v>50</v>
      </c>
      <c r="G1417" s="16" t="s">
        <v>207</v>
      </c>
      <c r="H1417" s="16" t="s">
        <v>28</v>
      </c>
      <c r="I1417" s="19">
        <v>6.8</v>
      </c>
      <c r="J1417" s="19">
        <v>2.5</v>
      </c>
      <c r="K1417" s="19">
        <v>2</v>
      </c>
      <c r="L1417" s="19"/>
      <c r="M1417" s="19">
        <f t="shared" si="364"/>
        <v>2</v>
      </c>
      <c r="N1417" s="19"/>
      <c r="O1417" s="19">
        <f>IF(P1417="m3",I1417*J1417*M1417,IF(P1417="m2-LxH",I1417*M1417,IF(P1417="m2-LxW",I1417*J1417*N1417,IF(P1417="rm",M1417,IF(P1417="lm",I1417,IF(P1417="unit",#REF!,))))))</f>
        <v>34</v>
      </c>
      <c r="P1417" s="20" t="s">
        <v>29</v>
      </c>
      <c r="Q1417" s="21" t="str">
        <f t="shared" si="360"/>
        <v>off hired</v>
      </c>
      <c r="R1417" s="22">
        <v>44853</v>
      </c>
      <c r="S1417" s="22">
        <v>44876</v>
      </c>
      <c r="T1417" s="23">
        <f t="shared" si="361"/>
        <v>1</v>
      </c>
      <c r="U1417" s="24">
        <f t="shared" si="363"/>
        <v>3.4285714285714284</v>
      </c>
      <c r="V1417" s="31">
        <v>7.5</v>
      </c>
      <c r="W1417" s="25">
        <v>0.70000000000000007</v>
      </c>
      <c r="X1417" s="26">
        <f t="shared" si="365"/>
        <v>255</v>
      </c>
      <c r="Y1417" s="26">
        <f t="shared" si="366"/>
        <v>23.8</v>
      </c>
      <c r="Z1417" s="26">
        <f t="shared" si="367"/>
        <v>178.49999999999997</v>
      </c>
      <c r="AA1417" s="26">
        <f t="shared" si="368"/>
        <v>76.5</v>
      </c>
      <c r="AB1417" s="26">
        <f t="shared" si="369"/>
        <v>81.600000000000009</v>
      </c>
      <c r="AC1417" s="26">
        <f t="shared" si="370"/>
        <v>336.59999999999997</v>
      </c>
      <c r="AD1417" s="93">
        <f t="shared" si="359"/>
        <v>336.59999999999997</v>
      </c>
    </row>
    <row r="1418" spans="1:30" ht="30" customHeight="1" x14ac:dyDescent="0.35">
      <c r="A1418" s="16"/>
      <c r="B1418" s="16" t="s">
        <v>132</v>
      </c>
      <c r="C1418" s="17">
        <v>1247</v>
      </c>
      <c r="D1418" s="18">
        <v>13785</v>
      </c>
      <c r="E1418" s="18">
        <v>8223</v>
      </c>
      <c r="F1418" s="19" t="s">
        <v>50</v>
      </c>
      <c r="G1418" s="16" t="s">
        <v>207</v>
      </c>
      <c r="H1418" s="16" t="s">
        <v>41</v>
      </c>
      <c r="I1418" s="19">
        <v>6.8</v>
      </c>
      <c r="J1418" s="19">
        <v>0.6</v>
      </c>
      <c r="K1418" s="19"/>
      <c r="L1418" s="19"/>
      <c r="M1418" s="19">
        <f t="shared" si="364"/>
        <v>0</v>
      </c>
      <c r="N1418" s="19">
        <v>1</v>
      </c>
      <c r="O1418" s="19">
        <f>IF(P1418="m3",I1418*J1418*M1418,IF(P1418="m2-LxH",I1418*M1418,IF(P1418="m2-LxW",I1418*J1418*N1418,IF(P1418="rm",M1418,IF(P1418="lm",I1418,IF(P1418="unit",#REF!,))))))</f>
        <v>4.08</v>
      </c>
      <c r="P1418" s="20" t="s">
        <v>32</v>
      </c>
      <c r="Q1418" s="21" t="str">
        <f t="shared" si="360"/>
        <v>off hired</v>
      </c>
      <c r="R1418" s="22">
        <v>44853</v>
      </c>
      <c r="S1418" s="22">
        <v>44876</v>
      </c>
      <c r="T1418" s="23">
        <f t="shared" si="361"/>
        <v>1</v>
      </c>
      <c r="U1418" s="24">
        <f t="shared" si="363"/>
        <v>3.4285714285714284</v>
      </c>
      <c r="V1418" s="31">
        <v>36.5</v>
      </c>
      <c r="W1418" s="25">
        <v>3.15</v>
      </c>
      <c r="X1418" s="26">
        <f t="shared" si="365"/>
        <v>148.92000000000002</v>
      </c>
      <c r="Y1418" s="26">
        <f t="shared" si="366"/>
        <v>12.852</v>
      </c>
      <c r="Z1418" s="26">
        <f t="shared" si="367"/>
        <v>104.244</v>
      </c>
      <c r="AA1418" s="26">
        <f t="shared" si="368"/>
        <v>44.676000000000002</v>
      </c>
      <c r="AB1418" s="26">
        <f t="shared" si="369"/>
        <v>44.063999999999993</v>
      </c>
      <c r="AC1418" s="26">
        <f t="shared" si="370"/>
        <v>192.98400000000001</v>
      </c>
      <c r="AD1418" s="93">
        <f t="shared" si="359"/>
        <v>192.98400000000001</v>
      </c>
    </row>
    <row r="1419" spans="1:30" ht="30" customHeight="1" x14ac:dyDescent="0.35">
      <c r="A1419" s="16"/>
      <c r="B1419" s="16" t="s">
        <v>47</v>
      </c>
      <c r="C1419" s="17">
        <v>1237</v>
      </c>
      <c r="D1419" s="18">
        <v>13775</v>
      </c>
      <c r="E1419" s="18">
        <v>8487</v>
      </c>
      <c r="F1419" s="19" t="s">
        <v>50</v>
      </c>
      <c r="G1419" s="16" t="s">
        <v>135</v>
      </c>
      <c r="H1419" s="16" t="s">
        <v>36</v>
      </c>
      <c r="I1419" s="19">
        <v>13</v>
      </c>
      <c r="J1419" s="19">
        <v>1.3</v>
      </c>
      <c r="K1419" s="19">
        <v>3.5</v>
      </c>
      <c r="L1419" s="19"/>
      <c r="M1419" s="19">
        <f t="shared" si="364"/>
        <v>3.5</v>
      </c>
      <c r="N1419" s="19"/>
      <c r="O1419" s="19">
        <f>IF(P1419="m3",I1419*J1419*M1419,IF(P1419="m2-LxH",I1419*M1419,IF(P1419="m2-LxW",I1419*J1419*N1419,IF(P1419="rm",M1419,IF(P1419="lm",I1419,IF(P1419="unit",#REF!,))))))</f>
        <v>45.5</v>
      </c>
      <c r="P1419" s="20" t="s">
        <v>27</v>
      </c>
      <c r="Q1419" s="21" t="str">
        <f t="shared" si="360"/>
        <v>off hired</v>
      </c>
      <c r="R1419" s="22">
        <v>44851</v>
      </c>
      <c r="S1419" s="22">
        <v>44929</v>
      </c>
      <c r="T1419" s="23">
        <f t="shared" si="361"/>
        <v>1</v>
      </c>
      <c r="U1419" s="24">
        <f t="shared" si="363"/>
        <v>11.285714285714286</v>
      </c>
      <c r="V1419" s="31">
        <v>14</v>
      </c>
      <c r="W1419" s="25">
        <v>0.84</v>
      </c>
      <c r="X1419" s="26">
        <f t="shared" si="365"/>
        <v>637</v>
      </c>
      <c r="Y1419" s="26">
        <f t="shared" si="366"/>
        <v>38.22</v>
      </c>
      <c r="Z1419" s="26">
        <f t="shared" si="367"/>
        <v>445.9</v>
      </c>
      <c r="AA1419" s="26">
        <f t="shared" si="368"/>
        <v>191.1</v>
      </c>
      <c r="AB1419" s="26">
        <f t="shared" si="369"/>
        <v>431.34</v>
      </c>
      <c r="AC1419" s="26">
        <f t="shared" si="370"/>
        <v>1068.3399999999999</v>
      </c>
      <c r="AD1419" s="93">
        <f t="shared" si="359"/>
        <v>1068.3399999999999</v>
      </c>
    </row>
    <row r="1420" spans="1:30" ht="30" customHeight="1" x14ac:dyDescent="0.35">
      <c r="A1420" s="16"/>
      <c r="B1420" s="16" t="s">
        <v>47</v>
      </c>
      <c r="C1420" s="17">
        <v>1238</v>
      </c>
      <c r="D1420" s="18">
        <v>13776</v>
      </c>
      <c r="E1420" s="18">
        <v>8184</v>
      </c>
      <c r="F1420" s="19" t="s">
        <v>49</v>
      </c>
      <c r="G1420" s="16" t="s">
        <v>146</v>
      </c>
      <c r="H1420" s="16" t="s">
        <v>36</v>
      </c>
      <c r="I1420" s="19">
        <v>8</v>
      </c>
      <c r="J1420" s="19">
        <v>1</v>
      </c>
      <c r="K1420" s="19">
        <v>2.5</v>
      </c>
      <c r="L1420" s="19"/>
      <c r="M1420" s="19">
        <f t="shared" si="364"/>
        <v>2.5</v>
      </c>
      <c r="N1420" s="19"/>
      <c r="O1420" s="19">
        <f>IF(P1420="m3",I1420*J1420*M1420,IF(P1420="m2-LxH",I1420*M1420,IF(P1420="m2-LxW",I1420*J1420*N1420,IF(P1420="rm",M1420,IF(P1420="lm",I1420,IF(P1420="unit",#REF!,))))))</f>
        <v>20</v>
      </c>
      <c r="P1420" s="20" t="s">
        <v>27</v>
      </c>
      <c r="Q1420" s="21" t="str">
        <f t="shared" si="360"/>
        <v>off hired</v>
      </c>
      <c r="R1420" s="22">
        <v>44851</v>
      </c>
      <c r="S1420" s="22">
        <v>44867</v>
      </c>
      <c r="T1420" s="23">
        <f t="shared" si="361"/>
        <v>1</v>
      </c>
      <c r="U1420" s="24">
        <f t="shared" si="363"/>
        <v>2.4285714285714284</v>
      </c>
      <c r="V1420" s="31">
        <v>14</v>
      </c>
      <c r="W1420" s="25">
        <v>0.84</v>
      </c>
      <c r="X1420" s="26">
        <f t="shared" si="365"/>
        <v>280</v>
      </c>
      <c r="Y1420" s="26">
        <f t="shared" si="366"/>
        <v>16.8</v>
      </c>
      <c r="Z1420" s="26">
        <f t="shared" si="367"/>
        <v>196</v>
      </c>
      <c r="AA1420" s="26">
        <f t="shared" si="368"/>
        <v>84</v>
      </c>
      <c r="AB1420" s="26">
        <f t="shared" si="369"/>
        <v>40.799999999999997</v>
      </c>
      <c r="AC1420" s="26">
        <f t="shared" si="370"/>
        <v>320.8</v>
      </c>
      <c r="AD1420" s="93">
        <f t="shared" si="359"/>
        <v>320.8</v>
      </c>
    </row>
    <row r="1421" spans="1:30" ht="30" customHeight="1" x14ac:dyDescent="0.35">
      <c r="A1421" s="16"/>
      <c r="B1421" s="16" t="s">
        <v>97</v>
      </c>
      <c r="C1421" s="17">
        <v>1239</v>
      </c>
      <c r="D1421" s="18">
        <v>13777</v>
      </c>
      <c r="E1421" s="18">
        <v>8219</v>
      </c>
      <c r="F1421" s="19" t="s">
        <v>49</v>
      </c>
      <c r="G1421" s="16" t="s">
        <v>72</v>
      </c>
      <c r="H1421" s="16" t="s">
        <v>38</v>
      </c>
      <c r="I1421" s="19">
        <v>2.5</v>
      </c>
      <c r="J1421" s="19">
        <v>1.3</v>
      </c>
      <c r="K1421" s="19">
        <v>4.5</v>
      </c>
      <c r="L1421" s="19"/>
      <c r="M1421" s="19">
        <f t="shared" si="364"/>
        <v>4.5</v>
      </c>
      <c r="N1421" s="19"/>
      <c r="O1421" s="19">
        <f>IF(P1421="m3",I1421*J1421*M1421,IF(P1421="m2-LxH",I1421*M1421,IF(P1421="m2-LxW",I1421*J1421*N1421,IF(P1421="rm",M1421,IF(P1421="lm",I1421,IF(P1421="unit",#REF!,))))))</f>
        <v>4.5</v>
      </c>
      <c r="P1421" s="20" t="s">
        <v>30</v>
      </c>
      <c r="Q1421" s="21" t="str">
        <f t="shared" si="360"/>
        <v>off hired</v>
      </c>
      <c r="R1421" s="22">
        <v>44851</v>
      </c>
      <c r="S1421" s="22">
        <v>44875</v>
      </c>
      <c r="T1421" s="23">
        <f t="shared" si="361"/>
        <v>1</v>
      </c>
      <c r="U1421" s="24">
        <f t="shared" si="363"/>
        <v>3.5714285714285716</v>
      </c>
      <c r="V1421" s="31">
        <v>135</v>
      </c>
      <c r="W1421" s="25">
        <v>12.25</v>
      </c>
      <c r="X1421" s="26">
        <f t="shared" si="365"/>
        <v>607.5</v>
      </c>
      <c r="Y1421" s="26">
        <f t="shared" si="366"/>
        <v>55.125</v>
      </c>
      <c r="Z1421" s="26">
        <f t="shared" si="367"/>
        <v>425.25</v>
      </c>
      <c r="AA1421" s="26">
        <f t="shared" si="368"/>
        <v>182.24999999999997</v>
      </c>
      <c r="AB1421" s="26">
        <f t="shared" si="369"/>
        <v>196.87500000000003</v>
      </c>
      <c r="AC1421" s="26">
        <f t="shared" si="370"/>
        <v>804.375</v>
      </c>
      <c r="AD1421" s="93">
        <f t="shared" ref="AD1421:AD1483" si="371">_xlfn.IFNA(AC1421,0)</f>
        <v>804.375</v>
      </c>
    </row>
    <row r="1422" spans="1:30" ht="30" customHeight="1" x14ac:dyDescent="0.35">
      <c r="A1422" s="16"/>
      <c r="B1422" s="16" t="s">
        <v>114</v>
      </c>
      <c r="C1422" s="17">
        <v>1241</v>
      </c>
      <c r="D1422" s="18">
        <v>13779</v>
      </c>
      <c r="E1422" s="18">
        <v>8473</v>
      </c>
      <c r="F1422" s="19" t="s">
        <v>49</v>
      </c>
      <c r="G1422" s="16" t="s">
        <v>90</v>
      </c>
      <c r="H1422" s="16" t="s">
        <v>52</v>
      </c>
      <c r="I1422" s="19">
        <v>4</v>
      </c>
      <c r="J1422" s="19">
        <v>1.8</v>
      </c>
      <c r="K1422" s="19">
        <v>1.5</v>
      </c>
      <c r="L1422" s="19"/>
      <c r="M1422" s="19">
        <f t="shared" si="364"/>
        <v>1.5</v>
      </c>
      <c r="N1422" s="19"/>
      <c r="O1422" s="19">
        <f>IF(P1422="m3",I1422*J1422*M1422,IF(P1422="m2-LxH",I1422*M1422,IF(P1422="m2-LxW",I1422*J1422*N1422,IF(P1422="rm",M1422,IF(P1422="lm",I1422,IF(P1422="unit",#REF!,))))))</f>
        <v>6</v>
      </c>
      <c r="P1422" s="20" t="s">
        <v>27</v>
      </c>
      <c r="Q1422" s="21" t="str">
        <f t="shared" si="360"/>
        <v>off hired</v>
      </c>
      <c r="R1422" s="22">
        <v>44852</v>
      </c>
      <c r="S1422" s="22">
        <v>44926</v>
      </c>
      <c r="T1422" s="23">
        <f t="shared" si="361"/>
        <v>1</v>
      </c>
      <c r="U1422" s="24">
        <f t="shared" si="363"/>
        <v>10.714285714285714</v>
      </c>
      <c r="V1422" s="31">
        <v>18</v>
      </c>
      <c r="W1422" s="25">
        <v>1.05</v>
      </c>
      <c r="X1422" s="26">
        <f t="shared" si="365"/>
        <v>108</v>
      </c>
      <c r="Y1422" s="26">
        <f t="shared" si="366"/>
        <v>6.3000000000000007</v>
      </c>
      <c r="Z1422" s="26">
        <f t="shared" si="367"/>
        <v>75.599999999999994</v>
      </c>
      <c r="AA1422" s="26">
        <f t="shared" si="368"/>
        <v>32.4</v>
      </c>
      <c r="AB1422" s="26">
        <f t="shared" si="369"/>
        <v>67.5</v>
      </c>
      <c r="AC1422" s="26">
        <f t="shared" si="370"/>
        <v>175.5</v>
      </c>
      <c r="AD1422" s="93">
        <f t="shared" si="371"/>
        <v>175.5</v>
      </c>
    </row>
    <row r="1423" spans="1:30" ht="30" customHeight="1" x14ac:dyDescent="0.35">
      <c r="A1423" s="16"/>
      <c r="B1423" s="16" t="s">
        <v>114</v>
      </c>
      <c r="C1423" s="17">
        <v>1242</v>
      </c>
      <c r="D1423" s="18">
        <v>13780</v>
      </c>
      <c r="E1423" s="18">
        <v>8127</v>
      </c>
      <c r="F1423" s="19" t="s">
        <v>49</v>
      </c>
      <c r="G1423" s="16" t="s">
        <v>208</v>
      </c>
      <c r="H1423" s="16" t="s">
        <v>52</v>
      </c>
      <c r="I1423" s="19">
        <v>1.8</v>
      </c>
      <c r="J1423" s="19">
        <v>1.8</v>
      </c>
      <c r="K1423" s="19">
        <v>4</v>
      </c>
      <c r="L1423" s="19"/>
      <c r="M1423" s="19">
        <f t="shared" si="364"/>
        <v>4</v>
      </c>
      <c r="N1423" s="19"/>
      <c r="O1423" s="19">
        <f>IF(P1423="m3",I1423*J1423*M1423,IF(P1423="m2-LxH",I1423*M1423,IF(P1423="m2-LxW",I1423*J1423*N1423,IF(P1423="rm",M1423,IF(P1423="lm",I1423,IF(P1423="unit",#REF!,))))))</f>
        <v>7.2</v>
      </c>
      <c r="P1423" s="20" t="s">
        <v>27</v>
      </c>
      <c r="Q1423" s="21" t="str">
        <f t="shared" si="360"/>
        <v>off hired</v>
      </c>
      <c r="R1423" s="22">
        <v>44852</v>
      </c>
      <c r="S1423" s="22">
        <v>44853</v>
      </c>
      <c r="T1423" s="23">
        <f t="shared" si="361"/>
        <v>1</v>
      </c>
      <c r="U1423" s="24">
        <v>0</v>
      </c>
      <c r="V1423" s="31">
        <v>18</v>
      </c>
      <c r="W1423" s="25">
        <v>1.05</v>
      </c>
      <c r="X1423" s="26">
        <f t="shared" si="365"/>
        <v>129.6</v>
      </c>
      <c r="Y1423" s="26">
        <f t="shared" si="366"/>
        <v>7.5600000000000005</v>
      </c>
      <c r="Z1423" s="26">
        <f t="shared" si="367"/>
        <v>90.72</v>
      </c>
      <c r="AA1423" s="26">
        <f t="shared" si="368"/>
        <v>38.880000000000003</v>
      </c>
      <c r="AB1423" s="26">
        <f t="shared" si="369"/>
        <v>0</v>
      </c>
      <c r="AC1423" s="26">
        <f t="shared" si="370"/>
        <v>129.6</v>
      </c>
      <c r="AD1423" s="93">
        <f t="shared" si="371"/>
        <v>129.6</v>
      </c>
    </row>
    <row r="1424" spans="1:30" ht="30" customHeight="1" x14ac:dyDescent="0.35">
      <c r="A1424" s="16"/>
      <c r="B1424" s="16" t="s">
        <v>102</v>
      </c>
      <c r="C1424" s="17">
        <v>1243</v>
      </c>
      <c r="D1424" s="18">
        <v>13781</v>
      </c>
      <c r="E1424" s="18">
        <v>8474</v>
      </c>
      <c r="F1424" s="19" t="s">
        <v>49</v>
      </c>
      <c r="G1424" s="16" t="s">
        <v>209</v>
      </c>
      <c r="H1424" s="16" t="s">
        <v>38</v>
      </c>
      <c r="I1424" s="19">
        <v>1.3</v>
      </c>
      <c r="J1424" s="19">
        <v>1.3</v>
      </c>
      <c r="K1424" s="19">
        <v>2</v>
      </c>
      <c r="L1424" s="19"/>
      <c r="M1424" s="19">
        <f t="shared" si="364"/>
        <v>2</v>
      </c>
      <c r="N1424" s="19"/>
      <c r="O1424" s="19">
        <f>IF(P1424="m3",I1424*J1424*M1424,IF(P1424="m2-LxH",I1424*M1424,IF(P1424="m2-LxW",I1424*J1424*N1424,IF(P1424="rm",M1424,IF(P1424="lm",I1424,IF(P1424="unit",#REF!,))))))</f>
        <v>2</v>
      </c>
      <c r="P1424" s="20" t="s">
        <v>30</v>
      </c>
      <c r="Q1424" s="21" t="str">
        <f t="shared" si="360"/>
        <v>off hired</v>
      </c>
      <c r="R1424" s="22">
        <v>44852</v>
      </c>
      <c r="S1424" s="22">
        <v>44924</v>
      </c>
      <c r="T1424" s="23">
        <f t="shared" si="361"/>
        <v>1</v>
      </c>
      <c r="U1424" s="24">
        <f t="shared" ref="U1424:U1431" si="372">IF(Q1424="on hire",$C$1-R1424+1,IF(Q1424="off hired",S1424-R1424+1,0))/7</f>
        <v>10.428571428571429</v>
      </c>
      <c r="V1424" s="31">
        <v>135</v>
      </c>
      <c r="W1424" s="25">
        <v>12.25</v>
      </c>
      <c r="X1424" s="26">
        <f t="shared" si="365"/>
        <v>270</v>
      </c>
      <c r="Y1424" s="26">
        <f t="shared" si="366"/>
        <v>24.5</v>
      </c>
      <c r="Z1424" s="26">
        <f t="shared" si="367"/>
        <v>189</v>
      </c>
      <c r="AA1424" s="26">
        <f t="shared" si="368"/>
        <v>81</v>
      </c>
      <c r="AB1424" s="26">
        <f t="shared" si="369"/>
        <v>255.5</v>
      </c>
      <c r="AC1424" s="26">
        <f t="shared" si="370"/>
        <v>525.5</v>
      </c>
      <c r="AD1424" s="93">
        <f t="shared" si="371"/>
        <v>525.5</v>
      </c>
    </row>
    <row r="1425" spans="1:30" ht="30" customHeight="1" x14ac:dyDescent="0.35">
      <c r="A1425" s="16"/>
      <c r="B1425" s="16" t="s">
        <v>164</v>
      </c>
      <c r="C1425" s="17">
        <v>1240</v>
      </c>
      <c r="D1425" s="18">
        <v>13778</v>
      </c>
      <c r="E1425" s="18">
        <v>8321</v>
      </c>
      <c r="F1425" s="19" t="s">
        <v>49</v>
      </c>
      <c r="G1425" s="16" t="s">
        <v>56</v>
      </c>
      <c r="H1425" s="16" t="s">
        <v>36</v>
      </c>
      <c r="I1425" s="19">
        <v>7.5</v>
      </c>
      <c r="J1425" s="19">
        <v>1.3</v>
      </c>
      <c r="K1425" s="19">
        <v>2</v>
      </c>
      <c r="L1425" s="19"/>
      <c r="M1425" s="19">
        <f t="shared" si="364"/>
        <v>2</v>
      </c>
      <c r="N1425" s="19"/>
      <c r="O1425" s="19">
        <f>IF(P1425="m3",I1425*J1425*M1425,IF(P1425="m2-LxH",I1425*M1425,IF(P1425="m2-LxW",I1425*J1425*N1425,IF(P1425="rm",M1425,IF(P1425="lm",I1425,IF(P1425="unit",#REF!,))))))</f>
        <v>15</v>
      </c>
      <c r="P1425" s="20" t="s">
        <v>27</v>
      </c>
      <c r="Q1425" s="21" t="str">
        <f t="shared" si="360"/>
        <v>off hired</v>
      </c>
      <c r="R1425" s="22">
        <v>44851</v>
      </c>
      <c r="S1425" s="22">
        <v>44906</v>
      </c>
      <c r="T1425" s="23">
        <f t="shared" si="361"/>
        <v>1</v>
      </c>
      <c r="U1425" s="24">
        <f t="shared" si="372"/>
        <v>8</v>
      </c>
      <c r="V1425" s="31">
        <v>14</v>
      </c>
      <c r="W1425" s="25">
        <v>0.84</v>
      </c>
      <c r="X1425" s="26">
        <f t="shared" si="365"/>
        <v>210</v>
      </c>
      <c r="Y1425" s="26">
        <f t="shared" si="366"/>
        <v>12.6</v>
      </c>
      <c r="Z1425" s="26">
        <f t="shared" si="367"/>
        <v>147</v>
      </c>
      <c r="AA1425" s="26">
        <f t="shared" si="368"/>
        <v>63</v>
      </c>
      <c r="AB1425" s="26">
        <f t="shared" si="369"/>
        <v>100.8</v>
      </c>
      <c r="AC1425" s="26">
        <f t="shared" si="370"/>
        <v>310.8</v>
      </c>
      <c r="AD1425" s="93">
        <f t="shared" si="371"/>
        <v>310.8</v>
      </c>
    </row>
    <row r="1426" spans="1:30" ht="30" customHeight="1" x14ac:dyDescent="0.35">
      <c r="A1426" s="16"/>
      <c r="B1426" s="16" t="s">
        <v>79</v>
      </c>
      <c r="C1426" s="17">
        <v>1244</v>
      </c>
      <c r="D1426" s="18">
        <v>13782</v>
      </c>
      <c r="E1426" s="18">
        <v>8455</v>
      </c>
      <c r="F1426" s="19" t="s">
        <v>49</v>
      </c>
      <c r="G1426" s="16" t="s">
        <v>210</v>
      </c>
      <c r="H1426" s="16" t="s">
        <v>36</v>
      </c>
      <c r="I1426" s="19">
        <v>12.5</v>
      </c>
      <c r="J1426" s="19">
        <v>1.3</v>
      </c>
      <c r="K1426" s="19">
        <v>6</v>
      </c>
      <c r="L1426" s="19"/>
      <c r="M1426" s="19">
        <f t="shared" si="364"/>
        <v>6</v>
      </c>
      <c r="N1426" s="19"/>
      <c r="O1426" s="19">
        <f>IF(P1426="m3",I1426*J1426*M1426,IF(P1426="m2-LxH",I1426*M1426,IF(P1426="m2-LxW",I1426*J1426*N1426,IF(P1426="rm",M1426,IF(P1426="lm",I1426,IF(P1426="unit",#REF!,))))))</f>
        <v>75</v>
      </c>
      <c r="P1426" s="20" t="s">
        <v>27</v>
      </c>
      <c r="Q1426" s="21" t="str">
        <f t="shared" si="360"/>
        <v>off hired</v>
      </c>
      <c r="R1426" s="22">
        <v>44852</v>
      </c>
      <c r="S1426" s="22">
        <v>44917</v>
      </c>
      <c r="T1426" s="23">
        <f t="shared" si="361"/>
        <v>1</v>
      </c>
      <c r="U1426" s="24">
        <f t="shared" si="372"/>
        <v>9.4285714285714288</v>
      </c>
      <c r="V1426" s="31">
        <v>14</v>
      </c>
      <c r="W1426" s="25">
        <v>0.84</v>
      </c>
      <c r="X1426" s="26">
        <f t="shared" si="365"/>
        <v>1050</v>
      </c>
      <c r="Y1426" s="26">
        <f t="shared" si="366"/>
        <v>63</v>
      </c>
      <c r="Z1426" s="26">
        <f t="shared" si="367"/>
        <v>735</v>
      </c>
      <c r="AA1426" s="26">
        <f t="shared" si="368"/>
        <v>315</v>
      </c>
      <c r="AB1426" s="26">
        <f t="shared" si="369"/>
        <v>594</v>
      </c>
      <c r="AC1426" s="26">
        <f t="shared" si="370"/>
        <v>1644</v>
      </c>
      <c r="AD1426" s="93">
        <f t="shared" si="371"/>
        <v>1644</v>
      </c>
    </row>
    <row r="1427" spans="1:30" ht="30" customHeight="1" x14ac:dyDescent="0.35">
      <c r="A1427" s="16"/>
      <c r="B1427" s="16" t="s">
        <v>79</v>
      </c>
      <c r="C1427" s="17">
        <v>1245</v>
      </c>
      <c r="D1427" s="18">
        <v>13783</v>
      </c>
      <c r="E1427" s="18">
        <v>8280</v>
      </c>
      <c r="F1427" s="19" t="s">
        <v>49</v>
      </c>
      <c r="G1427" s="16" t="s">
        <v>80</v>
      </c>
      <c r="H1427" s="16" t="s">
        <v>38</v>
      </c>
      <c r="I1427" s="19">
        <v>1.3</v>
      </c>
      <c r="J1427" s="19">
        <v>1.3</v>
      </c>
      <c r="K1427" s="19">
        <v>6</v>
      </c>
      <c r="L1427" s="19"/>
      <c r="M1427" s="19">
        <f t="shared" si="364"/>
        <v>6</v>
      </c>
      <c r="N1427" s="19"/>
      <c r="O1427" s="19">
        <f>IF(P1427="m3",I1427*J1427*M1427,IF(P1427="m2-LxH",I1427*M1427,IF(P1427="m2-LxW",I1427*J1427*N1427,IF(P1427="rm",M1427,IF(P1427="lm",I1427,IF(P1427="unit",#REF!,))))))</f>
        <v>6</v>
      </c>
      <c r="P1427" s="20" t="s">
        <v>30</v>
      </c>
      <c r="Q1427" s="21" t="str">
        <f t="shared" si="360"/>
        <v>off hired</v>
      </c>
      <c r="R1427" s="22">
        <v>44852</v>
      </c>
      <c r="S1427" s="22">
        <v>44891</v>
      </c>
      <c r="T1427" s="23">
        <f t="shared" si="361"/>
        <v>1</v>
      </c>
      <c r="U1427" s="24">
        <f t="shared" si="372"/>
        <v>5.7142857142857144</v>
      </c>
      <c r="V1427" s="31">
        <v>135</v>
      </c>
      <c r="W1427" s="25">
        <v>12.25</v>
      </c>
      <c r="X1427" s="26">
        <f t="shared" si="365"/>
        <v>810</v>
      </c>
      <c r="Y1427" s="26">
        <f t="shared" si="366"/>
        <v>73.5</v>
      </c>
      <c r="Z1427" s="26">
        <f t="shared" si="367"/>
        <v>566.99999999999989</v>
      </c>
      <c r="AA1427" s="26">
        <f t="shared" si="368"/>
        <v>242.99999999999997</v>
      </c>
      <c r="AB1427" s="26">
        <f t="shared" si="369"/>
        <v>420</v>
      </c>
      <c r="AC1427" s="26">
        <f t="shared" si="370"/>
        <v>1230</v>
      </c>
      <c r="AD1427" s="93">
        <f t="shared" si="371"/>
        <v>1230</v>
      </c>
    </row>
    <row r="1428" spans="1:30" ht="30" customHeight="1" x14ac:dyDescent="0.35">
      <c r="A1428" s="16"/>
      <c r="B1428" s="16" t="s">
        <v>79</v>
      </c>
      <c r="C1428" s="17">
        <v>1245</v>
      </c>
      <c r="D1428" s="18">
        <v>13783</v>
      </c>
      <c r="E1428" s="18">
        <v>8280</v>
      </c>
      <c r="F1428" s="19" t="s">
        <v>49</v>
      </c>
      <c r="G1428" s="16" t="s">
        <v>80</v>
      </c>
      <c r="H1428" s="16" t="s">
        <v>38</v>
      </c>
      <c r="I1428" s="19">
        <v>1</v>
      </c>
      <c r="J1428" s="19">
        <v>1</v>
      </c>
      <c r="K1428" s="19">
        <v>6</v>
      </c>
      <c r="L1428" s="19"/>
      <c r="M1428" s="19">
        <f t="shared" si="364"/>
        <v>6</v>
      </c>
      <c r="N1428" s="19"/>
      <c r="O1428" s="19">
        <f>IF(P1428="m3",I1428*J1428*M1428,IF(P1428="m2-LxH",I1428*M1428,IF(P1428="m2-LxW",I1428*J1428*N1428,IF(P1428="rm",M1428,IF(P1428="lm",I1428,IF(P1428="unit",#REF!,))))))</f>
        <v>6</v>
      </c>
      <c r="P1428" s="20" t="s">
        <v>30</v>
      </c>
      <c r="Q1428" s="21" t="str">
        <f t="shared" si="360"/>
        <v>off hired</v>
      </c>
      <c r="R1428" s="22">
        <v>44852</v>
      </c>
      <c r="S1428" s="22">
        <v>44891</v>
      </c>
      <c r="T1428" s="23">
        <f t="shared" si="361"/>
        <v>1</v>
      </c>
      <c r="U1428" s="24">
        <f t="shared" si="372"/>
        <v>5.7142857142857144</v>
      </c>
      <c r="V1428" s="31">
        <v>135</v>
      </c>
      <c r="W1428" s="25">
        <v>12.25</v>
      </c>
      <c r="X1428" s="26">
        <f t="shared" si="365"/>
        <v>810</v>
      </c>
      <c r="Y1428" s="26">
        <f t="shared" si="366"/>
        <v>73.5</v>
      </c>
      <c r="Z1428" s="26">
        <f t="shared" si="367"/>
        <v>566.99999999999989</v>
      </c>
      <c r="AA1428" s="26">
        <f t="shared" si="368"/>
        <v>242.99999999999997</v>
      </c>
      <c r="AB1428" s="26">
        <f t="shared" si="369"/>
        <v>420</v>
      </c>
      <c r="AC1428" s="26">
        <f t="shared" si="370"/>
        <v>1230</v>
      </c>
      <c r="AD1428" s="93">
        <f t="shared" si="371"/>
        <v>1230</v>
      </c>
    </row>
    <row r="1429" spans="1:30" ht="30" customHeight="1" x14ac:dyDescent="0.35">
      <c r="A1429" s="16"/>
      <c r="B1429" s="16" t="s">
        <v>160</v>
      </c>
      <c r="C1429" s="17">
        <v>1246</v>
      </c>
      <c r="D1429" s="18">
        <v>13784</v>
      </c>
      <c r="E1429" s="18">
        <v>8479</v>
      </c>
      <c r="F1429" s="19" t="s">
        <v>49</v>
      </c>
      <c r="G1429" s="16" t="s">
        <v>211</v>
      </c>
      <c r="H1429" s="16" t="s">
        <v>36</v>
      </c>
      <c r="I1429" s="19">
        <v>10</v>
      </c>
      <c r="J1429" s="19">
        <v>1.3</v>
      </c>
      <c r="K1429" s="19">
        <v>2</v>
      </c>
      <c r="L1429" s="19"/>
      <c r="M1429" s="19">
        <f t="shared" si="364"/>
        <v>2</v>
      </c>
      <c r="N1429" s="19"/>
      <c r="O1429" s="19">
        <f>IF(P1429="m3",I1429*J1429*M1429,IF(P1429="m2-LxH",I1429*M1429,IF(P1429="m2-LxW",I1429*J1429*N1429,IF(P1429="rm",M1429,IF(P1429="lm",I1429,IF(P1429="unit",#REF!,))))))</f>
        <v>20</v>
      </c>
      <c r="P1429" s="20" t="s">
        <v>27</v>
      </c>
      <c r="Q1429" s="21" t="str">
        <f t="shared" si="360"/>
        <v>off hired</v>
      </c>
      <c r="R1429" s="22">
        <v>44852</v>
      </c>
      <c r="S1429" s="22">
        <v>44926</v>
      </c>
      <c r="T1429" s="23">
        <f t="shared" si="361"/>
        <v>1</v>
      </c>
      <c r="U1429" s="24">
        <f t="shared" si="372"/>
        <v>10.714285714285714</v>
      </c>
      <c r="V1429" s="31">
        <v>14</v>
      </c>
      <c r="W1429" s="25">
        <v>0.84</v>
      </c>
      <c r="X1429" s="26">
        <f t="shared" si="365"/>
        <v>280</v>
      </c>
      <c r="Y1429" s="26">
        <f t="shared" si="366"/>
        <v>16.8</v>
      </c>
      <c r="Z1429" s="26">
        <f t="shared" si="367"/>
        <v>196</v>
      </c>
      <c r="AA1429" s="26">
        <f t="shared" si="368"/>
        <v>84</v>
      </c>
      <c r="AB1429" s="26">
        <f t="shared" si="369"/>
        <v>180</v>
      </c>
      <c r="AC1429" s="26">
        <f t="shared" si="370"/>
        <v>460</v>
      </c>
      <c r="AD1429" s="93">
        <f t="shared" si="371"/>
        <v>460</v>
      </c>
    </row>
    <row r="1430" spans="1:30" ht="30" customHeight="1" x14ac:dyDescent="0.35">
      <c r="A1430" s="16"/>
      <c r="B1430" s="16" t="s">
        <v>111</v>
      </c>
      <c r="C1430" s="17">
        <v>1251</v>
      </c>
      <c r="D1430" s="18">
        <v>13789</v>
      </c>
      <c r="E1430" s="18">
        <v>8171</v>
      </c>
      <c r="F1430" s="19" t="s">
        <v>49</v>
      </c>
      <c r="G1430" s="16" t="s">
        <v>72</v>
      </c>
      <c r="H1430" s="16" t="s">
        <v>38</v>
      </c>
      <c r="I1430" s="19">
        <v>2.5</v>
      </c>
      <c r="J1430" s="19">
        <v>1.3</v>
      </c>
      <c r="K1430" s="19">
        <v>2.5</v>
      </c>
      <c r="L1430" s="19"/>
      <c r="M1430" s="19">
        <f t="shared" si="364"/>
        <v>2.5</v>
      </c>
      <c r="N1430" s="19"/>
      <c r="O1430" s="19">
        <f>IF(P1430="m3",I1430*J1430*M1430,IF(P1430="m2-LxH",I1430*M1430,IF(P1430="m2-LxW",I1430*J1430*N1430,IF(P1430="rm",M1430,IF(P1430="lm",I1430,IF(P1430="unit",#REF!,))))))</f>
        <v>2.5</v>
      </c>
      <c r="P1430" s="20" t="s">
        <v>30</v>
      </c>
      <c r="Q1430" s="21" t="str">
        <f t="shared" si="360"/>
        <v>off hired</v>
      </c>
      <c r="R1430" s="22">
        <v>44853</v>
      </c>
      <c r="S1430" s="22">
        <v>44863</v>
      </c>
      <c r="T1430" s="23">
        <f t="shared" si="361"/>
        <v>1</v>
      </c>
      <c r="U1430" s="24">
        <f t="shared" si="372"/>
        <v>1.5714285714285714</v>
      </c>
      <c r="V1430" s="31">
        <v>135</v>
      </c>
      <c r="W1430" s="25">
        <v>12.25</v>
      </c>
      <c r="X1430" s="26">
        <f t="shared" si="365"/>
        <v>337.5</v>
      </c>
      <c r="Y1430" s="26">
        <f t="shared" si="366"/>
        <v>30.625</v>
      </c>
      <c r="Z1430" s="26">
        <f t="shared" si="367"/>
        <v>236.25</v>
      </c>
      <c r="AA1430" s="26">
        <f t="shared" si="368"/>
        <v>101.25</v>
      </c>
      <c r="AB1430" s="26">
        <f t="shared" si="369"/>
        <v>48.125</v>
      </c>
      <c r="AC1430" s="26">
        <f t="shared" si="370"/>
        <v>385.625</v>
      </c>
      <c r="AD1430" s="93">
        <f t="shared" si="371"/>
        <v>385.625</v>
      </c>
    </row>
    <row r="1431" spans="1:30" ht="30" customHeight="1" x14ac:dyDescent="0.35">
      <c r="A1431" s="16"/>
      <c r="B1431" s="16" t="s">
        <v>111</v>
      </c>
      <c r="C1431" s="17">
        <v>1251</v>
      </c>
      <c r="D1431" s="18">
        <v>13789</v>
      </c>
      <c r="E1431" s="18">
        <v>8171</v>
      </c>
      <c r="F1431" s="19" t="s">
        <v>49</v>
      </c>
      <c r="G1431" s="16" t="s">
        <v>72</v>
      </c>
      <c r="H1431" s="16" t="s">
        <v>41</v>
      </c>
      <c r="I1431" s="19">
        <v>2.5</v>
      </c>
      <c r="J1431" s="19">
        <v>0.6</v>
      </c>
      <c r="K1431" s="19"/>
      <c r="L1431" s="19"/>
      <c r="M1431" s="19">
        <f t="shared" si="364"/>
        <v>0</v>
      </c>
      <c r="N1431" s="19">
        <v>1</v>
      </c>
      <c r="O1431" s="19">
        <f>IF(P1431="m3",I1431*J1431*M1431,IF(P1431="m2-LxH",I1431*M1431,IF(P1431="m2-LxW",I1431*J1431*N1431,IF(P1431="rm",M1431,IF(P1431="lm",I1431,IF(P1431="unit",#REF!,))))))</f>
        <v>1.5</v>
      </c>
      <c r="P1431" s="20" t="s">
        <v>32</v>
      </c>
      <c r="Q1431" s="21" t="str">
        <f t="shared" si="360"/>
        <v>off hired</v>
      </c>
      <c r="R1431" s="22">
        <v>44853</v>
      </c>
      <c r="S1431" s="22">
        <v>44863</v>
      </c>
      <c r="T1431" s="23">
        <f t="shared" si="361"/>
        <v>1</v>
      </c>
      <c r="U1431" s="24">
        <f t="shared" si="372"/>
        <v>1.5714285714285714</v>
      </c>
      <c r="V1431" s="31">
        <v>36.5</v>
      </c>
      <c r="W1431" s="25">
        <v>3.15</v>
      </c>
      <c r="X1431" s="26">
        <f t="shared" si="365"/>
        <v>54.75</v>
      </c>
      <c r="Y1431" s="26">
        <f t="shared" si="366"/>
        <v>4.7249999999999996</v>
      </c>
      <c r="Z1431" s="26">
        <f t="shared" si="367"/>
        <v>38.324999999999996</v>
      </c>
      <c r="AA1431" s="26">
        <f t="shared" si="368"/>
        <v>16.424999999999997</v>
      </c>
      <c r="AB1431" s="26">
        <f t="shared" si="369"/>
        <v>7.4249999999999998</v>
      </c>
      <c r="AC1431" s="26">
        <f t="shared" si="370"/>
        <v>62.17499999999999</v>
      </c>
      <c r="AD1431" s="93">
        <f t="shared" si="371"/>
        <v>62.17499999999999</v>
      </c>
    </row>
    <row r="1432" spans="1:30" ht="30" customHeight="1" x14ac:dyDescent="0.35">
      <c r="A1432" s="16"/>
      <c r="B1432" s="16" t="s">
        <v>47</v>
      </c>
      <c r="C1432" s="17">
        <v>1252</v>
      </c>
      <c r="D1432" s="18">
        <v>13790</v>
      </c>
      <c r="E1432" s="18">
        <v>8131</v>
      </c>
      <c r="F1432" s="19" t="s">
        <v>50</v>
      </c>
      <c r="G1432" s="16" t="s">
        <v>212</v>
      </c>
      <c r="H1432" s="16" t="s">
        <v>38</v>
      </c>
      <c r="I1432" s="19">
        <v>1.3</v>
      </c>
      <c r="J1432" s="19">
        <v>1.3</v>
      </c>
      <c r="K1432" s="19">
        <v>4.5</v>
      </c>
      <c r="L1432" s="19"/>
      <c r="M1432" s="19">
        <f t="shared" si="364"/>
        <v>4.5</v>
      </c>
      <c r="N1432" s="19"/>
      <c r="O1432" s="19">
        <f>IF(P1432="m3",I1432*J1432*M1432,IF(P1432="m2-LxH",I1432*M1432,IF(P1432="m2-LxW",I1432*J1432*N1432,IF(P1432="rm",M1432,IF(P1432="lm",I1432,IF(P1432="unit",#REF!,))))))</f>
        <v>4.5</v>
      </c>
      <c r="P1432" s="20" t="s">
        <v>30</v>
      </c>
      <c r="Q1432" s="21" t="str">
        <f t="shared" si="360"/>
        <v>off hired</v>
      </c>
      <c r="R1432" s="22">
        <v>44853</v>
      </c>
      <c r="S1432" s="22">
        <v>44854</v>
      </c>
      <c r="T1432" s="23">
        <f t="shared" si="361"/>
        <v>1</v>
      </c>
      <c r="U1432" s="24">
        <v>0</v>
      </c>
      <c r="V1432" s="31">
        <v>135</v>
      </c>
      <c r="W1432" s="25">
        <v>12.25</v>
      </c>
      <c r="X1432" s="26">
        <f t="shared" si="365"/>
        <v>607.5</v>
      </c>
      <c r="Y1432" s="26">
        <f t="shared" si="366"/>
        <v>55.125</v>
      </c>
      <c r="Z1432" s="26">
        <f t="shared" si="367"/>
        <v>425.25</v>
      </c>
      <c r="AA1432" s="26">
        <f t="shared" si="368"/>
        <v>182.24999999999997</v>
      </c>
      <c r="AB1432" s="26">
        <f t="shared" si="369"/>
        <v>0</v>
      </c>
      <c r="AC1432" s="26">
        <f t="shared" si="370"/>
        <v>607.5</v>
      </c>
      <c r="AD1432" s="93">
        <f t="shared" si="371"/>
        <v>607.5</v>
      </c>
    </row>
    <row r="1433" spans="1:30" ht="30" customHeight="1" x14ac:dyDescent="0.35">
      <c r="A1433" s="16"/>
      <c r="B1433" s="16" t="s">
        <v>47</v>
      </c>
      <c r="C1433" s="17">
        <v>1248</v>
      </c>
      <c r="D1433" s="18">
        <v>13786</v>
      </c>
      <c r="E1433" s="18"/>
      <c r="F1433" s="19" t="s">
        <v>50</v>
      </c>
      <c r="G1433" s="16" t="s">
        <v>213</v>
      </c>
      <c r="H1433" s="16" t="s">
        <v>28</v>
      </c>
      <c r="I1433" s="19">
        <v>4</v>
      </c>
      <c r="J1433" s="19">
        <v>2.5</v>
      </c>
      <c r="K1433" s="19">
        <v>3.5</v>
      </c>
      <c r="L1433" s="19"/>
      <c r="M1433" s="19">
        <f t="shared" si="364"/>
        <v>3.5</v>
      </c>
      <c r="N1433" s="19"/>
      <c r="O1433" s="19">
        <f>IF(P1433="m3",I1433*J1433*M1433,IF(P1433="m2-LxH",I1433*M1433,IF(P1433="m2-LxW",I1433*J1433*N1433,IF(P1433="rm",M1433,IF(P1433="lm",I1433,IF(P1433="unit",#REF!,))))))</f>
        <v>35</v>
      </c>
      <c r="P1433" s="20" t="s">
        <v>29</v>
      </c>
      <c r="Q1433" s="21" t="str">
        <f t="shared" si="360"/>
        <v>on hire</v>
      </c>
      <c r="R1433" s="22">
        <v>44853</v>
      </c>
      <c r="S1433" s="22"/>
      <c r="T1433" s="23">
        <f t="shared" si="361"/>
        <v>0</v>
      </c>
      <c r="U1433" s="24">
        <f t="shared" ref="U1433:U1475" ca="1" si="373">IF(Q1433="on hire",$C$1-R1433+1,IF(Q1433="off hired",S1433-R1433+1,0))/7</f>
        <v>26.857142857142858</v>
      </c>
      <c r="V1433" s="31">
        <v>7.5</v>
      </c>
      <c r="W1433" s="25">
        <v>0.70000000000000007</v>
      </c>
      <c r="X1433" s="26">
        <f t="shared" si="365"/>
        <v>262.5</v>
      </c>
      <c r="Y1433" s="26">
        <f t="shared" si="366"/>
        <v>24.500000000000004</v>
      </c>
      <c r="Z1433" s="26">
        <f t="shared" si="367"/>
        <v>183.75</v>
      </c>
      <c r="AA1433" s="26">
        <f t="shared" si="368"/>
        <v>0</v>
      </c>
      <c r="AB1433" s="26">
        <f t="shared" ca="1" si="369"/>
        <v>658.00000000000011</v>
      </c>
      <c r="AC1433" s="26">
        <f t="shared" ca="1" si="370"/>
        <v>841.75000000000011</v>
      </c>
      <c r="AD1433" s="93">
        <f t="shared" ca="1" si="371"/>
        <v>841.75000000000011</v>
      </c>
    </row>
    <row r="1434" spans="1:30" ht="30" customHeight="1" x14ac:dyDescent="0.35">
      <c r="A1434" s="16"/>
      <c r="B1434" s="16" t="s">
        <v>114</v>
      </c>
      <c r="C1434" s="17">
        <v>1249</v>
      </c>
      <c r="D1434" s="18">
        <v>13787</v>
      </c>
      <c r="E1434" s="18">
        <v>8187</v>
      </c>
      <c r="F1434" s="19" t="s">
        <v>50</v>
      </c>
      <c r="G1434" s="16" t="s">
        <v>214</v>
      </c>
      <c r="H1434" s="16" t="s">
        <v>38</v>
      </c>
      <c r="I1434" s="19">
        <v>1.8</v>
      </c>
      <c r="J1434" s="19">
        <v>1.3</v>
      </c>
      <c r="K1434" s="19">
        <v>2</v>
      </c>
      <c r="L1434" s="19"/>
      <c r="M1434" s="19">
        <f t="shared" si="364"/>
        <v>2</v>
      </c>
      <c r="N1434" s="19"/>
      <c r="O1434" s="19">
        <f>IF(P1434="m3",I1434*J1434*M1434,IF(P1434="m2-LxH",I1434*M1434,IF(P1434="m2-LxW",I1434*J1434*N1434,IF(P1434="rm",M1434,IF(P1434="lm",I1434,IF(P1434="unit",#REF!,))))))</f>
        <v>2</v>
      </c>
      <c r="P1434" s="20" t="s">
        <v>30</v>
      </c>
      <c r="Q1434" s="21" t="str">
        <f t="shared" si="360"/>
        <v>off hired</v>
      </c>
      <c r="R1434" s="22">
        <v>44853</v>
      </c>
      <c r="S1434" s="22">
        <v>44868</v>
      </c>
      <c r="T1434" s="23">
        <f t="shared" si="361"/>
        <v>1</v>
      </c>
      <c r="U1434" s="24">
        <f t="shared" si="373"/>
        <v>2.2857142857142856</v>
      </c>
      <c r="V1434" s="31">
        <v>135</v>
      </c>
      <c r="W1434" s="25">
        <v>12.25</v>
      </c>
      <c r="X1434" s="26">
        <f t="shared" si="365"/>
        <v>270</v>
      </c>
      <c r="Y1434" s="26">
        <f t="shared" si="366"/>
        <v>24.5</v>
      </c>
      <c r="Z1434" s="26">
        <f t="shared" si="367"/>
        <v>189</v>
      </c>
      <c r="AA1434" s="26">
        <f t="shared" si="368"/>
        <v>81</v>
      </c>
      <c r="AB1434" s="26">
        <f t="shared" si="369"/>
        <v>56</v>
      </c>
      <c r="AC1434" s="26">
        <f t="shared" si="370"/>
        <v>326</v>
      </c>
      <c r="AD1434" s="93">
        <f t="shared" si="371"/>
        <v>326</v>
      </c>
    </row>
    <row r="1435" spans="1:30" ht="30" customHeight="1" x14ac:dyDescent="0.35">
      <c r="A1435" s="16"/>
      <c r="B1435" s="16" t="s">
        <v>74</v>
      </c>
      <c r="C1435" s="17">
        <v>1253</v>
      </c>
      <c r="D1435" s="18">
        <v>13791</v>
      </c>
      <c r="E1435" s="18">
        <v>8420</v>
      </c>
      <c r="F1435" s="19" t="s">
        <v>50</v>
      </c>
      <c r="G1435" s="16" t="s">
        <v>215</v>
      </c>
      <c r="H1435" s="16" t="s">
        <v>36</v>
      </c>
      <c r="I1435" s="19">
        <v>17</v>
      </c>
      <c r="J1435" s="19">
        <v>1.3</v>
      </c>
      <c r="K1435" s="19">
        <v>2</v>
      </c>
      <c r="L1435" s="19"/>
      <c r="M1435" s="19">
        <f t="shared" si="364"/>
        <v>2</v>
      </c>
      <c r="N1435" s="19"/>
      <c r="O1435" s="19">
        <f>IF(P1435="m3",I1435*J1435*M1435,IF(P1435="m2-LxH",I1435*M1435,IF(P1435="m2-LxW",I1435*J1435*N1435,IF(P1435="rm",M1435,IF(P1435="lm",I1435,IF(P1435="unit",#REF!,))))))</f>
        <v>34</v>
      </c>
      <c r="P1435" s="20" t="s">
        <v>27</v>
      </c>
      <c r="Q1435" s="21" t="str">
        <f t="shared" si="360"/>
        <v>off hired</v>
      </c>
      <c r="R1435" s="22">
        <v>44853</v>
      </c>
      <c r="S1435" s="22">
        <v>44939</v>
      </c>
      <c r="T1435" s="23">
        <f t="shared" si="361"/>
        <v>1</v>
      </c>
      <c r="U1435" s="24">
        <f t="shared" si="373"/>
        <v>12.428571428571429</v>
      </c>
      <c r="V1435" s="31">
        <v>14</v>
      </c>
      <c r="W1435" s="25">
        <v>0.84</v>
      </c>
      <c r="X1435" s="26">
        <f t="shared" si="365"/>
        <v>476</v>
      </c>
      <c r="Y1435" s="26">
        <f t="shared" si="366"/>
        <v>28.56</v>
      </c>
      <c r="Z1435" s="26">
        <f t="shared" si="367"/>
        <v>333.19999999999993</v>
      </c>
      <c r="AA1435" s="26">
        <f t="shared" si="368"/>
        <v>142.79999999999998</v>
      </c>
      <c r="AB1435" s="26">
        <f t="shared" si="369"/>
        <v>354.96</v>
      </c>
      <c r="AC1435" s="26">
        <f t="shared" si="370"/>
        <v>830.95999999999981</v>
      </c>
      <c r="AD1435" s="93">
        <f t="shared" si="371"/>
        <v>830.95999999999981</v>
      </c>
    </row>
    <row r="1436" spans="1:30" ht="30" customHeight="1" x14ac:dyDescent="0.35">
      <c r="A1436" s="16"/>
      <c r="B1436" s="16" t="s">
        <v>47</v>
      </c>
      <c r="C1436" s="17">
        <v>1262</v>
      </c>
      <c r="D1436" s="18">
        <v>13800</v>
      </c>
      <c r="E1436" s="18">
        <v>8347</v>
      </c>
      <c r="F1436" s="19" t="s">
        <v>50</v>
      </c>
      <c r="G1436" s="16" t="s">
        <v>216</v>
      </c>
      <c r="H1436" s="16" t="s">
        <v>52</v>
      </c>
      <c r="I1436" s="19">
        <v>11.3</v>
      </c>
      <c r="J1436" s="19">
        <v>1.8</v>
      </c>
      <c r="K1436" s="19">
        <v>2.5</v>
      </c>
      <c r="L1436" s="19"/>
      <c r="M1436" s="19">
        <f t="shared" si="364"/>
        <v>2.5</v>
      </c>
      <c r="N1436" s="19"/>
      <c r="O1436" s="19">
        <f>IF(P1436="m3",I1436*J1436*M1436,IF(P1436="m2-LxH",I1436*M1436,IF(P1436="m2-LxW",I1436*J1436*N1436,IF(P1436="rm",M1436,IF(P1436="lm",I1436,IF(P1436="unit",#REF!,))))))</f>
        <v>28.25</v>
      </c>
      <c r="P1436" s="20" t="s">
        <v>27</v>
      </c>
      <c r="Q1436" s="21" t="str">
        <f t="shared" ref="Q1436:Q1475" si="374">IF(S1436&lt;&gt;0,"off hired",IF(R1436&lt;&gt;0,"on hire","-"))</f>
        <v>off hired</v>
      </c>
      <c r="R1436" s="22">
        <v>44855</v>
      </c>
      <c r="S1436" s="22">
        <v>44915</v>
      </c>
      <c r="T1436" s="23">
        <f t="shared" ref="T1436:T1475" si="375">IF(S1436&lt;&gt;0,1,0)</f>
        <v>1</v>
      </c>
      <c r="U1436" s="24">
        <f t="shared" si="373"/>
        <v>8.7142857142857135</v>
      </c>
      <c r="V1436" s="31">
        <v>18</v>
      </c>
      <c r="W1436" s="25">
        <v>1.05</v>
      </c>
      <c r="X1436" s="26">
        <f t="shared" si="365"/>
        <v>508.5</v>
      </c>
      <c r="Y1436" s="26">
        <f t="shared" si="366"/>
        <v>29.662500000000001</v>
      </c>
      <c r="Z1436" s="26">
        <f t="shared" si="367"/>
        <v>355.95</v>
      </c>
      <c r="AA1436" s="26">
        <f t="shared" si="368"/>
        <v>152.54999999999998</v>
      </c>
      <c r="AB1436" s="26">
        <f t="shared" si="369"/>
        <v>258.48750000000001</v>
      </c>
      <c r="AC1436" s="26">
        <f t="shared" si="370"/>
        <v>766.98749999999995</v>
      </c>
      <c r="AD1436" s="93">
        <f t="shared" si="371"/>
        <v>766.98749999999995</v>
      </c>
    </row>
    <row r="1437" spans="1:30" ht="30" customHeight="1" x14ac:dyDescent="0.35">
      <c r="A1437" s="16"/>
      <c r="B1437" s="16" t="s">
        <v>79</v>
      </c>
      <c r="C1437" s="17">
        <v>1254</v>
      </c>
      <c r="D1437" s="18">
        <v>13792</v>
      </c>
      <c r="E1437" s="18">
        <v>8164</v>
      </c>
      <c r="F1437" s="19" t="s">
        <v>49</v>
      </c>
      <c r="G1437" s="16" t="s">
        <v>80</v>
      </c>
      <c r="H1437" s="16" t="s">
        <v>38</v>
      </c>
      <c r="I1437" s="19">
        <v>1.3</v>
      </c>
      <c r="J1437" s="19">
        <v>0.6</v>
      </c>
      <c r="K1437" s="19">
        <v>6</v>
      </c>
      <c r="L1437" s="19"/>
      <c r="M1437" s="19">
        <f t="shared" si="364"/>
        <v>6</v>
      </c>
      <c r="N1437" s="19"/>
      <c r="O1437" s="19">
        <f>IF(P1437="m3",I1437*J1437*M1437,IF(P1437="m2-LxH",I1437*M1437,IF(P1437="m2-LxW",I1437*J1437*N1437,IF(P1437="rm",M1437,IF(P1437="lm",I1437,IF(P1437="unit",#REF!,))))))</f>
        <v>6</v>
      </c>
      <c r="P1437" s="20" t="s">
        <v>30</v>
      </c>
      <c r="Q1437" s="21" t="str">
        <f t="shared" si="374"/>
        <v>off hired</v>
      </c>
      <c r="R1437" s="22">
        <v>44854</v>
      </c>
      <c r="S1437" s="22">
        <v>44862</v>
      </c>
      <c r="T1437" s="23">
        <f t="shared" si="375"/>
        <v>1</v>
      </c>
      <c r="U1437" s="24">
        <f t="shared" si="373"/>
        <v>1.2857142857142858</v>
      </c>
      <c r="V1437" s="31">
        <v>135</v>
      </c>
      <c r="W1437" s="25">
        <v>12.25</v>
      </c>
      <c r="X1437" s="26">
        <f t="shared" si="365"/>
        <v>810</v>
      </c>
      <c r="Y1437" s="26">
        <f t="shared" si="366"/>
        <v>73.5</v>
      </c>
      <c r="Z1437" s="26">
        <f t="shared" si="367"/>
        <v>566.99999999999989</v>
      </c>
      <c r="AA1437" s="26">
        <f t="shared" si="368"/>
        <v>242.99999999999997</v>
      </c>
      <c r="AB1437" s="26">
        <f t="shared" si="369"/>
        <v>94.500000000000014</v>
      </c>
      <c r="AC1437" s="26">
        <f t="shared" si="370"/>
        <v>904.49999999999989</v>
      </c>
      <c r="AD1437" s="93">
        <f t="shared" si="371"/>
        <v>904.49999999999989</v>
      </c>
    </row>
    <row r="1438" spans="1:30" ht="30" customHeight="1" x14ac:dyDescent="0.35">
      <c r="A1438" s="16"/>
      <c r="B1438" s="16" t="s">
        <v>79</v>
      </c>
      <c r="C1438" s="17">
        <v>1255</v>
      </c>
      <c r="D1438" s="18">
        <v>13793</v>
      </c>
      <c r="E1438" s="18">
        <v>8311</v>
      </c>
      <c r="F1438" s="19" t="s">
        <v>49</v>
      </c>
      <c r="G1438" s="16" t="s">
        <v>217</v>
      </c>
      <c r="H1438" s="16" t="s">
        <v>52</v>
      </c>
      <c r="I1438" s="19">
        <v>2.8</v>
      </c>
      <c r="J1438" s="19">
        <v>1.8</v>
      </c>
      <c r="K1438" s="19">
        <v>6</v>
      </c>
      <c r="L1438" s="19"/>
      <c r="M1438" s="19">
        <f t="shared" si="364"/>
        <v>6</v>
      </c>
      <c r="N1438" s="19"/>
      <c r="O1438" s="19">
        <f>IF(P1438="m3",I1438*J1438*M1438,IF(P1438="m2-LxH",I1438*M1438,IF(P1438="m2-LxW",I1438*J1438*N1438,IF(P1438="rm",M1438,IF(P1438="lm",I1438,IF(P1438="unit",#REF!,))))))</f>
        <v>16.799999999999997</v>
      </c>
      <c r="P1438" s="20" t="s">
        <v>27</v>
      </c>
      <c r="Q1438" s="21" t="str">
        <f t="shared" si="374"/>
        <v>off hired</v>
      </c>
      <c r="R1438" s="22">
        <v>44854</v>
      </c>
      <c r="S1438" s="22">
        <v>44902</v>
      </c>
      <c r="T1438" s="23">
        <f t="shared" si="375"/>
        <v>1</v>
      </c>
      <c r="U1438" s="24">
        <f t="shared" si="373"/>
        <v>7</v>
      </c>
      <c r="V1438" s="31">
        <v>18</v>
      </c>
      <c r="W1438" s="25">
        <v>1.05</v>
      </c>
      <c r="X1438" s="26">
        <f t="shared" si="365"/>
        <v>302.39999999999998</v>
      </c>
      <c r="Y1438" s="26">
        <f t="shared" si="366"/>
        <v>17.639999999999997</v>
      </c>
      <c r="Z1438" s="26">
        <f t="shared" si="367"/>
        <v>211.67999999999995</v>
      </c>
      <c r="AA1438" s="26">
        <f t="shared" si="368"/>
        <v>90.719999999999985</v>
      </c>
      <c r="AB1438" s="26">
        <f t="shared" si="369"/>
        <v>123.47999999999999</v>
      </c>
      <c r="AC1438" s="26">
        <f t="shared" si="370"/>
        <v>425.87999999999988</v>
      </c>
      <c r="AD1438" s="93">
        <f t="shared" si="371"/>
        <v>425.87999999999988</v>
      </c>
    </row>
    <row r="1439" spans="1:30" ht="30" customHeight="1" x14ac:dyDescent="0.35">
      <c r="A1439" s="16"/>
      <c r="B1439" s="16" t="s">
        <v>61</v>
      </c>
      <c r="C1439" s="17">
        <v>1256</v>
      </c>
      <c r="D1439" s="18">
        <v>13794</v>
      </c>
      <c r="E1439" s="18">
        <v>8212</v>
      </c>
      <c r="F1439" s="19" t="s">
        <v>50</v>
      </c>
      <c r="G1439" s="16" t="s">
        <v>90</v>
      </c>
      <c r="H1439" s="16" t="s">
        <v>36</v>
      </c>
      <c r="I1439" s="19">
        <v>5</v>
      </c>
      <c r="J1439" s="19">
        <v>1.3</v>
      </c>
      <c r="K1439" s="19">
        <v>2</v>
      </c>
      <c r="L1439" s="19"/>
      <c r="M1439" s="19">
        <f t="shared" si="364"/>
        <v>2</v>
      </c>
      <c r="N1439" s="19"/>
      <c r="O1439" s="19">
        <f>IF(P1439="m3",I1439*J1439*M1439,IF(P1439="m2-LxH",I1439*M1439,IF(P1439="m2-LxW",I1439*J1439*N1439,IF(P1439="rm",M1439,IF(P1439="lm",I1439,IF(P1439="unit",#REF!,))))))</f>
        <v>10</v>
      </c>
      <c r="P1439" s="20" t="s">
        <v>27</v>
      </c>
      <c r="Q1439" s="21" t="str">
        <f t="shared" si="374"/>
        <v>off hired</v>
      </c>
      <c r="R1439" s="22">
        <v>44854</v>
      </c>
      <c r="S1439" s="22">
        <v>44874</v>
      </c>
      <c r="T1439" s="23">
        <f t="shared" si="375"/>
        <v>1</v>
      </c>
      <c r="U1439" s="24">
        <f t="shared" si="373"/>
        <v>3</v>
      </c>
      <c r="V1439" s="31">
        <v>14</v>
      </c>
      <c r="W1439" s="25">
        <v>0.84</v>
      </c>
      <c r="X1439" s="26">
        <f t="shared" si="365"/>
        <v>140</v>
      </c>
      <c r="Y1439" s="26">
        <f t="shared" si="366"/>
        <v>8.4</v>
      </c>
      <c r="Z1439" s="26">
        <f t="shared" si="367"/>
        <v>98</v>
      </c>
      <c r="AA1439" s="26">
        <f t="shared" si="368"/>
        <v>42</v>
      </c>
      <c r="AB1439" s="26">
        <f t="shared" si="369"/>
        <v>25.2</v>
      </c>
      <c r="AC1439" s="26">
        <f t="shared" si="370"/>
        <v>165.2</v>
      </c>
      <c r="AD1439" s="93">
        <f t="shared" si="371"/>
        <v>165.2</v>
      </c>
    </row>
    <row r="1440" spans="1:30" ht="30" customHeight="1" x14ac:dyDescent="0.35">
      <c r="A1440" s="16"/>
      <c r="B1440" s="16" t="s">
        <v>61</v>
      </c>
      <c r="C1440" s="17">
        <v>1250</v>
      </c>
      <c r="D1440" s="18">
        <v>13788</v>
      </c>
      <c r="E1440" s="18">
        <v>8172</v>
      </c>
      <c r="F1440" s="19" t="s">
        <v>49</v>
      </c>
      <c r="G1440" s="16" t="s">
        <v>209</v>
      </c>
      <c r="H1440" s="16" t="s">
        <v>38</v>
      </c>
      <c r="I1440" s="19">
        <v>1.3</v>
      </c>
      <c r="J1440" s="19">
        <v>1</v>
      </c>
      <c r="K1440" s="19">
        <v>6</v>
      </c>
      <c r="L1440" s="19"/>
      <c r="M1440" s="19">
        <f t="shared" si="364"/>
        <v>6</v>
      </c>
      <c r="N1440" s="19"/>
      <c r="O1440" s="19">
        <f>IF(P1440="m3",I1440*J1440*M1440,IF(P1440="m2-LxH",I1440*M1440,IF(P1440="m2-LxW",I1440*J1440*N1440,IF(P1440="rm",M1440,IF(P1440="lm",I1440,IF(P1440="unit",#REF!,))))))</f>
        <v>6</v>
      </c>
      <c r="P1440" s="20" t="s">
        <v>30</v>
      </c>
      <c r="Q1440" s="21" t="str">
        <f t="shared" si="374"/>
        <v>off hired</v>
      </c>
      <c r="R1440" s="22">
        <v>44853</v>
      </c>
      <c r="S1440" s="22">
        <v>44863</v>
      </c>
      <c r="T1440" s="23">
        <f t="shared" si="375"/>
        <v>1</v>
      </c>
      <c r="U1440" s="24">
        <f t="shared" si="373"/>
        <v>1.5714285714285714</v>
      </c>
      <c r="V1440" s="31">
        <v>135</v>
      </c>
      <c r="W1440" s="25">
        <v>12.25</v>
      </c>
      <c r="X1440" s="26">
        <f t="shared" si="365"/>
        <v>810</v>
      </c>
      <c r="Y1440" s="26">
        <f t="shared" si="366"/>
        <v>73.5</v>
      </c>
      <c r="Z1440" s="26">
        <f t="shared" si="367"/>
        <v>566.99999999999989</v>
      </c>
      <c r="AA1440" s="26">
        <f t="shared" si="368"/>
        <v>242.99999999999997</v>
      </c>
      <c r="AB1440" s="26">
        <f t="shared" si="369"/>
        <v>115.5</v>
      </c>
      <c r="AC1440" s="26">
        <f t="shared" si="370"/>
        <v>925.49999999999989</v>
      </c>
      <c r="AD1440" s="93">
        <f t="shared" si="371"/>
        <v>925.49999999999989</v>
      </c>
    </row>
    <row r="1441" spans="1:30" ht="30" customHeight="1" x14ac:dyDescent="0.35">
      <c r="A1441" s="16"/>
      <c r="B1441" s="16" t="s">
        <v>79</v>
      </c>
      <c r="C1441" s="17">
        <v>1257</v>
      </c>
      <c r="D1441" s="18">
        <v>13795</v>
      </c>
      <c r="E1441" s="18">
        <v>8280</v>
      </c>
      <c r="F1441" s="19" t="s">
        <v>49</v>
      </c>
      <c r="G1441" s="16" t="s">
        <v>80</v>
      </c>
      <c r="H1441" s="16" t="s">
        <v>38</v>
      </c>
      <c r="I1441" s="19">
        <v>1.8</v>
      </c>
      <c r="J1441" s="19">
        <v>1</v>
      </c>
      <c r="K1441" s="19">
        <v>6</v>
      </c>
      <c r="L1441" s="19"/>
      <c r="M1441" s="19">
        <f t="shared" si="364"/>
        <v>6</v>
      </c>
      <c r="N1441" s="19"/>
      <c r="O1441" s="19">
        <f>IF(P1441="m3",I1441*J1441*M1441,IF(P1441="m2-LxH",I1441*M1441,IF(P1441="m2-LxW",I1441*J1441*N1441,IF(P1441="rm",M1441,IF(P1441="lm",I1441,IF(P1441="unit",#REF!,))))))</f>
        <v>6</v>
      </c>
      <c r="P1441" s="20" t="s">
        <v>30</v>
      </c>
      <c r="Q1441" s="21" t="str">
        <f t="shared" si="374"/>
        <v>off hired</v>
      </c>
      <c r="R1441" s="22">
        <v>44854</v>
      </c>
      <c r="S1441" s="22">
        <v>44891</v>
      </c>
      <c r="T1441" s="23">
        <f t="shared" si="375"/>
        <v>1</v>
      </c>
      <c r="U1441" s="24">
        <f t="shared" si="373"/>
        <v>5.4285714285714288</v>
      </c>
      <c r="V1441" s="31">
        <v>135</v>
      </c>
      <c r="W1441" s="25">
        <v>12.25</v>
      </c>
      <c r="X1441" s="26">
        <f t="shared" si="365"/>
        <v>810</v>
      </c>
      <c r="Y1441" s="26">
        <f t="shared" si="366"/>
        <v>73.5</v>
      </c>
      <c r="Z1441" s="26">
        <f t="shared" si="367"/>
        <v>566.99999999999989</v>
      </c>
      <c r="AA1441" s="26">
        <f t="shared" si="368"/>
        <v>242.99999999999997</v>
      </c>
      <c r="AB1441" s="26">
        <f t="shared" si="369"/>
        <v>399</v>
      </c>
      <c r="AC1441" s="26">
        <f t="shared" si="370"/>
        <v>1209</v>
      </c>
      <c r="AD1441" s="93">
        <f t="shared" si="371"/>
        <v>1209</v>
      </c>
    </row>
    <row r="1442" spans="1:30" ht="30" customHeight="1" x14ac:dyDescent="0.35">
      <c r="A1442" s="16"/>
      <c r="B1442" s="16" t="s">
        <v>79</v>
      </c>
      <c r="C1442" s="17">
        <v>1258</v>
      </c>
      <c r="D1442" s="18">
        <v>13796</v>
      </c>
      <c r="E1442" s="18">
        <v>8211</v>
      </c>
      <c r="F1442" s="19" t="s">
        <v>49</v>
      </c>
      <c r="G1442" s="16" t="s">
        <v>80</v>
      </c>
      <c r="H1442" s="16" t="s">
        <v>38</v>
      </c>
      <c r="I1442" s="19">
        <v>1.3</v>
      </c>
      <c r="J1442" s="19">
        <v>0.6</v>
      </c>
      <c r="K1442" s="19">
        <v>6</v>
      </c>
      <c r="L1442" s="19"/>
      <c r="M1442" s="19">
        <f t="shared" si="364"/>
        <v>6</v>
      </c>
      <c r="N1442" s="19"/>
      <c r="O1442" s="19">
        <f>IF(P1442="m3",I1442*J1442*M1442,IF(P1442="m2-LxH",I1442*M1442,IF(P1442="m2-LxW",I1442*J1442*N1442,IF(P1442="rm",M1442,IF(P1442="lm",I1442,IF(P1442="unit",#REF!,))))))</f>
        <v>6</v>
      </c>
      <c r="P1442" s="20" t="s">
        <v>30</v>
      </c>
      <c r="Q1442" s="21" t="str">
        <f t="shared" si="374"/>
        <v>off hired</v>
      </c>
      <c r="R1442" s="22">
        <v>44854</v>
      </c>
      <c r="S1442" s="22">
        <v>44874</v>
      </c>
      <c r="T1442" s="23">
        <f t="shared" si="375"/>
        <v>1</v>
      </c>
      <c r="U1442" s="24">
        <f t="shared" si="373"/>
        <v>3</v>
      </c>
      <c r="V1442" s="31">
        <v>135</v>
      </c>
      <c r="W1442" s="25">
        <v>12.25</v>
      </c>
      <c r="X1442" s="26">
        <f t="shared" si="365"/>
        <v>810</v>
      </c>
      <c r="Y1442" s="26">
        <f t="shared" si="366"/>
        <v>73.5</v>
      </c>
      <c r="Z1442" s="26">
        <f t="shared" si="367"/>
        <v>566.99999999999989</v>
      </c>
      <c r="AA1442" s="26">
        <f t="shared" si="368"/>
        <v>242.99999999999997</v>
      </c>
      <c r="AB1442" s="26">
        <f t="shared" si="369"/>
        <v>220.5</v>
      </c>
      <c r="AC1442" s="26">
        <f t="shared" si="370"/>
        <v>1030.5</v>
      </c>
      <c r="AD1442" s="93">
        <f t="shared" si="371"/>
        <v>1030.5</v>
      </c>
    </row>
    <row r="1443" spans="1:30" ht="30" customHeight="1" x14ac:dyDescent="0.35">
      <c r="A1443" s="16"/>
      <c r="B1443" s="16" t="s">
        <v>79</v>
      </c>
      <c r="C1443" s="17">
        <v>1283</v>
      </c>
      <c r="D1443" s="18">
        <v>13722</v>
      </c>
      <c r="E1443" s="18">
        <v>8215</v>
      </c>
      <c r="F1443" s="19" t="s">
        <v>49</v>
      </c>
      <c r="G1443" s="16" t="s">
        <v>89</v>
      </c>
      <c r="H1443" s="16" t="s">
        <v>36</v>
      </c>
      <c r="I1443" s="19">
        <v>3.9</v>
      </c>
      <c r="J1443" s="19">
        <v>0.6</v>
      </c>
      <c r="K1443" s="19">
        <v>4</v>
      </c>
      <c r="L1443" s="19"/>
      <c r="M1443" s="19">
        <f t="shared" si="364"/>
        <v>4</v>
      </c>
      <c r="N1443" s="19"/>
      <c r="O1443" s="19">
        <f>IF(P1443="m3",I1443*J1443*M1443,IF(P1443="m2-LxH",I1443*M1443,IF(P1443="m2-LxW",I1443*J1443*N1443,IF(P1443="rm",M1443,IF(P1443="lm",I1443,IF(P1443="unit",#REF!,))))))</f>
        <v>15.6</v>
      </c>
      <c r="P1443" s="20" t="s">
        <v>27</v>
      </c>
      <c r="Q1443" s="21" t="str">
        <f t="shared" si="374"/>
        <v>off hired</v>
      </c>
      <c r="R1443" s="22">
        <v>44858</v>
      </c>
      <c r="S1443" s="22">
        <v>44874</v>
      </c>
      <c r="T1443" s="23">
        <f t="shared" si="375"/>
        <v>1</v>
      </c>
      <c r="U1443" s="24">
        <f t="shared" si="373"/>
        <v>2.4285714285714284</v>
      </c>
      <c r="V1443" s="31">
        <v>14</v>
      </c>
      <c r="W1443" s="25">
        <v>0.84</v>
      </c>
      <c r="X1443" s="26">
        <f t="shared" si="365"/>
        <v>218.4</v>
      </c>
      <c r="Y1443" s="26">
        <f t="shared" si="366"/>
        <v>13.103999999999999</v>
      </c>
      <c r="Z1443" s="26">
        <f t="shared" si="367"/>
        <v>152.88</v>
      </c>
      <c r="AA1443" s="26">
        <f t="shared" si="368"/>
        <v>65.52</v>
      </c>
      <c r="AB1443" s="26">
        <f t="shared" si="369"/>
        <v>31.823999999999995</v>
      </c>
      <c r="AC1443" s="26">
        <f t="shared" si="370"/>
        <v>250.22399999999996</v>
      </c>
      <c r="AD1443" s="93">
        <f t="shared" si="371"/>
        <v>250.22399999999996</v>
      </c>
    </row>
    <row r="1444" spans="1:30" ht="30" customHeight="1" x14ac:dyDescent="0.35">
      <c r="A1444" s="16"/>
      <c r="B1444" s="16" t="s">
        <v>151</v>
      </c>
      <c r="C1444" s="17">
        <v>1260</v>
      </c>
      <c r="D1444" s="18">
        <v>13798</v>
      </c>
      <c r="E1444" s="18">
        <v>8171</v>
      </c>
      <c r="F1444" s="19" t="s">
        <v>49</v>
      </c>
      <c r="G1444" s="16" t="s">
        <v>72</v>
      </c>
      <c r="H1444" s="16" t="s">
        <v>38</v>
      </c>
      <c r="I1444" s="19">
        <v>2.5</v>
      </c>
      <c r="J1444" s="19">
        <v>1.8</v>
      </c>
      <c r="K1444" s="19">
        <v>2</v>
      </c>
      <c r="L1444" s="19"/>
      <c r="M1444" s="19">
        <f t="shared" si="364"/>
        <v>2</v>
      </c>
      <c r="N1444" s="19"/>
      <c r="O1444" s="19">
        <f>IF(P1444="m3",I1444*J1444*M1444,IF(P1444="m2-LxH",I1444*M1444,IF(P1444="m2-LxW",I1444*J1444*N1444,IF(P1444="rm",M1444,IF(P1444="lm",I1444,IF(P1444="unit",#REF!,))))))</f>
        <v>2</v>
      </c>
      <c r="P1444" s="20" t="s">
        <v>30</v>
      </c>
      <c r="Q1444" s="21" t="str">
        <f t="shared" si="374"/>
        <v>off hired</v>
      </c>
      <c r="R1444" s="22">
        <v>44854</v>
      </c>
      <c r="S1444" s="22">
        <v>44863</v>
      </c>
      <c r="T1444" s="23">
        <f t="shared" si="375"/>
        <v>1</v>
      </c>
      <c r="U1444" s="24">
        <f t="shared" si="373"/>
        <v>1.4285714285714286</v>
      </c>
      <c r="V1444" s="31">
        <v>135</v>
      </c>
      <c r="W1444" s="25">
        <v>12.25</v>
      </c>
      <c r="X1444" s="26">
        <f t="shared" si="365"/>
        <v>270</v>
      </c>
      <c r="Y1444" s="26">
        <f t="shared" si="366"/>
        <v>24.5</v>
      </c>
      <c r="Z1444" s="26">
        <f t="shared" si="367"/>
        <v>189</v>
      </c>
      <c r="AA1444" s="26">
        <f t="shared" si="368"/>
        <v>81</v>
      </c>
      <c r="AB1444" s="26">
        <f t="shared" si="369"/>
        <v>35</v>
      </c>
      <c r="AC1444" s="26">
        <f t="shared" si="370"/>
        <v>305</v>
      </c>
      <c r="AD1444" s="93">
        <f t="shared" si="371"/>
        <v>305</v>
      </c>
    </row>
    <row r="1445" spans="1:30" ht="30" customHeight="1" x14ac:dyDescent="0.35">
      <c r="A1445" s="16"/>
      <c r="B1445" s="16" t="s">
        <v>47</v>
      </c>
      <c r="C1445" s="17">
        <v>1270</v>
      </c>
      <c r="D1445" s="18">
        <v>13708</v>
      </c>
      <c r="E1445" s="18">
        <v>8252</v>
      </c>
      <c r="F1445" s="19" t="s">
        <v>50</v>
      </c>
      <c r="G1445" s="16" t="s">
        <v>218</v>
      </c>
      <c r="H1445" s="16" t="s">
        <v>36</v>
      </c>
      <c r="I1445" s="19">
        <v>12.5</v>
      </c>
      <c r="J1445" s="19">
        <v>1.3</v>
      </c>
      <c r="K1445" s="19">
        <v>4</v>
      </c>
      <c r="L1445" s="19"/>
      <c r="M1445" s="19">
        <f t="shared" si="364"/>
        <v>4</v>
      </c>
      <c r="N1445" s="19"/>
      <c r="O1445" s="19">
        <f>IF(P1445="m3",I1445*J1445*M1445,IF(P1445="m2-LxH",I1445*M1445,IF(P1445="m2-LxW",I1445*J1445*N1445,IF(P1445="rm",M1445,IF(P1445="lm",I1445,IF(P1445="unit",#REF!,))))))</f>
        <v>50</v>
      </c>
      <c r="P1445" s="20" t="s">
        <v>27</v>
      </c>
      <c r="Q1445" s="21" t="str">
        <f t="shared" si="374"/>
        <v>off hired</v>
      </c>
      <c r="R1445" s="22">
        <v>44855</v>
      </c>
      <c r="S1445" s="22">
        <v>44883</v>
      </c>
      <c r="T1445" s="23">
        <f t="shared" si="375"/>
        <v>1</v>
      </c>
      <c r="U1445" s="24">
        <f t="shared" si="373"/>
        <v>4.1428571428571432</v>
      </c>
      <c r="V1445" s="31">
        <v>14</v>
      </c>
      <c r="W1445" s="25">
        <v>0.84</v>
      </c>
      <c r="X1445" s="26">
        <f t="shared" si="365"/>
        <v>700</v>
      </c>
      <c r="Y1445" s="26">
        <f t="shared" si="366"/>
        <v>42</v>
      </c>
      <c r="Z1445" s="26">
        <f t="shared" si="367"/>
        <v>490</v>
      </c>
      <c r="AA1445" s="26">
        <f t="shared" si="368"/>
        <v>210</v>
      </c>
      <c r="AB1445" s="26">
        <f t="shared" si="369"/>
        <v>174</v>
      </c>
      <c r="AC1445" s="26">
        <f t="shared" si="370"/>
        <v>874</v>
      </c>
      <c r="AD1445" s="93">
        <f t="shared" si="371"/>
        <v>874</v>
      </c>
    </row>
    <row r="1446" spans="1:30" ht="30" customHeight="1" x14ac:dyDescent="0.35">
      <c r="A1446" s="16"/>
      <c r="B1446" s="16" t="s">
        <v>219</v>
      </c>
      <c r="C1446" s="17">
        <v>1274</v>
      </c>
      <c r="D1446" s="18">
        <v>13712</v>
      </c>
      <c r="E1446" s="18">
        <v>8288</v>
      </c>
      <c r="F1446" s="19" t="s">
        <v>50</v>
      </c>
      <c r="G1446" s="16" t="s">
        <v>220</v>
      </c>
      <c r="H1446" s="16" t="s">
        <v>36</v>
      </c>
      <c r="I1446" s="19">
        <v>52</v>
      </c>
      <c r="J1446" s="19">
        <v>1</v>
      </c>
      <c r="K1446" s="19">
        <v>2</v>
      </c>
      <c r="L1446" s="19"/>
      <c r="M1446" s="19">
        <f t="shared" si="364"/>
        <v>2</v>
      </c>
      <c r="N1446" s="19"/>
      <c r="O1446" s="19">
        <f>IF(P1446="m3",I1446*J1446*M1446,IF(P1446="m2-LxH",I1446*M1446,IF(P1446="m2-LxW",I1446*J1446*N1446,IF(P1446="rm",M1446,IF(P1446="lm",I1446,IF(P1446="unit",#REF!,))))))</f>
        <v>104</v>
      </c>
      <c r="P1446" s="20" t="s">
        <v>27</v>
      </c>
      <c r="Q1446" s="21" t="str">
        <f t="shared" si="374"/>
        <v>off hired</v>
      </c>
      <c r="R1446" s="22">
        <v>44855</v>
      </c>
      <c r="S1446" s="22">
        <v>44893</v>
      </c>
      <c r="T1446" s="23">
        <f t="shared" si="375"/>
        <v>1</v>
      </c>
      <c r="U1446" s="24">
        <f t="shared" si="373"/>
        <v>5.5714285714285712</v>
      </c>
      <c r="V1446" s="31">
        <v>14</v>
      </c>
      <c r="W1446" s="25">
        <v>0.84</v>
      </c>
      <c r="X1446" s="26">
        <f t="shared" si="365"/>
        <v>1456</v>
      </c>
      <c r="Y1446" s="26">
        <f t="shared" si="366"/>
        <v>87.36</v>
      </c>
      <c r="Z1446" s="26">
        <f t="shared" si="367"/>
        <v>1019.1999999999999</v>
      </c>
      <c r="AA1446" s="26">
        <f t="shared" si="368"/>
        <v>436.8</v>
      </c>
      <c r="AB1446" s="26">
        <f t="shared" si="369"/>
        <v>486.71999999999997</v>
      </c>
      <c r="AC1446" s="26">
        <f t="shared" si="370"/>
        <v>1942.72</v>
      </c>
      <c r="AD1446" s="93">
        <f t="shared" si="371"/>
        <v>1942.72</v>
      </c>
    </row>
    <row r="1447" spans="1:30" ht="30" customHeight="1" x14ac:dyDescent="0.35">
      <c r="A1447" s="16"/>
      <c r="B1447" s="16" t="s">
        <v>79</v>
      </c>
      <c r="C1447" s="17">
        <v>1276</v>
      </c>
      <c r="D1447" s="18">
        <v>13715</v>
      </c>
      <c r="E1447" s="18">
        <v>8223</v>
      </c>
      <c r="F1447" s="19" t="s">
        <v>50</v>
      </c>
      <c r="G1447" s="16" t="s">
        <v>122</v>
      </c>
      <c r="H1447" s="16" t="s">
        <v>38</v>
      </c>
      <c r="I1447" s="19">
        <v>2.5</v>
      </c>
      <c r="J1447" s="19">
        <v>1</v>
      </c>
      <c r="K1447" s="19">
        <v>2.5</v>
      </c>
      <c r="L1447" s="19"/>
      <c r="M1447" s="19">
        <f t="shared" si="364"/>
        <v>2.5</v>
      </c>
      <c r="N1447" s="19"/>
      <c r="O1447" s="19">
        <f>IF(P1447="m3",I1447*J1447*M1447,IF(P1447="m2-LxH",I1447*M1447,IF(P1447="m2-LxW",I1447*J1447*N1447,IF(P1447="rm",M1447,IF(P1447="lm",I1447,IF(P1447="unit",#REF!,))))))</f>
        <v>2.5</v>
      </c>
      <c r="P1447" s="20" t="s">
        <v>30</v>
      </c>
      <c r="Q1447" s="21" t="str">
        <f t="shared" si="374"/>
        <v>off hired</v>
      </c>
      <c r="R1447" s="22">
        <v>44856</v>
      </c>
      <c r="S1447" s="22">
        <v>44876</v>
      </c>
      <c r="T1447" s="23">
        <f t="shared" si="375"/>
        <v>1</v>
      </c>
      <c r="U1447" s="24">
        <f t="shared" si="373"/>
        <v>3</v>
      </c>
      <c r="V1447" s="31">
        <v>135</v>
      </c>
      <c r="W1447" s="25">
        <v>12.25</v>
      </c>
      <c r="X1447" s="26">
        <f t="shared" si="365"/>
        <v>337.5</v>
      </c>
      <c r="Y1447" s="26">
        <f t="shared" si="366"/>
        <v>30.625</v>
      </c>
      <c r="Z1447" s="26">
        <f t="shared" si="367"/>
        <v>236.25</v>
      </c>
      <c r="AA1447" s="26">
        <f t="shared" si="368"/>
        <v>101.25</v>
      </c>
      <c r="AB1447" s="26">
        <f t="shared" si="369"/>
        <v>91.875</v>
      </c>
      <c r="AC1447" s="26">
        <f t="shared" si="370"/>
        <v>429.375</v>
      </c>
      <c r="AD1447" s="93">
        <f t="shared" si="371"/>
        <v>429.375</v>
      </c>
    </row>
    <row r="1448" spans="1:30" ht="30" customHeight="1" x14ac:dyDescent="0.35">
      <c r="A1448" s="16"/>
      <c r="B1448" s="16" t="s">
        <v>79</v>
      </c>
      <c r="C1448" s="17">
        <v>1277</v>
      </c>
      <c r="D1448" s="18">
        <v>13716</v>
      </c>
      <c r="E1448" s="18">
        <v>8144</v>
      </c>
      <c r="F1448" s="19" t="s">
        <v>49</v>
      </c>
      <c r="G1448" s="16" t="s">
        <v>80</v>
      </c>
      <c r="H1448" s="16" t="s">
        <v>38</v>
      </c>
      <c r="I1448" s="19">
        <v>1.3</v>
      </c>
      <c r="J1448" s="19">
        <v>1.2</v>
      </c>
      <c r="K1448" s="19">
        <v>2</v>
      </c>
      <c r="L1448" s="19"/>
      <c r="M1448" s="19">
        <f t="shared" si="364"/>
        <v>2</v>
      </c>
      <c r="N1448" s="19"/>
      <c r="O1448" s="19">
        <f>IF(P1448="m3",I1448*J1448*M1448,IF(P1448="m2-LxH",I1448*M1448,IF(P1448="m2-LxW",I1448*J1448*N1448,IF(P1448="rm",M1448,IF(P1448="lm",I1448,IF(P1448="unit",#REF!,))))))</f>
        <v>2</v>
      </c>
      <c r="P1448" s="20" t="s">
        <v>30</v>
      </c>
      <c r="Q1448" s="21" t="str">
        <f t="shared" si="374"/>
        <v>off hired</v>
      </c>
      <c r="R1448" s="22">
        <v>44856</v>
      </c>
      <c r="S1448" s="22">
        <v>44859</v>
      </c>
      <c r="T1448" s="23">
        <f t="shared" si="375"/>
        <v>1</v>
      </c>
      <c r="U1448" s="24">
        <f t="shared" si="373"/>
        <v>0.5714285714285714</v>
      </c>
      <c r="V1448" s="31">
        <v>135</v>
      </c>
      <c r="W1448" s="25">
        <v>12.25</v>
      </c>
      <c r="X1448" s="26">
        <f t="shared" si="365"/>
        <v>270</v>
      </c>
      <c r="Y1448" s="26">
        <f t="shared" si="366"/>
        <v>24.5</v>
      </c>
      <c r="Z1448" s="26">
        <f t="shared" si="367"/>
        <v>189</v>
      </c>
      <c r="AA1448" s="26">
        <f t="shared" si="368"/>
        <v>81</v>
      </c>
      <c r="AB1448" s="26">
        <f t="shared" si="369"/>
        <v>14</v>
      </c>
      <c r="AC1448" s="26">
        <f t="shared" si="370"/>
        <v>284</v>
      </c>
      <c r="AD1448" s="93">
        <f t="shared" si="371"/>
        <v>284</v>
      </c>
    </row>
    <row r="1449" spans="1:30" ht="30" customHeight="1" x14ac:dyDescent="0.35">
      <c r="A1449" s="16"/>
      <c r="B1449" s="16" t="s">
        <v>97</v>
      </c>
      <c r="C1449" s="17">
        <v>1278</v>
      </c>
      <c r="D1449" s="18">
        <v>13717</v>
      </c>
      <c r="E1449" s="18">
        <v>8204</v>
      </c>
      <c r="F1449" s="19" t="s">
        <v>49</v>
      </c>
      <c r="G1449" s="16" t="s">
        <v>56</v>
      </c>
      <c r="H1449" s="16" t="s">
        <v>38</v>
      </c>
      <c r="I1449" s="19">
        <v>1.8</v>
      </c>
      <c r="J1449" s="19">
        <v>1.3</v>
      </c>
      <c r="K1449" s="19">
        <v>2</v>
      </c>
      <c r="L1449" s="19"/>
      <c r="M1449" s="19">
        <f t="shared" si="364"/>
        <v>2</v>
      </c>
      <c r="N1449" s="19"/>
      <c r="O1449" s="19">
        <f>IF(P1449="m3",I1449*J1449*M1449,IF(P1449="m2-LxH",I1449*M1449,IF(P1449="m2-LxW",I1449*J1449*N1449,IF(P1449="rm",M1449,IF(P1449="lm",I1449,IF(P1449="unit",#REF!,))))))</f>
        <v>2</v>
      </c>
      <c r="P1449" s="20" t="s">
        <v>30</v>
      </c>
      <c r="Q1449" s="21" t="str">
        <f t="shared" si="374"/>
        <v>off hired</v>
      </c>
      <c r="R1449" s="22">
        <v>44856</v>
      </c>
      <c r="S1449" s="22">
        <v>44870</v>
      </c>
      <c r="T1449" s="23">
        <f t="shared" si="375"/>
        <v>1</v>
      </c>
      <c r="U1449" s="24">
        <f t="shared" si="373"/>
        <v>2.1428571428571428</v>
      </c>
      <c r="V1449" s="31">
        <v>135</v>
      </c>
      <c r="W1449" s="25">
        <v>12.25</v>
      </c>
      <c r="X1449" s="26">
        <f t="shared" si="365"/>
        <v>270</v>
      </c>
      <c r="Y1449" s="26">
        <f t="shared" si="366"/>
        <v>24.5</v>
      </c>
      <c r="Z1449" s="26">
        <f t="shared" si="367"/>
        <v>189</v>
      </c>
      <c r="AA1449" s="26">
        <f t="shared" si="368"/>
        <v>81</v>
      </c>
      <c r="AB1449" s="26">
        <f t="shared" si="369"/>
        <v>52.5</v>
      </c>
      <c r="AC1449" s="26">
        <f t="shared" si="370"/>
        <v>322.5</v>
      </c>
      <c r="AD1449" s="93">
        <f t="shared" si="371"/>
        <v>322.5</v>
      </c>
    </row>
    <row r="1450" spans="1:30" ht="30" customHeight="1" x14ac:dyDescent="0.35">
      <c r="A1450" s="16"/>
      <c r="B1450" s="16" t="s">
        <v>100</v>
      </c>
      <c r="C1450" s="17">
        <v>1269</v>
      </c>
      <c r="D1450" s="18">
        <v>13707</v>
      </c>
      <c r="E1450" s="18">
        <v>8490</v>
      </c>
      <c r="F1450" s="19" t="s">
        <v>49</v>
      </c>
      <c r="G1450" s="16" t="s">
        <v>221</v>
      </c>
      <c r="H1450" s="16" t="s">
        <v>36</v>
      </c>
      <c r="I1450" s="19">
        <v>27</v>
      </c>
      <c r="J1450" s="19">
        <v>1</v>
      </c>
      <c r="K1450" s="19">
        <v>1.5</v>
      </c>
      <c r="L1450" s="19"/>
      <c r="M1450" s="19">
        <f t="shared" si="364"/>
        <v>1.5</v>
      </c>
      <c r="N1450" s="19"/>
      <c r="O1450" s="19">
        <f>IF(P1450="m3",I1450*J1450*M1450,IF(P1450="m2-LxH",I1450*M1450,IF(P1450="m2-LxW",I1450*J1450*N1450,IF(P1450="rm",M1450,IF(P1450="lm",I1450,IF(P1450="unit",#REF!,))))))</f>
        <v>40.5</v>
      </c>
      <c r="P1450" s="20" t="s">
        <v>27</v>
      </c>
      <c r="Q1450" s="21" t="str">
        <f t="shared" si="374"/>
        <v>off hired</v>
      </c>
      <c r="R1450" s="22">
        <v>44855</v>
      </c>
      <c r="S1450" s="22">
        <v>44929</v>
      </c>
      <c r="T1450" s="23">
        <f t="shared" si="375"/>
        <v>1</v>
      </c>
      <c r="U1450" s="24">
        <f t="shared" si="373"/>
        <v>10.714285714285714</v>
      </c>
      <c r="V1450" s="31">
        <v>14</v>
      </c>
      <c r="W1450" s="25">
        <v>0.84</v>
      </c>
      <c r="X1450" s="26">
        <f t="shared" si="365"/>
        <v>567</v>
      </c>
      <c r="Y1450" s="26">
        <f t="shared" si="366"/>
        <v>34.019999999999996</v>
      </c>
      <c r="Z1450" s="26">
        <f t="shared" si="367"/>
        <v>396.9</v>
      </c>
      <c r="AA1450" s="26">
        <f t="shared" si="368"/>
        <v>170.1</v>
      </c>
      <c r="AB1450" s="26">
        <f t="shared" si="369"/>
        <v>364.49999999999994</v>
      </c>
      <c r="AC1450" s="26">
        <f t="shared" si="370"/>
        <v>931.5</v>
      </c>
      <c r="AD1450" s="93">
        <f t="shared" si="371"/>
        <v>931.5</v>
      </c>
    </row>
    <row r="1451" spans="1:30" ht="30" customHeight="1" x14ac:dyDescent="0.35">
      <c r="A1451" s="16"/>
      <c r="B1451" s="16" t="s">
        <v>61</v>
      </c>
      <c r="C1451" s="17">
        <v>1279</v>
      </c>
      <c r="D1451" s="18">
        <v>13718</v>
      </c>
      <c r="E1451" s="18">
        <v>8324</v>
      </c>
      <c r="F1451" s="19" t="s">
        <v>49</v>
      </c>
      <c r="G1451" s="16" t="s">
        <v>180</v>
      </c>
      <c r="H1451" s="16" t="s">
        <v>36</v>
      </c>
      <c r="I1451" s="19">
        <v>5</v>
      </c>
      <c r="J1451" s="19">
        <v>1.3</v>
      </c>
      <c r="K1451" s="19">
        <v>2.5</v>
      </c>
      <c r="L1451" s="19"/>
      <c r="M1451" s="19">
        <f t="shared" si="364"/>
        <v>2.5</v>
      </c>
      <c r="N1451" s="19"/>
      <c r="O1451" s="19">
        <f>IF(P1451="m3",I1451*J1451*M1451,IF(P1451="m2-LxH",I1451*M1451,IF(P1451="m2-LxW",I1451*J1451*N1451,IF(P1451="rm",M1451,IF(P1451="lm",I1451,IF(P1451="unit",#REF!,))))))</f>
        <v>12.5</v>
      </c>
      <c r="P1451" s="20" t="s">
        <v>27</v>
      </c>
      <c r="Q1451" s="21" t="str">
        <f t="shared" si="374"/>
        <v>off hired</v>
      </c>
      <c r="R1451" s="22">
        <v>44856</v>
      </c>
      <c r="S1451" s="22">
        <v>44908</v>
      </c>
      <c r="T1451" s="23">
        <f t="shared" si="375"/>
        <v>1</v>
      </c>
      <c r="U1451" s="24">
        <f t="shared" si="373"/>
        <v>7.5714285714285712</v>
      </c>
      <c r="V1451" s="31">
        <v>14</v>
      </c>
      <c r="W1451" s="25">
        <v>0.84</v>
      </c>
      <c r="X1451" s="26">
        <f t="shared" si="365"/>
        <v>175</v>
      </c>
      <c r="Y1451" s="26">
        <f t="shared" si="366"/>
        <v>10.5</v>
      </c>
      <c r="Z1451" s="26">
        <f t="shared" si="367"/>
        <v>122.5</v>
      </c>
      <c r="AA1451" s="26">
        <f t="shared" si="368"/>
        <v>52.5</v>
      </c>
      <c r="AB1451" s="26">
        <f t="shared" si="369"/>
        <v>79.5</v>
      </c>
      <c r="AC1451" s="26">
        <f t="shared" si="370"/>
        <v>254.5</v>
      </c>
      <c r="AD1451" s="93">
        <f t="shared" si="371"/>
        <v>254.5</v>
      </c>
    </row>
    <row r="1452" spans="1:30" ht="30" customHeight="1" x14ac:dyDescent="0.35">
      <c r="A1452" s="16"/>
      <c r="B1452" s="16" t="s">
        <v>100</v>
      </c>
      <c r="C1452" s="17">
        <v>1282</v>
      </c>
      <c r="D1452" s="18">
        <v>13721</v>
      </c>
      <c r="E1452" s="18">
        <v>8155</v>
      </c>
      <c r="F1452" s="19" t="s">
        <v>49</v>
      </c>
      <c r="G1452" s="16" t="s">
        <v>168</v>
      </c>
      <c r="H1452" s="16" t="s">
        <v>38</v>
      </c>
      <c r="I1452" s="19">
        <v>1.8</v>
      </c>
      <c r="J1452" s="19">
        <v>1.8</v>
      </c>
      <c r="K1452" s="19">
        <v>2</v>
      </c>
      <c r="L1452" s="19"/>
      <c r="M1452" s="19">
        <f t="shared" si="364"/>
        <v>2</v>
      </c>
      <c r="N1452" s="19"/>
      <c r="O1452" s="19">
        <f>IF(P1452="m3",I1452*J1452*M1452,IF(P1452="m2-LxH",I1452*M1452,IF(P1452="m2-LxW",I1452*J1452*N1452,IF(P1452="rm",M1452,IF(P1452="lm",I1452,IF(P1452="unit",#REF!,))))))</f>
        <v>2</v>
      </c>
      <c r="P1452" s="20" t="s">
        <v>30</v>
      </c>
      <c r="Q1452" s="21" t="str">
        <f t="shared" si="374"/>
        <v>off hired</v>
      </c>
      <c r="R1452" s="22">
        <v>44858</v>
      </c>
      <c r="S1452" s="22">
        <v>44861</v>
      </c>
      <c r="T1452" s="23">
        <f t="shared" si="375"/>
        <v>1</v>
      </c>
      <c r="U1452" s="24">
        <f t="shared" si="373"/>
        <v>0.5714285714285714</v>
      </c>
      <c r="V1452" s="31">
        <v>135</v>
      </c>
      <c r="W1452" s="25">
        <v>12.25</v>
      </c>
      <c r="X1452" s="26">
        <f t="shared" si="365"/>
        <v>270</v>
      </c>
      <c r="Y1452" s="26">
        <f t="shared" si="366"/>
        <v>24.5</v>
      </c>
      <c r="Z1452" s="26">
        <f t="shared" si="367"/>
        <v>189</v>
      </c>
      <c r="AA1452" s="26">
        <f t="shared" si="368"/>
        <v>81</v>
      </c>
      <c r="AB1452" s="26">
        <f t="shared" si="369"/>
        <v>14</v>
      </c>
      <c r="AC1452" s="26">
        <f t="shared" si="370"/>
        <v>284</v>
      </c>
      <c r="AD1452" s="93">
        <f t="shared" si="371"/>
        <v>284</v>
      </c>
    </row>
    <row r="1453" spans="1:30" ht="30" customHeight="1" x14ac:dyDescent="0.35">
      <c r="A1453" s="16"/>
      <c r="B1453" s="16" t="s">
        <v>47</v>
      </c>
      <c r="C1453" s="17">
        <v>1280</v>
      </c>
      <c r="D1453" s="18">
        <v>13719</v>
      </c>
      <c r="E1453" s="18">
        <v>8458</v>
      </c>
      <c r="F1453" s="19" t="s">
        <v>50</v>
      </c>
      <c r="G1453" s="16" t="s">
        <v>222</v>
      </c>
      <c r="H1453" s="16" t="s">
        <v>36</v>
      </c>
      <c r="I1453" s="19">
        <v>7.5</v>
      </c>
      <c r="J1453" s="19">
        <v>1.3</v>
      </c>
      <c r="K1453" s="19">
        <v>4</v>
      </c>
      <c r="L1453" s="19"/>
      <c r="M1453" s="19">
        <f t="shared" si="364"/>
        <v>4</v>
      </c>
      <c r="N1453" s="19"/>
      <c r="O1453" s="19">
        <f>IF(P1453="m3",I1453*J1453*M1453,IF(P1453="m2-LxH",I1453*M1453,IF(P1453="m2-LxW",I1453*J1453*N1453,IF(P1453="rm",M1453,IF(P1453="lm",I1453,IF(P1453="unit",#REF!,))))))</f>
        <v>30</v>
      </c>
      <c r="P1453" s="20" t="s">
        <v>27</v>
      </c>
      <c r="Q1453" s="21" t="str">
        <f t="shared" si="374"/>
        <v>off hired</v>
      </c>
      <c r="R1453" s="22">
        <v>44858</v>
      </c>
      <c r="S1453" s="22">
        <v>44918</v>
      </c>
      <c r="T1453" s="23">
        <f t="shared" si="375"/>
        <v>1</v>
      </c>
      <c r="U1453" s="24">
        <f t="shared" si="373"/>
        <v>8.7142857142857135</v>
      </c>
      <c r="V1453" s="31">
        <v>14</v>
      </c>
      <c r="W1453" s="25">
        <v>0.84</v>
      </c>
      <c r="X1453" s="26">
        <f t="shared" si="365"/>
        <v>420</v>
      </c>
      <c r="Y1453" s="26">
        <f t="shared" si="366"/>
        <v>25.2</v>
      </c>
      <c r="Z1453" s="26">
        <f t="shared" si="367"/>
        <v>294</v>
      </c>
      <c r="AA1453" s="26">
        <f t="shared" si="368"/>
        <v>126</v>
      </c>
      <c r="AB1453" s="26">
        <f t="shared" si="369"/>
        <v>219.59999999999997</v>
      </c>
      <c r="AC1453" s="26">
        <f t="shared" si="370"/>
        <v>639.59999999999991</v>
      </c>
      <c r="AD1453" s="93">
        <f t="shared" si="371"/>
        <v>639.59999999999991</v>
      </c>
    </row>
    <row r="1454" spans="1:30" ht="30" customHeight="1" x14ac:dyDescent="0.35">
      <c r="A1454" s="16"/>
      <c r="B1454" s="16" t="s">
        <v>47</v>
      </c>
      <c r="C1454" s="17">
        <v>1263</v>
      </c>
      <c r="D1454" s="18">
        <v>13714</v>
      </c>
      <c r="E1454" s="18">
        <v>8472</v>
      </c>
      <c r="F1454" s="19" t="s">
        <v>50</v>
      </c>
      <c r="G1454" s="16" t="s">
        <v>127</v>
      </c>
      <c r="H1454" s="16" t="s">
        <v>28</v>
      </c>
      <c r="I1454" s="19">
        <v>12</v>
      </c>
      <c r="J1454" s="19">
        <v>8</v>
      </c>
      <c r="K1454" s="19">
        <v>3</v>
      </c>
      <c r="L1454" s="19"/>
      <c r="M1454" s="19">
        <f t="shared" si="364"/>
        <v>3</v>
      </c>
      <c r="N1454" s="19"/>
      <c r="O1454" s="19">
        <f>IF(P1454="m3",I1454*J1454*M1454,IF(P1454="m2-LxH",I1454*M1454,IF(P1454="m2-LxW",I1454*J1454*N1454,IF(P1454="rm",M1454,IF(P1454="lm",I1454,IF(P1454="unit",#REF!,))))))</f>
        <v>288</v>
      </c>
      <c r="P1454" s="20" t="s">
        <v>29</v>
      </c>
      <c r="Q1454" s="21" t="str">
        <f t="shared" si="374"/>
        <v>off hired</v>
      </c>
      <c r="R1454" s="22">
        <v>44855</v>
      </c>
      <c r="S1454" s="22">
        <v>44922</v>
      </c>
      <c r="T1454" s="23">
        <f t="shared" si="375"/>
        <v>1</v>
      </c>
      <c r="U1454" s="24">
        <f t="shared" si="373"/>
        <v>9.7142857142857135</v>
      </c>
      <c r="V1454" s="31">
        <v>7.5</v>
      </c>
      <c r="W1454" s="25">
        <v>0.70000000000000007</v>
      </c>
      <c r="X1454" s="26">
        <f t="shared" si="365"/>
        <v>2160</v>
      </c>
      <c r="Y1454" s="26">
        <f t="shared" si="366"/>
        <v>201.60000000000002</v>
      </c>
      <c r="Z1454" s="26">
        <f t="shared" si="367"/>
        <v>1512</v>
      </c>
      <c r="AA1454" s="26">
        <f t="shared" si="368"/>
        <v>647.99999999999989</v>
      </c>
      <c r="AB1454" s="26">
        <f t="shared" si="369"/>
        <v>1958.3999999999999</v>
      </c>
      <c r="AC1454" s="26">
        <f t="shared" si="370"/>
        <v>4118.3999999999996</v>
      </c>
      <c r="AD1454" s="93">
        <f t="shared" si="371"/>
        <v>4118.3999999999996</v>
      </c>
    </row>
    <row r="1455" spans="1:30" ht="30" customHeight="1" x14ac:dyDescent="0.35">
      <c r="A1455" s="16"/>
      <c r="B1455" s="16" t="s">
        <v>47</v>
      </c>
      <c r="C1455" s="17">
        <v>1264</v>
      </c>
      <c r="D1455" s="18">
        <v>13702</v>
      </c>
      <c r="E1455" s="18">
        <v>8406</v>
      </c>
      <c r="F1455" s="19" t="s">
        <v>50</v>
      </c>
      <c r="G1455" s="16" t="s">
        <v>195</v>
      </c>
      <c r="H1455" s="16" t="s">
        <v>36</v>
      </c>
      <c r="I1455" s="19">
        <v>12</v>
      </c>
      <c r="J1455" s="19">
        <v>1.3</v>
      </c>
      <c r="K1455" s="19">
        <v>3</v>
      </c>
      <c r="L1455" s="19"/>
      <c r="M1455" s="19">
        <f t="shared" si="364"/>
        <v>3</v>
      </c>
      <c r="N1455" s="19"/>
      <c r="O1455" s="19">
        <f>IF(P1455="m3",I1455*J1455*M1455,IF(P1455="m2-LxH",I1455*M1455,IF(P1455="m2-LxW",I1455*J1455*N1455,IF(P1455="rm",M1455,IF(P1455="lm",I1455,IF(P1455="unit",#REF!,))))))</f>
        <v>36</v>
      </c>
      <c r="P1455" s="20" t="s">
        <v>27</v>
      </c>
      <c r="Q1455" s="21" t="str">
        <f t="shared" si="374"/>
        <v>off hired</v>
      </c>
      <c r="R1455" s="22">
        <v>44855</v>
      </c>
      <c r="S1455" s="22">
        <v>44935</v>
      </c>
      <c r="T1455" s="23">
        <f t="shared" si="375"/>
        <v>1</v>
      </c>
      <c r="U1455" s="24">
        <f t="shared" si="373"/>
        <v>11.571428571428571</v>
      </c>
      <c r="V1455" s="31">
        <v>14</v>
      </c>
      <c r="W1455" s="25">
        <v>0.84</v>
      </c>
      <c r="X1455" s="26">
        <f t="shared" si="365"/>
        <v>504</v>
      </c>
      <c r="Y1455" s="26">
        <f t="shared" si="366"/>
        <v>30.24</v>
      </c>
      <c r="Z1455" s="26">
        <f t="shared" si="367"/>
        <v>352.8</v>
      </c>
      <c r="AA1455" s="26">
        <f t="shared" si="368"/>
        <v>151.19999999999999</v>
      </c>
      <c r="AB1455" s="26">
        <f t="shared" si="369"/>
        <v>349.91999999999996</v>
      </c>
      <c r="AC1455" s="26">
        <f t="shared" si="370"/>
        <v>853.92</v>
      </c>
      <c r="AD1455" s="93">
        <f t="shared" si="371"/>
        <v>853.92</v>
      </c>
    </row>
    <row r="1456" spans="1:30" ht="30" customHeight="1" x14ac:dyDescent="0.35">
      <c r="A1456" s="16"/>
      <c r="B1456" s="16" t="s">
        <v>47</v>
      </c>
      <c r="C1456" s="17">
        <v>1265</v>
      </c>
      <c r="D1456" s="18">
        <v>13703</v>
      </c>
      <c r="E1456" s="18">
        <v>8589</v>
      </c>
      <c r="F1456" s="19" t="s">
        <v>50</v>
      </c>
      <c r="G1456" s="16" t="s">
        <v>195</v>
      </c>
      <c r="H1456" s="16" t="s">
        <v>36</v>
      </c>
      <c r="I1456" s="19">
        <v>22</v>
      </c>
      <c r="J1456" s="19">
        <v>1.3</v>
      </c>
      <c r="K1456" s="19">
        <v>4</v>
      </c>
      <c r="L1456" s="19"/>
      <c r="M1456" s="19">
        <f t="shared" si="364"/>
        <v>4</v>
      </c>
      <c r="N1456" s="19"/>
      <c r="O1456" s="19">
        <f>IF(P1456="m3",I1456*J1456*M1456,IF(P1456="m2-LxH",I1456*M1456,IF(P1456="m2-LxW",I1456*J1456*N1456,IF(P1456="rm",M1456,IF(P1456="lm",I1456,IF(P1456="unit",#REF!,))))))</f>
        <v>88</v>
      </c>
      <c r="P1456" s="20" t="s">
        <v>27</v>
      </c>
      <c r="Q1456" s="21" t="str">
        <f t="shared" si="374"/>
        <v>off hired</v>
      </c>
      <c r="R1456" s="22">
        <v>44855</v>
      </c>
      <c r="S1456" s="22">
        <v>44978</v>
      </c>
      <c r="T1456" s="23">
        <f t="shared" si="375"/>
        <v>1</v>
      </c>
      <c r="U1456" s="24">
        <f t="shared" si="373"/>
        <v>17.714285714285715</v>
      </c>
      <c r="V1456" s="31">
        <v>14</v>
      </c>
      <c r="W1456" s="25">
        <v>0.84</v>
      </c>
      <c r="X1456" s="26">
        <f t="shared" si="365"/>
        <v>1232</v>
      </c>
      <c r="Y1456" s="26">
        <f t="shared" si="366"/>
        <v>73.92</v>
      </c>
      <c r="Z1456" s="26">
        <f t="shared" si="367"/>
        <v>862.39999999999986</v>
      </c>
      <c r="AA1456" s="26">
        <f t="shared" si="368"/>
        <v>369.59999999999997</v>
      </c>
      <c r="AB1456" s="26">
        <f t="shared" si="369"/>
        <v>1309.44</v>
      </c>
      <c r="AC1456" s="26">
        <f t="shared" si="370"/>
        <v>2541.4399999999996</v>
      </c>
      <c r="AD1456" s="93">
        <f t="shared" si="371"/>
        <v>2541.4399999999996</v>
      </c>
    </row>
    <row r="1457" spans="1:30" ht="30" customHeight="1" x14ac:dyDescent="0.35">
      <c r="A1457" s="16"/>
      <c r="B1457" s="16" t="s">
        <v>97</v>
      </c>
      <c r="C1457" s="17">
        <v>1267</v>
      </c>
      <c r="D1457" s="18">
        <v>13705</v>
      </c>
      <c r="E1457" s="18">
        <v>8613</v>
      </c>
      <c r="F1457" s="19" t="s">
        <v>50</v>
      </c>
      <c r="G1457" s="16" t="s">
        <v>223</v>
      </c>
      <c r="H1457" s="16" t="s">
        <v>38</v>
      </c>
      <c r="I1457" s="19">
        <v>1.8</v>
      </c>
      <c r="J1457" s="19">
        <v>1.3</v>
      </c>
      <c r="K1457" s="19">
        <v>5.5</v>
      </c>
      <c r="L1457" s="19"/>
      <c r="M1457" s="19">
        <f t="shared" si="364"/>
        <v>5.5</v>
      </c>
      <c r="N1457" s="19"/>
      <c r="O1457" s="19">
        <f>IF(P1457="m3",I1457*J1457*M1457,IF(P1457="m2-LxH",I1457*M1457,IF(P1457="m2-LxW",I1457*J1457*N1457,IF(P1457="rm",M1457,IF(P1457="lm",I1457,IF(P1457="unit",#REF!,))))))</f>
        <v>5.5</v>
      </c>
      <c r="P1457" s="20" t="s">
        <v>30</v>
      </c>
      <c r="Q1457" s="21" t="str">
        <f t="shared" si="374"/>
        <v>off hired</v>
      </c>
      <c r="R1457" s="22">
        <v>44855</v>
      </c>
      <c r="S1457" s="22">
        <v>44953</v>
      </c>
      <c r="T1457" s="23">
        <f t="shared" si="375"/>
        <v>1</v>
      </c>
      <c r="U1457" s="24">
        <f t="shared" si="373"/>
        <v>14.142857142857142</v>
      </c>
      <c r="V1457" s="31">
        <v>135</v>
      </c>
      <c r="W1457" s="25">
        <v>12.25</v>
      </c>
      <c r="X1457" s="26">
        <f t="shared" si="365"/>
        <v>742.5</v>
      </c>
      <c r="Y1457" s="26">
        <f t="shared" si="366"/>
        <v>67.375</v>
      </c>
      <c r="Z1457" s="26">
        <f t="shared" si="367"/>
        <v>519.75</v>
      </c>
      <c r="AA1457" s="26">
        <f t="shared" si="368"/>
        <v>222.75</v>
      </c>
      <c r="AB1457" s="26">
        <f t="shared" si="369"/>
        <v>952.87499999999989</v>
      </c>
      <c r="AC1457" s="26">
        <f t="shared" si="370"/>
        <v>1695.375</v>
      </c>
      <c r="AD1457" s="93">
        <f t="shared" si="371"/>
        <v>1695.375</v>
      </c>
    </row>
    <row r="1458" spans="1:30" ht="30" customHeight="1" x14ac:dyDescent="0.35">
      <c r="A1458" s="16"/>
      <c r="B1458" s="16" t="s">
        <v>97</v>
      </c>
      <c r="C1458" s="17">
        <v>1267</v>
      </c>
      <c r="D1458" s="18">
        <v>13705</v>
      </c>
      <c r="E1458" s="18">
        <v>8613</v>
      </c>
      <c r="F1458" s="19" t="s">
        <v>50</v>
      </c>
      <c r="G1458" s="16" t="s">
        <v>223</v>
      </c>
      <c r="H1458" s="16" t="s">
        <v>41</v>
      </c>
      <c r="I1458" s="19">
        <v>1.8</v>
      </c>
      <c r="J1458" s="19">
        <v>1</v>
      </c>
      <c r="K1458" s="19"/>
      <c r="L1458" s="19"/>
      <c r="M1458" s="19">
        <f t="shared" si="364"/>
        <v>0</v>
      </c>
      <c r="N1458" s="19">
        <v>1</v>
      </c>
      <c r="O1458" s="19">
        <f>IF(P1458="m3",I1458*J1458*M1458,IF(P1458="m2-LxH",I1458*M1458,IF(P1458="m2-LxW",I1458*J1458*N1458,IF(P1458="rm",M1458,IF(P1458="lm",I1458,IF(P1458="unit",#REF!,))))))</f>
        <v>1.8</v>
      </c>
      <c r="P1458" s="20" t="s">
        <v>32</v>
      </c>
      <c r="Q1458" s="21" t="str">
        <f t="shared" si="374"/>
        <v>off hired</v>
      </c>
      <c r="R1458" s="22">
        <v>44855</v>
      </c>
      <c r="S1458" s="22">
        <v>44953</v>
      </c>
      <c r="T1458" s="23">
        <f t="shared" si="375"/>
        <v>1</v>
      </c>
      <c r="U1458" s="24">
        <f t="shared" si="373"/>
        <v>14.142857142857142</v>
      </c>
      <c r="V1458" s="31">
        <v>36.5</v>
      </c>
      <c r="W1458" s="25">
        <v>3.15</v>
      </c>
      <c r="X1458" s="26">
        <f t="shared" si="365"/>
        <v>65.7</v>
      </c>
      <c r="Y1458" s="26">
        <f t="shared" si="366"/>
        <v>5.67</v>
      </c>
      <c r="Z1458" s="26">
        <f t="shared" si="367"/>
        <v>45.99</v>
      </c>
      <c r="AA1458" s="26">
        <f t="shared" si="368"/>
        <v>19.71</v>
      </c>
      <c r="AB1458" s="26">
        <f t="shared" si="369"/>
        <v>80.19</v>
      </c>
      <c r="AC1458" s="26">
        <f t="shared" si="370"/>
        <v>145.88999999999999</v>
      </c>
      <c r="AD1458" s="93">
        <f t="shared" si="371"/>
        <v>145.88999999999999</v>
      </c>
    </row>
    <row r="1459" spans="1:30" ht="30" customHeight="1" x14ac:dyDescent="0.35">
      <c r="A1459" s="16"/>
      <c r="B1459" s="16" t="s">
        <v>224</v>
      </c>
      <c r="C1459" s="17">
        <v>1259</v>
      </c>
      <c r="D1459" s="18">
        <v>13797</v>
      </c>
      <c r="E1459" s="18">
        <v>8313</v>
      </c>
      <c r="F1459" s="19" t="s">
        <v>49</v>
      </c>
      <c r="G1459" s="16" t="s">
        <v>72</v>
      </c>
      <c r="H1459" s="16" t="s">
        <v>38</v>
      </c>
      <c r="I1459" s="19">
        <v>2.5</v>
      </c>
      <c r="J1459" s="19">
        <v>1.8</v>
      </c>
      <c r="K1459" s="19">
        <v>2</v>
      </c>
      <c r="L1459" s="19"/>
      <c r="M1459" s="19">
        <f t="shared" si="364"/>
        <v>2</v>
      </c>
      <c r="N1459" s="19"/>
      <c r="O1459" s="19">
        <f>IF(P1459="m3",I1459*J1459*M1459,IF(P1459="m2-LxH",I1459*M1459,IF(P1459="m2-LxW",I1459*J1459*N1459,IF(P1459="rm",M1459,IF(P1459="lm",I1459,IF(P1459="unit",#REF!,))))))</f>
        <v>2</v>
      </c>
      <c r="P1459" s="20" t="s">
        <v>30</v>
      </c>
      <c r="Q1459" s="21" t="str">
        <f t="shared" si="374"/>
        <v>off hired</v>
      </c>
      <c r="R1459" s="22">
        <v>44854</v>
      </c>
      <c r="S1459" s="22">
        <v>44903</v>
      </c>
      <c r="T1459" s="23">
        <f t="shared" si="375"/>
        <v>1</v>
      </c>
      <c r="U1459" s="24">
        <f t="shared" si="373"/>
        <v>7.1428571428571432</v>
      </c>
      <c r="V1459" s="31">
        <v>135</v>
      </c>
      <c r="W1459" s="25">
        <v>12.25</v>
      </c>
      <c r="X1459" s="26">
        <f t="shared" si="365"/>
        <v>270</v>
      </c>
      <c r="Y1459" s="26">
        <f t="shared" si="366"/>
        <v>24.5</v>
      </c>
      <c r="Z1459" s="26">
        <f t="shared" si="367"/>
        <v>189</v>
      </c>
      <c r="AA1459" s="26">
        <f t="shared" si="368"/>
        <v>81</v>
      </c>
      <c r="AB1459" s="26">
        <f t="shared" si="369"/>
        <v>175</v>
      </c>
      <c r="AC1459" s="26">
        <f t="shared" si="370"/>
        <v>445</v>
      </c>
      <c r="AD1459" s="93">
        <f t="shared" si="371"/>
        <v>445</v>
      </c>
    </row>
    <row r="1460" spans="1:30" ht="30" customHeight="1" x14ac:dyDescent="0.35">
      <c r="A1460" s="16"/>
      <c r="B1460" s="16" t="s">
        <v>111</v>
      </c>
      <c r="C1460" s="17">
        <v>1268</v>
      </c>
      <c r="D1460" s="18">
        <v>13706</v>
      </c>
      <c r="E1460" s="18">
        <v>8157</v>
      </c>
      <c r="F1460" s="19" t="s">
        <v>49</v>
      </c>
      <c r="G1460" s="16" t="s">
        <v>225</v>
      </c>
      <c r="H1460" s="16" t="s">
        <v>36</v>
      </c>
      <c r="I1460" s="19">
        <v>5</v>
      </c>
      <c r="J1460" s="19">
        <v>1.3</v>
      </c>
      <c r="K1460" s="19">
        <v>2</v>
      </c>
      <c r="L1460" s="19"/>
      <c r="M1460" s="19">
        <f t="shared" si="364"/>
        <v>2</v>
      </c>
      <c r="N1460" s="19"/>
      <c r="O1460" s="19">
        <f>IF(P1460="m3",I1460*J1460*M1460,IF(P1460="m2-LxH",I1460*M1460,IF(P1460="m2-LxW",I1460*J1460*N1460,IF(P1460="rm",M1460,IF(P1460="lm",I1460,IF(P1460="unit",#REF!,))))))</f>
        <v>10</v>
      </c>
      <c r="P1460" s="20" t="s">
        <v>27</v>
      </c>
      <c r="Q1460" s="21" t="str">
        <f t="shared" si="374"/>
        <v>off hired</v>
      </c>
      <c r="R1460" s="22">
        <v>44855</v>
      </c>
      <c r="S1460" s="22">
        <v>44861</v>
      </c>
      <c r="T1460" s="23">
        <f t="shared" si="375"/>
        <v>1</v>
      </c>
      <c r="U1460" s="24">
        <f t="shared" si="373"/>
        <v>1</v>
      </c>
      <c r="V1460" s="31">
        <v>14</v>
      </c>
      <c r="W1460" s="25">
        <v>0.84</v>
      </c>
      <c r="X1460" s="26">
        <f t="shared" si="365"/>
        <v>140</v>
      </c>
      <c r="Y1460" s="26">
        <f t="shared" si="366"/>
        <v>8.4</v>
      </c>
      <c r="Z1460" s="26">
        <f t="shared" si="367"/>
        <v>98</v>
      </c>
      <c r="AA1460" s="26">
        <f t="shared" si="368"/>
        <v>42</v>
      </c>
      <c r="AB1460" s="26">
        <f t="shared" si="369"/>
        <v>8.4</v>
      </c>
      <c r="AC1460" s="26">
        <f t="shared" si="370"/>
        <v>148.4</v>
      </c>
      <c r="AD1460" s="93">
        <f t="shared" si="371"/>
        <v>148.4</v>
      </c>
    </row>
    <row r="1461" spans="1:30" ht="30" customHeight="1" x14ac:dyDescent="0.35">
      <c r="A1461" s="16"/>
      <c r="B1461" s="16" t="s">
        <v>164</v>
      </c>
      <c r="C1461" s="17">
        <v>1271</v>
      </c>
      <c r="D1461" s="18">
        <v>13709</v>
      </c>
      <c r="E1461" s="18">
        <v>8157</v>
      </c>
      <c r="F1461" s="19" t="s">
        <v>49</v>
      </c>
      <c r="G1461" s="16" t="s">
        <v>72</v>
      </c>
      <c r="H1461" s="16" t="s">
        <v>38</v>
      </c>
      <c r="I1461" s="19">
        <v>2.5</v>
      </c>
      <c r="J1461" s="19">
        <v>1.8</v>
      </c>
      <c r="K1461" s="19">
        <v>2</v>
      </c>
      <c r="L1461" s="19"/>
      <c r="M1461" s="19">
        <f t="shared" si="364"/>
        <v>2</v>
      </c>
      <c r="N1461" s="19"/>
      <c r="O1461" s="19">
        <f>IF(P1461="m3",I1461*J1461*M1461,IF(P1461="m2-LxH",I1461*M1461,IF(P1461="m2-LxW",I1461*J1461*N1461,IF(P1461="rm",M1461,IF(P1461="lm",I1461,IF(P1461="unit",#REF!,))))))</f>
        <v>2</v>
      </c>
      <c r="P1461" s="20" t="s">
        <v>30</v>
      </c>
      <c r="Q1461" s="21" t="str">
        <f t="shared" si="374"/>
        <v>off hired</v>
      </c>
      <c r="R1461" s="22">
        <v>44855</v>
      </c>
      <c r="S1461" s="22">
        <v>44861</v>
      </c>
      <c r="T1461" s="23">
        <f t="shared" si="375"/>
        <v>1</v>
      </c>
      <c r="U1461" s="24">
        <f t="shared" si="373"/>
        <v>1</v>
      </c>
      <c r="V1461" s="31">
        <v>135</v>
      </c>
      <c r="W1461" s="25">
        <v>12.25</v>
      </c>
      <c r="X1461" s="26">
        <f t="shared" si="365"/>
        <v>270</v>
      </c>
      <c r="Y1461" s="26">
        <f t="shared" si="366"/>
        <v>24.5</v>
      </c>
      <c r="Z1461" s="26">
        <f t="shared" si="367"/>
        <v>189</v>
      </c>
      <c r="AA1461" s="26">
        <f t="shared" si="368"/>
        <v>81</v>
      </c>
      <c r="AB1461" s="26">
        <f t="shared" si="369"/>
        <v>24.5</v>
      </c>
      <c r="AC1461" s="26">
        <f t="shared" si="370"/>
        <v>294.5</v>
      </c>
      <c r="AD1461" s="93">
        <f t="shared" si="371"/>
        <v>294.5</v>
      </c>
    </row>
    <row r="1462" spans="1:30" ht="30" customHeight="1" x14ac:dyDescent="0.35">
      <c r="A1462" s="16"/>
      <c r="B1462" s="16" t="s">
        <v>69</v>
      </c>
      <c r="C1462" s="17">
        <v>1266</v>
      </c>
      <c r="D1462" s="18">
        <v>13704</v>
      </c>
      <c r="E1462" s="18">
        <v>8167</v>
      </c>
      <c r="F1462" s="19" t="s">
        <v>50</v>
      </c>
      <c r="G1462" s="16" t="s">
        <v>226</v>
      </c>
      <c r="H1462" s="16" t="s">
        <v>38</v>
      </c>
      <c r="I1462" s="19">
        <v>2.5</v>
      </c>
      <c r="J1462" s="19">
        <v>1.3</v>
      </c>
      <c r="K1462" s="19">
        <v>3</v>
      </c>
      <c r="L1462" s="19"/>
      <c r="M1462" s="19">
        <f t="shared" si="364"/>
        <v>3</v>
      </c>
      <c r="N1462" s="19"/>
      <c r="O1462" s="19">
        <f>IF(P1462="m3",I1462*J1462*M1462,IF(P1462="m2-LxH",I1462*M1462,IF(P1462="m2-LxW",I1462*J1462*N1462,IF(P1462="rm",M1462,IF(P1462="lm",I1462,IF(P1462="unit",#REF!,))))))</f>
        <v>3</v>
      </c>
      <c r="P1462" s="20" t="s">
        <v>30</v>
      </c>
      <c r="Q1462" s="21" t="str">
        <f t="shared" si="374"/>
        <v>off hired</v>
      </c>
      <c r="R1462" s="22">
        <v>44855</v>
      </c>
      <c r="S1462" s="22">
        <v>44862</v>
      </c>
      <c r="T1462" s="23">
        <f t="shared" si="375"/>
        <v>1</v>
      </c>
      <c r="U1462" s="24">
        <f t="shared" si="373"/>
        <v>1.1428571428571428</v>
      </c>
      <c r="V1462" s="31">
        <v>135</v>
      </c>
      <c r="W1462" s="25">
        <v>12.25</v>
      </c>
      <c r="X1462" s="26">
        <f t="shared" si="365"/>
        <v>405</v>
      </c>
      <c r="Y1462" s="26">
        <f t="shared" si="366"/>
        <v>36.75</v>
      </c>
      <c r="Z1462" s="26">
        <f t="shared" si="367"/>
        <v>283.49999999999994</v>
      </c>
      <c r="AA1462" s="26">
        <f t="shared" si="368"/>
        <v>121.49999999999999</v>
      </c>
      <c r="AB1462" s="26">
        <f t="shared" si="369"/>
        <v>42</v>
      </c>
      <c r="AC1462" s="26">
        <f t="shared" si="370"/>
        <v>446.99999999999994</v>
      </c>
      <c r="AD1462" s="93">
        <f t="shared" si="371"/>
        <v>446.99999999999994</v>
      </c>
    </row>
    <row r="1463" spans="1:30" ht="30" customHeight="1" x14ac:dyDescent="0.35">
      <c r="A1463" s="16"/>
      <c r="B1463" s="16" t="s">
        <v>160</v>
      </c>
      <c r="C1463" s="17">
        <v>1272</v>
      </c>
      <c r="D1463" s="18">
        <v>13710</v>
      </c>
      <c r="E1463" s="18">
        <v>8173</v>
      </c>
      <c r="F1463" s="19" t="s">
        <v>49</v>
      </c>
      <c r="G1463" s="16" t="s">
        <v>72</v>
      </c>
      <c r="H1463" s="16" t="s">
        <v>38</v>
      </c>
      <c r="I1463" s="19">
        <v>2.5</v>
      </c>
      <c r="J1463" s="19">
        <v>1.8</v>
      </c>
      <c r="K1463" s="19">
        <v>2</v>
      </c>
      <c r="L1463" s="19"/>
      <c r="M1463" s="19">
        <f t="shared" si="364"/>
        <v>2</v>
      </c>
      <c r="N1463" s="19"/>
      <c r="O1463" s="19">
        <f>IF(P1463="m3",I1463*J1463*M1463,IF(P1463="m2-LxH",I1463*M1463,IF(P1463="m2-LxW",I1463*J1463*N1463,IF(P1463="rm",M1463,IF(P1463="lm",I1463,IF(P1463="unit",#REF!,))))))</f>
        <v>2</v>
      </c>
      <c r="P1463" s="20" t="s">
        <v>30</v>
      </c>
      <c r="Q1463" s="21" t="str">
        <f t="shared" si="374"/>
        <v>off hired</v>
      </c>
      <c r="R1463" s="22">
        <v>44855</v>
      </c>
      <c r="S1463" s="22">
        <v>44862</v>
      </c>
      <c r="T1463" s="23">
        <f t="shared" si="375"/>
        <v>1</v>
      </c>
      <c r="U1463" s="24">
        <f t="shared" si="373"/>
        <v>1.1428571428571428</v>
      </c>
      <c r="V1463" s="31">
        <v>135</v>
      </c>
      <c r="W1463" s="25">
        <v>12.25</v>
      </c>
      <c r="X1463" s="26">
        <f t="shared" si="365"/>
        <v>270</v>
      </c>
      <c r="Y1463" s="26">
        <f t="shared" si="366"/>
        <v>24.5</v>
      </c>
      <c r="Z1463" s="26">
        <f t="shared" si="367"/>
        <v>189</v>
      </c>
      <c r="AA1463" s="26">
        <f t="shared" si="368"/>
        <v>81</v>
      </c>
      <c r="AB1463" s="26">
        <f t="shared" si="369"/>
        <v>28</v>
      </c>
      <c r="AC1463" s="26">
        <f t="shared" si="370"/>
        <v>298</v>
      </c>
      <c r="AD1463" s="93">
        <f t="shared" si="371"/>
        <v>298</v>
      </c>
    </row>
    <row r="1464" spans="1:30" ht="30" customHeight="1" x14ac:dyDescent="0.35">
      <c r="A1464" s="16"/>
      <c r="B1464" s="16" t="s">
        <v>69</v>
      </c>
      <c r="C1464" s="17">
        <v>1273</v>
      </c>
      <c r="D1464" s="18">
        <v>13711</v>
      </c>
      <c r="E1464" s="18">
        <v>8167</v>
      </c>
      <c r="F1464" s="19" t="s">
        <v>50</v>
      </c>
      <c r="G1464" s="16" t="s">
        <v>226</v>
      </c>
      <c r="H1464" s="16" t="s">
        <v>38</v>
      </c>
      <c r="I1464" s="19">
        <v>2.5</v>
      </c>
      <c r="J1464" s="19">
        <v>1.3</v>
      </c>
      <c r="K1464" s="19">
        <v>3</v>
      </c>
      <c r="L1464" s="19"/>
      <c r="M1464" s="19">
        <f t="shared" si="364"/>
        <v>3</v>
      </c>
      <c r="N1464" s="19"/>
      <c r="O1464" s="19">
        <f>IF(P1464="m3",I1464*J1464*M1464,IF(P1464="m2-LxH",I1464*M1464,IF(P1464="m2-LxW",I1464*J1464*N1464,IF(P1464="rm",M1464,IF(P1464="lm",I1464,IF(P1464="unit",#REF!,))))))</f>
        <v>3</v>
      </c>
      <c r="P1464" s="20" t="s">
        <v>30</v>
      </c>
      <c r="Q1464" s="21" t="str">
        <f t="shared" si="374"/>
        <v>off hired</v>
      </c>
      <c r="R1464" s="22">
        <v>44855</v>
      </c>
      <c r="S1464" s="22">
        <v>44862</v>
      </c>
      <c r="T1464" s="23">
        <f t="shared" si="375"/>
        <v>1</v>
      </c>
      <c r="U1464" s="24">
        <f t="shared" si="373"/>
        <v>1.1428571428571428</v>
      </c>
      <c r="V1464" s="31">
        <v>135</v>
      </c>
      <c r="W1464" s="25">
        <v>12.25</v>
      </c>
      <c r="X1464" s="26">
        <f t="shared" si="365"/>
        <v>405</v>
      </c>
      <c r="Y1464" s="26">
        <f t="shared" si="366"/>
        <v>36.75</v>
      </c>
      <c r="Z1464" s="26">
        <f t="shared" si="367"/>
        <v>283.49999999999994</v>
      </c>
      <c r="AA1464" s="26">
        <f t="shared" si="368"/>
        <v>121.49999999999999</v>
      </c>
      <c r="AB1464" s="26">
        <f t="shared" si="369"/>
        <v>42</v>
      </c>
      <c r="AC1464" s="26">
        <f t="shared" si="370"/>
        <v>446.99999999999994</v>
      </c>
      <c r="AD1464" s="93">
        <f t="shared" si="371"/>
        <v>446.99999999999994</v>
      </c>
    </row>
    <row r="1465" spans="1:30" ht="30" customHeight="1" x14ac:dyDescent="0.35">
      <c r="A1465" s="16"/>
      <c r="B1465" s="16" t="s">
        <v>84</v>
      </c>
      <c r="C1465" s="17">
        <v>1275</v>
      </c>
      <c r="D1465" s="18">
        <v>13713</v>
      </c>
      <c r="E1465" s="18">
        <v>8137</v>
      </c>
      <c r="F1465" s="19" t="s">
        <v>50</v>
      </c>
      <c r="G1465" s="16" t="s">
        <v>193</v>
      </c>
      <c r="H1465" s="16" t="s">
        <v>36</v>
      </c>
      <c r="I1465" s="19">
        <v>23</v>
      </c>
      <c r="J1465" s="19">
        <v>1.3</v>
      </c>
      <c r="K1465" s="19">
        <v>2</v>
      </c>
      <c r="L1465" s="19"/>
      <c r="M1465" s="19">
        <f t="shared" si="364"/>
        <v>2</v>
      </c>
      <c r="N1465" s="19"/>
      <c r="O1465" s="19">
        <f>IF(P1465="m3",I1465*J1465*M1465,IF(P1465="m2-LxH",I1465*M1465,IF(P1465="m2-LxW",I1465*J1465*N1465,IF(P1465="rm",M1465,IF(P1465="lm",I1465,IF(P1465="unit",#REF!,))))))</f>
        <v>46</v>
      </c>
      <c r="P1465" s="20" t="s">
        <v>27</v>
      </c>
      <c r="Q1465" s="21" t="str">
        <f t="shared" si="374"/>
        <v>off hired</v>
      </c>
      <c r="R1465" s="22">
        <v>44855</v>
      </c>
      <c r="S1465" s="22">
        <v>44858</v>
      </c>
      <c r="T1465" s="23">
        <f t="shared" si="375"/>
        <v>1</v>
      </c>
      <c r="U1465" s="24">
        <f t="shared" si="373"/>
        <v>0.5714285714285714</v>
      </c>
      <c r="V1465" s="31">
        <v>14</v>
      </c>
      <c r="W1465" s="25">
        <v>0.84</v>
      </c>
      <c r="X1465" s="26">
        <f t="shared" si="365"/>
        <v>644</v>
      </c>
      <c r="Y1465" s="26">
        <f t="shared" si="366"/>
        <v>38.64</v>
      </c>
      <c r="Z1465" s="26">
        <f t="shared" si="367"/>
        <v>450.79999999999995</v>
      </c>
      <c r="AA1465" s="26">
        <f t="shared" si="368"/>
        <v>193.2</v>
      </c>
      <c r="AB1465" s="26">
        <f t="shared" si="369"/>
        <v>22.08</v>
      </c>
      <c r="AC1465" s="26">
        <f t="shared" si="370"/>
        <v>666.08</v>
      </c>
      <c r="AD1465" s="93">
        <f t="shared" si="371"/>
        <v>666.08</v>
      </c>
    </row>
    <row r="1466" spans="1:30" ht="30" customHeight="1" x14ac:dyDescent="0.35">
      <c r="A1466" s="16"/>
      <c r="B1466" s="16" t="s">
        <v>79</v>
      </c>
      <c r="C1466" s="17">
        <v>1281</v>
      </c>
      <c r="D1466" s="18">
        <v>13720</v>
      </c>
      <c r="E1466" s="18">
        <v>8226</v>
      </c>
      <c r="F1466" s="19" t="s">
        <v>49</v>
      </c>
      <c r="G1466" s="16" t="s">
        <v>227</v>
      </c>
      <c r="H1466" s="16" t="s">
        <v>36</v>
      </c>
      <c r="I1466" s="19">
        <v>23</v>
      </c>
      <c r="J1466" s="19">
        <v>1</v>
      </c>
      <c r="K1466" s="19">
        <v>6</v>
      </c>
      <c r="L1466" s="19"/>
      <c r="M1466" s="19">
        <f t="shared" si="364"/>
        <v>6</v>
      </c>
      <c r="N1466" s="19"/>
      <c r="O1466" s="19">
        <f>IF(P1466="m3",I1466*J1466*M1466,IF(P1466="m2-LxH",I1466*M1466,IF(P1466="m2-LxW",I1466*J1466*N1466,IF(P1466="rm",M1466,IF(P1466="lm",I1466,IF(P1466="unit",#REF!,))))))</f>
        <v>138</v>
      </c>
      <c r="P1466" s="20" t="s">
        <v>27</v>
      </c>
      <c r="Q1466" s="21" t="str">
        <f t="shared" si="374"/>
        <v>off hired</v>
      </c>
      <c r="R1466" s="22">
        <v>44858</v>
      </c>
      <c r="S1466" s="22">
        <v>44877</v>
      </c>
      <c r="T1466" s="23">
        <f t="shared" si="375"/>
        <v>1</v>
      </c>
      <c r="U1466" s="24">
        <f t="shared" si="373"/>
        <v>2.8571428571428572</v>
      </c>
      <c r="V1466" s="31">
        <v>14</v>
      </c>
      <c r="W1466" s="25">
        <v>0.84</v>
      </c>
      <c r="X1466" s="26">
        <f t="shared" si="365"/>
        <v>1932</v>
      </c>
      <c r="Y1466" s="26">
        <f t="shared" si="366"/>
        <v>115.92</v>
      </c>
      <c r="Z1466" s="26">
        <f t="shared" si="367"/>
        <v>1352.3999999999999</v>
      </c>
      <c r="AA1466" s="26">
        <f t="shared" si="368"/>
        <v>579.6</v>
      </c>
      <c r="AB1466" s="26">
        <f t="shared" si="369"/>
        <v>331.2</v>
      </c>
      <c r="AC1466" s="26">
        <f t="shared" si="370"/>
        <v>2263.1999999999998</v>
      </c>
      <c r="AD1466" s="93">
        <f t="shared" si="371"/>
        <v>2263.1999999999998</v>
      </c>
    </row>
    <row r="1467" spans="1:30" ht="30" customHeight="1" x14ac:dyDescent="0.35">
      <c r="A1467" s="16"/>
      <c r="B1467" s="16" t="s">
        <v>79</v>
      </c>
      <c r="C1467" s="17">
        <v>1261</v>
      </c>
      <c r="D1467" s="18">
        <v>13799</v>
      </c>
      <c r="E1467" s="18">
        <v>8139</v>
      </c>
      <c r="F1467" s="19" t="s">
        <v>49</v>
      </c>
      <c r="G1467" s="16" t="s">
        <v>56</v>
      </c>
      <c r="H1467" s="16" t="s">
        <v>52</v>
      </c>
      <c r="I1467" s="19">
        <v>30</v>
      </c>
      <c r="J1467" s="19">
        <v>1.8</v>
      </c>
      <c r="K1467" s="19">
        <v>2</v>
      </c>
      <c r="L1467" s="19"/>
      <c r="M1467" s="19">
        <f t="shared" si="364"/>
        <v>2</v>
      </c>
      <c r="N1467" s="19"/>
      <c r="O1467" s="19">
        <f>IF(P1467="m3",I1467*J1467*M1467,IF(P1467="m2-LxH",I1467*M1467,IF(P1467="m2-LxW",I1467*J1467*N1467,IF(P1467="rm",M1467,IF(P1467="lm",I1467,IF(P1467="unit",#REF!,))))))</f>
        <v>60</v>
      </c>
      <c r="P1467" s="20" t="s">
        <v>27</v>
      </c>
      <c r="Q1467" s="21" t="str">
        <f t="shared" si="374"/>
        <v>off hired</v>
      </c>
      <c r="R1467" s="22">
        <v>44854</v>
      </c>
      <c r="S1467" s="22">
        <v>44858</v>
      </c>
      <c r="T1467" s="23">
        <f t="shared" si="375"/>
        <v>1</v>
      </c>
      <c r="U1467" s="24">
        <f t="shared" si="373"/>
        <v>0.7142857142857143</v>
      </c>
      <c r="V1467" s="31">
        <v>18</v>
      </c>
      <c r="W1467" s="25">
        <v>1.05</v>
      </c>
      <c r="X1467" s="26">
        <f t="shared" si="365"/>
        <v>1080</v>
      </c>
      <c r="Y1467" s="26">
        <f t="shared" si="366"/>
        <v>63</v>
      </c>
      <c r="Z1467" s="26">
        <f t="shared" si="367"/>
        <v>756</v>
      </c>
      <c r="AA1467" s="26">
        <f t="shared" si="368"/>
        <v>324</v>
      </c>
      <c r="AB1467" s="26">
        <f t="shared" si="369"/>
        <v>45.000000000000007</v>
      </c>
      <c r="AC1467" s="26">
        <f t="shared" si="370"/>
        <v>1125</v>
      </c>
      <c r="AD1467" s="93">
        <f t="shared" si="371"/>
        <v>1125</v>
      </c>
    </row>
    <row r="1468" spans="1:30" ht="30" customHeight="1" x14ac:dyDescent="0.35">
      <c r="A1468" s="16"/>
      <c r="B1468" s="16" t="s">
        <v>62</v>
      </c>
      <c r="C1468" s="17">
        <v>1284</v>
      </c>
      <c r="D1468" s="18">
        <v>13723</v>
      </c>
      <c r="E1468" s="18">
        <v>8155</v>
      </c>
      <c r="F1468" s="19" t="s">
        <v>49</v>
      </c>
      <c r="G1468" s="16" t="s">
        <v>89</v>
      </c>
      <c r="H1468" s="16" t="s">
        <v>38</v>
      </c>
      <c r="I1468" s="19">
        <v>2</v>
      </c>
      <c r="J1468" s="19">
        <v>1.3</v>
      </c>
      <c r="K1468" s="19">
        <v>2</v>
      </c>
      <c r="L1468" s="19"/>
      <c r="M1468" s="19">
        <f t="shared" si="364"/>
        <v>2</v>
      </c>
      <c r="N1468" s="19"/>
      <c r="O1468" s="19">
        <f>IF(P1468="m3",I1468*J1468*M1468,IF(P1468="m2-LxH",I1468*M1468,IF(P1468="m2-LxW",I1468*J1468*N1468,IF(P1468="rm",M1468,IF(P1468="lm",I1468,IF(P1468="unit",#REF!,))))))</f>
        <v>2</v>
      </c>
      <c r="P1468" s="20" t="s">
        <v>30</v>
      </c>
      <c r="Q1468" s="21" t="str">
        <f t="shared" si="374"/>
        <v>off hired</v>
      </c>
      <c r="R1468" s="22">
        <v>44858</v>
      </c>
      <c r="S1468" s="22">
        <v>44861</v>
      </c>
      <c r="T1468" s="23">
        <f t="shared" si="375"/>
        <v>1</v>
      </c>
      <c r="U1468" s="24">
        <f t="shared" si="373"/>
        <v>0.5714285714285714</v>
      </c>
      <c r="V1468" s="31">
        <v>135</v>
      </c>
      <c r="W1468" s="25">
        <v>12.25</v>
      </c>
      <c r="X1468" s="26">
        <f t="shared" si="365"/>
        <v>270</v>
      </c>
      <c r="Y1468" s="26">
        <f t="shared" si="366"/>
        <v>24.5</v>
      </c>
      <c r="Z1468" s="26">
        <f t="shared" si="367"/>
        <v>189</v>
      </c>
      <c r="AA1468" s="26">
        <f t="shared" si="368"/>
        <v>81</v>
      </c>
      <c r="AB1468" s="26">
        <f t="shared" si="369"/>
        <v>14</v>
      </c>
      <c r="AC1468" s="26">
        <f t="shared" si="370"/>
        <v>284</v>
      </c>
      <c r="AD1468" s="93">
        <f t="shared" si="371"/>
        <v>284</v>
      </c>
    </row>
    <row r="1469" spans="1:30" ht="30" customHeight="1" x14ac:dyDescent="0.35">
      <c r="A1469" s="16"/>
      <c r="B1469" s="16" t="s">
        <v>114</v>
      </c>
      <c r="C1469" s="17">
        <v>1285</v>
      </c>
      <c r="D1469" s="18">
        <v>13724</v>
      </c>
      <c r="E1469" s="18">
        <v>8179</v>
      </c>
      <c r="F1469" s="19" t="s">
        <v>49</v>
      </c>
      <c r="G1469" s="16" t="s">
        <v>90</v>
      </c>
      <c r="H1469" s="16" t="s">
        <v>36</v>
      </c>
      <c r="I1469" s="19">
        <v>3.9</v>
      </c>
      <c r="J1469" s="19">
        <v>1.3</v>
      </c>
      <c r="K1469" s="19">
        <v>4</v>
      </c>
      <c r="L1469" s="19"/>
      <c r="M1469" s="19">
        <f t="shared" si="364"/>
        <v>4</v>
      </c>
      <c r="N1469" s="19"/>
      <c r="O1469" s="19">
        <f>IF(P1469="m3",I1469*J1469*M1469,IF(P1469="m2-LxH",I1469*M1469,IF(P1469="m2-LxW",I1469*J1469*N1469,IF(P1469="rm",M1469,IF(P1469="lm",I1469,IF(P1469="unit",#REF!,))))))</f>
        <v>15.6</v>
      </c>
      <c r="P1469" s="20" t="s">
        <v>27</v>
      </c>
      <c r="Q1469" s="21" t="str">
        <f t="shared" si="374"/>
        <v>off hired</v>
      </c>
      <c r="R1469" s="22">
        <v>44858</v>
      </c>
      <c r="S1469" s="22">
        <v>44866</v>
      </c>
      <c r="T1469" s="23">
        <f t="shared" si="375"/>
        <v>1</v>
      </c>
      <c r="U1469" s="24">
        <f t="shared" si="373"/>
        <v>1.2857142857142858</v>
      </c>
      <c r="V1469" s="31">
        <v>14</v>
      </c>
      <c r="W1469" s="25">
        <v>0.84</v>
      </c>
      <c r="X1469" s="26">
        <f t="shared" si="365"/>
        <v>218.4</v>
      </c>
      <c r="Y1469" s="26">
        <f t="shared" si="366"/>
        <v>13.103999999999999</v>
      </c>
      <c r="Z1469" s="26">
        <f t="shared" si="367"/>
        <v>152.88</v>
      </c>
      <c r="AA1469" s="26">
        <f t="shared" si="368"/>
        <v>65.52</v>
      </c>
      <c r="AB1469" s="26">
        <f t="shared" si="369"/>
        <v>16.847999999999999</v>
      </c>
      <c r="AC1469" s="26">
        <f t="shared" si="370"/>
        <v>235.24799999999999</v>
      </c>
      <c r="AD1469" s="93">
        <f t="shared" si="371"/>
        <v>235.24799999999999</v>
      </c>
    </row>
    <row r="1470" spans="1:30" ht="30" customHeight="1" x14ac:dyDescent="0.35">
      <c r="A1470" s="16"/>
      <c r="B1470" s="16" t="s">
        <v>97</v>
      </c>
      <c r="C1470" s="17">
        <v>1286</v>
      </c>
      <c r="D1470" s="18">
        <v>13725</v>
      </c>
      <c r="E1470" s="18">
        <v>8229</v>
      </c>
      <c r="F1470" s="19" t="s">
        <v>50</v>
      </c>
      <c r="G1470" s="16" t="s">
        <v>228</v>
      </c>
      <c r="H1470" s="16" t="s">
        <v>36</v>
      </c>
      <c r="I1470" s="19">
        <v>13</v>
      </c>
      <c r="J1470" s="19">
        <v>1.3</v>
      </c>
      <c r="K1470" s="19">
        <v>6</v>
      </c>
      <c r="L1470" s="19"/>
      <c r="M1470" s="19">
        <f t="shared" si="364"/>
        <v>6</v>
      </c>
      <c r="N1470" s="19"/>
      <c r="O1470" s="19">
        <f>IF(P1470="m3",I1470*J1470*M1470,IF(P1470="m2-LxH",I1470*M1470,IF(P1470="m2-LxW",I1470*J1470*N1470,IF(P1470="rm",M1470,IF(P1470="lm",I1470,IF(P1470="unit",#REF!,))))))</f>
        <v>78</v>
      </c>
      <c r="P1470" s="20" t="s">
        <v>27</v>
      </c>
      <c r="Q1470" s="21" t="str">
        <f t="shared" si="374"/>
        <v>off hired</v>
      </c>
      <c r="R1470" s="22">
        <v>44858</v>
      </c>
      <c r="S1470" s="22">
        <v>44869</v>
      </c>
      <c r="T1470" s="23">
        <f t="shared" si="375"/>
        <v>1</v>
      </c>
      <c r="U1470" s="24">
        <f t="shared" si="373"/>
        <v>1.7142857142857142</v>
      </c>
      <c r="V1470" s="31">
        <v>14</v>
      </c>
      <c r="W1470" s="25">
        <v>0.84</v>
      </c>
      <c r="X1470" s="26">
        <f t="shared" si="365"/>
        <v>1092</v>
      </c>
      <c r="Y1470" s="26">
        <f t="shared" si="366"/>
        <v>65.52</v>
      </c>
      <c r="Z1470" s="26">
        <f t="shared" si="367"/>
        <v>764.39999999999986</v>
      </c>
      <c r="AA1470" s="26">
        <f t="shared" si="368"/>
        <v>327.59999999999997</v>
      </c>
      <c r="AB1470" s="26">
        <f t="shared" si="369"/>
        <v>112.31999999999998</v>
      </c>
      <c r="AC1470" s="26">
        <f t="shared" si="370"/>
        <v>1204.3199999999997</v>
      </c>
      <c r="AD1470" s="93">
        <f t="shared" si="371"/>
        <v>1204.3199999999997</v>
      </c>
    </row>
    <row r="1471" spans="1:30" ht="30" customHeight="1" x14ac:dyDescent="0.35">
      <c r="A1471" s="16"/>
      <c r="B1471" s="16" t="s">
        <v>115</v>
      </c>
      <c r="C1471" s="17">
        <v>1287</v>
      </c>
      <c r="D1471" s="18">
        <v>13726</v>
      </c>
      <c r="E1471" s="18"/>
      <c r="F1471" s="19" t="s">
        <v>49</v>
      </c>
      <c r="G1471" s="16" t="s">
        <v>137</v>
      </c>
      <c r="H1471" s="16" t="s">
        <v>36</v>
      </c>
      <c r="I1471" s="19">
        <v>5</v>
      </c>
      <c r="J1471" s="19">
        <v>1</v>
      </c>
      <c r="K1471" s="19">
        <v>3</v>
      </c>
      <c r="L1471" s="19"/>
      <c r="M1471" s="19">
        <f t="shared" si="364"/>
        <v>3</v>
      </c>
      <c r="N1471" s="19"/>
      <c r="O1471" s="19">
        <f>IF(P1471="m3",I1471*J1471*M1471,IF(P1471="m2-LxH",I1471*M1471,IF(P1471="m2-LxW",I1471*J1471*N1471,IF(P1471="rm",M1471,IF(P1471="lm",I1471,IF(P1471="unit",#REF!,))))))</f>
        <v>15</v>
      </c>
      <c r="P1471" s="20" t="s">
        <v>27</v>
      </c>
      <c r="Q1471" s="21" t="str">
        <f t="shared" si="374"/>
        <v>on hire</v>
      </c>
      <c r="R1471" s="22">
        <v>44858</v>
      </c>
      <c r="S1471" s="22"/>
      <c r="T1471" s="23">
        <f t="shared" si="375"/>
        <v>0</v>
      </c>
      <c r="U1471" s="24">
        <f t="shared" ca="1" si="373"/>
        <v>26.142857142857142</v>
      </c>
      <c r="V1471" s="31">
        <v>14</v>
      </c>
      <c r="W1471" s="25">
        <v>0.84</v>
      </c>
      <c r="X1471" s="26">
        <f t="shared" si="365"/>
        <v>210</v>
      </c>
      <c r="Y1471" s="26">
        <f t="shared" si="366"/>
        <v>12.6</v>
      </c>
      <c r="Z1471" s="26">
        <f t="shared" si="367"/>
        <v>147</v>
      </c>
      <c r="AA1471" s="26">
        <f t="shared" si="368"/>
        <v>0</v>
      </c>
      <c r="AB1471" s="26">
        <f t="shared" ca="1" si="369"/>
        <v>329.4</v>
      </c>
      <c r="AC1471" s="26">
        <f t="shared" ca="1" si="370"/>
        <v>476.4</v>
      </c>
      <c r="AD1471" s="93">
        <f t="shared" ca="1" si="371"/>
        <v>476.4</v>
      </c>
    </row>
    <row r="1472" spans="1:30" ht="30" customHeight="1" x14ac:dyDescent="0.35">
      <c r="A1472" s="16"/>
      <c r="B1472" s="16" t="s">
        <v>106</v>
      </c>
      <c r="C1472" s="17">
        <v>1288</v>
      </c>
      <c r="D1472" s="18">
        <v>13727</v>
      </c>
      <c r="E1472" s="18"/>
      <c r="F1472" s="19" t="s">
        <v>49</v>
      </c>
      <c r="G1472" s="16" t="s">
        <v>137</v>
      </c>
      <c r="H1472" s="16" t="s">
        <v>38</v>
      </c>
      <c r="I1472" s="19">
        <v>2.5</v>
      </c>
      <c r="J1472" s="19">
        <v>1.3</v>
      </c>
      <c r="K1472" s="19">
        <v>4</v>
      </c>
      <c r="L1472" s="19"/>
      <c r="M1472" s="19">
        <f t="shared" si="364"/>
        <v>4</v>
      </c>
      <c r="N1472" s="19"/>
      <c r="O1472" s="19">
        <f>IF(P1472="m3",I1472*J1472*M1472,IF(P1472="m2-LxH",I1472*M1472,IF(P1472="m2-LxW",I1472*J1472*N1472,IF(P1472="rm",M1472,IF(P1472="lm",I1472,IF(P1472="unit",#REF!,))))))</f>
        <v>4</v>
      </c>
      <c r="P1472" s="20" t="s">
        <v>30</v>
      </c>
      <c r="Q1472" s="21" t="str">
        <f t="shared" si="374"/>
        <v>on hire</v>
      </c>
      <c r="R1472" s="22">
        <v>44858</v>
      </c>
      <c r="S1472" s="22"/>
      <c r="T1472" s="23">
        <f t="shared" si="375"/>
        <v>0</v>
      </c>
      <c r="U1472" s="24">
        <f t="shared" ca="1" si="373"/>
        <v>26.142857142857142</v>
      </c>
      <c r="V1472" s="31">
        <v>135</v>
      </c>
      <c r="W1472" s="25">
        <v>12.25</v>
      </c>
      <c r="X1472" s="26">
        <f t="shared" si="365"/>
        <v>540</v>
      </c>
      <c r="Y1472" s="26">
        <f t="shared" si="366"/>
        <v>49</v>
      </c>
      <c r="Z1472" s="26">
        <f t="shared" si="367"/>
        <v>378</v>
      </c>
      <c r="AA1472" s="26">
        <f t="shared" si="368"/>
        <v>0</v>
      </c>
      <c r="AB1472" s="26">
        <f t="shared" ca="1" si="369"/>
        <v>1281</v>
      </c>
      <c r="AC1472" s="26">
        <f t="shared" ca="1" si="370"/>
        <v>1659</v>
      </c>
      <c r="AD1472" s="93">
        <f t="shared" ca="1" si="371"/>
        <v>1659</v>
      </c>
    </row>
    <row r="1473" spans="1:30" ht="30" customHeight="1" x14ac:dyDescent="0.35">
      <c r="A1473" s="16"/>
      <c r="B1473" s="16" t="s">
        <v>106</v>
      </c>
      <c r="C1473" s="17">
        <v>1289</v>
      </c>
      <c r="D1473" s="18">
        <v>13728</v>
      </c>
      <c r="E1473" s="18"/>
      <c r="F1473" s="19" t="s">
        <v>49</v>
      </c>
      <c r="G1473" s="16" t="s">
        <v>137</v>
      </c>
      <c r="H1473" s="16" t="s">
        <v>36</v>
      </c>
      <c r="I1473" s="19">
        <v>5</v>
      </c>
      <c r="J1473" s="19">
        <v>1.3</v>
      </c>
      <c r="K1473" s="19">
        <v>2</v>
      </c>
      <c r="L1473" s="19"/>
      <c r="M1473" s="19">
        <f t="shared" si="364"/>
        <v>2</v>
      </c>
      <c r="N1473" s="19"/>
      <c r="O1473" s="19">
        <f>IF(P1473="m3",I1473*J1473*M1473,IF(P1473="m2-LxH",I1473*M1473,IF(P1473="m2-LxW",I1473*J1473*N1473,IF(P1473="rm",M1473,IF(P1473="lm",I1473,IF(P1473="unit",#REF!,))))))</f>
        <v>10</v>
      </c>
      <c r="P1473" s="20" t="s">
        <v>27</v>
      </c>
      <c r="Q1473" s="21" t="str">
        <f t="shared" si="374"/>
        <v>on hire</v>
      </c>
      <c r="R1473" s="22">
        <v>44858</v>
      </c>
      <c r="S1473" s="22"/>
      <c r="T1473" s="23">
        <f t="shared" si="375"/>
        <v>0</v>
      </c>
      <c r="U1473" s="24">
        <f t="shared" ca="1" si="373"/>
        <v>26.142857142857142</v>
      </c>
      <c r="V1473" s="31">
        <v>14</v>
      </c>
      <c r="W1473" s="25">
        <v>0.84</v>
      </c>
      <c r="X1473" s="26">
        <f t="shared" si="365"/>
        <v>140</v>
      </c>
      <c r="Y1473" s="26">
        <f t="shared" si="366"/>
        <v>8.4</v>
      </c>
      <c r="Z1473" s="26">
        <f t="shared" si="367"/>
        <v>98</v>
      </c>
      <c r="AA1473" s="26">
        <f t="shared" si="368"/>
        <v>0</v>
      </c>
      <c r="AB1473" s="26">
        <f t="shared" ca="1" si="369"/>
        <v>219.6</v>
      </c>
      <c r="AC1473" s="26">
        <f t="shared" ca="1" si="370"/>
        <v>317.60000000000002</v>
      </c>
      <c r="AD1473" s="93">
        <f t="shared" ca="1" si="371"/>
        <v>317.60000000000002</v>
      </c>
    </row>
    <row r="1474" spans="1:30" ht="30" customHeight="1" x14ac:dyDescent="0.35">
      <c r="A1474" s="16"/>
      <c r="B1474" s="16" t="s">
        <v>79</v>
      </c>
      <c r="C1474" s="17">
        <v>1290</v>
      </c>
      <c r="D1474" s="18">
        <v>13729</v>
      </c>
      <c r="E1474" s="18">
        <v>8205</v>
      </c>
      <c r="F1474" s="19" t="s">
        <v>49</v>
      </c>
      <c r="G1474" s="16" t="s">
        <v>80</v>
      </c>
      <c r="H1474" s="16" t="s">
        <v>36</v>
      </c>
      <c r="I1474" s="19">
        <v>23</v>
      </c>
      <c r="J1474" s="19">
        <v>1</v>
      </c>
      <c r="K1474" s="19">
        <v>6</v>
      </c>
      <c r="L1474" s="19"/>
      <c r="M1474" s="19">
        <f t="shared" si="364"/>
        <v>6</v>
      </c>
      <c r="N1474" s="19"/>
      <c r="O1474" s="19">
        <f>IF(P1474="m3",I1474*J1474*M1474,IF(P1474="m2-LxH",I1474*M1474,IF(P1474="m2-LxW",I1474*J1474*N1474,IF(P1474="rm",M1474,IF(P1474="lm",I1474,IF(P1474="unit",#REF!,))))))</f>
        <v>138</v>
      </c>
      <c r="P1474" s="20" t="s">
        <v>27</v>
      </c>
      <c r="Q1474" s="21" t="str">
        <f t="shared" si="374"/>
        <v>off hired</v>
      </c>
      <c r="R1474" s="22">
        <v>44858</v>
      </c>
      <c r="S1474" s="22">
        <v>44872</v>
      </c>
      <c r="T1474" s="23">
        <f t="shared" si="375"/>
        <v>1</v>
      </c>
      <c r="U1474" s="24">
        <f t="shared" si="373"/>
        <v>2.1428571428571428</v>
      </c>
      <c r="V1474" s="31">
        <v>14</v>
      </c>
      <c r="W1474" s="25">
        <v>0.84</v>
      </c>
      <c r="X1474" s="26">
        <f t="shared" si="365"/>
        <v>1932</v>
      </c>
      <c r="Y1474" s="26">
        <f t="shared" si="366"/>
        <v>115.92</v>
      </c>
      <c r="Z1474" s="26">
        <f t="shared" si="367"/>
        <v>1352.3999999999999</v>
      </c>
      <c r="AA1474" s="26">
        <f t="shared" si="368"/>
        <v>579.6</v>
      </c>
      <c r="AB1474" s="26">
        <f t="shared" si="369"/>
        <v>248.4</v>
      </c>
      <c r="AC1474" s="26">
        <f t="shared" si="370"/>
        <v>2180.4</v>
      </c>
      <c r="AD1474" s="93">
        <f t="shared" si="371"/>
        <v>2180.4</v>
      </c>
    </row>
    <row r="1475" spans="1:30" ht="30" customHeight="1" x14ac:dyDescent="0.35">
      <c r="A1475" s="16"/>
      <c r="B1475" s="16" t="s">
        <v>93</v>
      </c>
      <c r="C1475" s="17">
        <v>1291</v>
      </c>
      <c r="D1475" s="18">
        <v>13730</v>
      </c>
      <c r="E1475" s="18">
        <v>8492</v>
      </c>
      <c r="F1475" s="19" t="s">
        <v>50</v>
      </c>
      <c r="G1475" s="16" t="s">
        <v>94</v>
      </c>
      <c r="H1475" s="16" t="s">
        <v>28</v>
      </c>
      <c r="I1475" s="19">
        <v>4.4000000000000004</v>
      </c>
      <c r="J1475" s="19">
        <v>2.5</v>
      </c>
      <c r="K1475" s="19">
        <v>4</v>
      </c>
      <c r="L1475" s="19"/>
      <c r="M1475" s="19">
        <f t="shared" si="364"/>
        <v>4</v>
      </c>
      <c r="N1475" s="19"/>
      <c r="O1475" s="19">
        <f>IF(P1475="m3",I1475*J1475*M1475,IF(P1475="m2-LxH",I1475*M1475,IF(P1475="m2-LxW",I1475*J1475*N1475,IF(P1475="rm",M1475,IF(P1475="lm",I1475,IF(P1475="unit",#REF!,))))))</f>
        <v>44</v>
      </c>
      <c r="P1475" s="20" t="s">
        <v>29</v>
      </c>
      <c r="Q1475" s="21" t="str">
        <f t="shared" si="374"/>
        <v>off hired</v>
      </c>
      <c r="R1475" s="22">
        <v>44858</v>
      </c>
      <c r="S1475" s="22">
        <v>44931</v>
      </c>
      <c r="T1475" s="23">
        <f t="shared" si="375"/>
        <v>1</v>
      </c>
      <c r="U1475" s="24">
        <f t="shared" si="373"/>
        <v>10.571428571428571</v>
      </c>
      <c r="V1475" s="31">
        <v>7.5</v>
      </c>
      <c r="W1475" s="25">
        <v>0.70000000000000007</v>
      </c>
      <c r="X1475" s="26">
        <f t="shared" si="365"/>
        <v>330</v>
      </c>
      <c r="Y1475" s="26">
        <f t="shared" si="366"/>
        <v>30.800000000000004</v>
      </c>
      <c r="Z1475" s="26">
        <f t="shared" si="367"/>
        <v>230.99999999999997</v>
      </c>
      <c r="AA1475" s="26">
        <f t="shared" si="368"/>
        <v>99</v>
      </c>
      <c r="AB1475" s="26">
        <f t="shared" si="369"/>
        <v>325.60000000000002</v>
      </c>
      <c r="AC1475" s="26">
        <f t="shared" si="370"/>
        <v>655.6</v>
      </c>
      <c r="AD1475" s="93">
        <f t="shared" si="371"/>
        <v>655.6</v>
      </c>
    </row>
    <row r="1476" spans="1:30" s="15" customFormat="1" ht="44.25" customHeight="1" x14ac:dyDescent="0.35">
      <c r="A1476" s="37"/>
      <c r="B1476" s="37"/>
      <c r="C1476" s="37"/>
      <c r="D1476" s="38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72"/>
      <c r="R1476" s="73"/>
      <c r="S1476" s="72"/>
      <c r="T1476" s="72"/>
      <c r="U1476" s="74"/>
      <c r="V1476" s="75"/>
      <c r="W1476" s="76"/>
      <c r="X1476" s="76"/>
      <c r="Y1476" s="76"/>
      <c r="Z1476" s="77"/>
      <c r="AA1476" s="77"/>
      <c r="AB1476" s="77"/>
      <c r="AC1476" s="77"/>
      <c r="AD1476" s="93">
        <f t="shared" si="371"/>
        <v>0</v>
      </c>
    </row>
    <row r="1477" spans="1:30" ht="30" customHeight="1" x14ac:dyDescent="0.35">
      <c r="A1477" s="16"/>
      <c r="B1477" s="16" t="s">
        <v>61</v>
      </c>
      <c r="C1477" s="17">
        <v>1295</v>
      </c>
      <c r="D1477" s="18">
        <v>13734</v>
      </c>
      <c r="E1477" s="18">
        <v>8863</v>
      </c>
      <c r="F1477" s="19" t="s">
        <v>50</v>
      </c>
      <c r="G1477" s="16" t="s">
        <v>53</v>
      </c>
      <c r="H1477" s="16" t="s">
        <v>36</v>
      </c>
      <c r="I1477" s="19">
        <v>3.9</v>
      </c>
      <c r="J1477" s="19">
        <v>1</v>
      </c>
      <c r="K1477" s="19">
        <v>1.5</v>
      </c>
      <c r="L1477" s="19"/>
      <c r="M1477" s="19">
        <f t="shared" ref="M1477:M1512" si="376">K1477-L1477</f>
        <v>1.5</v>
      </c>
      <c r="N1477" s="19"/>
      <c r="O1477" s="19">
        <f>IF(P1477="m3",I1477*J1477*M1477,IF(P1477="m2-LxH",I1477*M1477,IF(P1477="m2-LxW",I1477*J1477*N1477,IF(P1477="rm",M1477,IF(P1477="lm",I1477,IF(P1477="unit",#REF!,))))))</f>
        <v>5.85</v>
      </c>
      <c r="P1477" s="20" t="str">
        <f>VLOOKUP(H1477,Supporting!A:D,2,FALSE)</f>
        <v>m2-LxH</v>
      </c>
      <c r="Q1477" s="21" t="str">
        <f t="shared" ref="Q1477:Q1510" si="377">IF(S1477&lt;&gt;0,"off hired",IF(R1477&lt;&gt;0,"on hire","-"))</f>
        <v>off hired</v>
      </c>
      <c r="R1477" s="22">
        <v>44860</v>
      </c>
      <c r="S1477" s="22">
        <v>45027</v>
      </c>
      <c r="T1477" s="23">
        <f t="shared" ref="T1477:T1510" si="378">IF(S1477&lt;&gt;0,1,0)</f>
        <v>1</v>
      </c>
      <c r="U1477" s="24">
        <f t="shared" ref="U1477:U1485" si="379">IF(Q1477="on hire",$C$1-R1477+1,IF(Q1477="off hired",S1477-R1477+1,0))/7</f>
        <v>24</v>
      </c>
      <c r="V1477" s="31">
        <f>VLOOKUP(H1477,Supporting!A:D,3,FALSE)</f>
        <v>14</v>
      </c>
      <c r="W1477" s="25">
        <f>VLOOKUP(H1477,Supporting!A:D,4,FALSE)</f>
        <v>0.84</v>
      </c>
      <c r="X1477" s="26">
        <f t="shared" ref="X1477:X1506" si="380">V1477*O1477</f>
        <v>81.899999999999991</v>
      </c>
      <c r="Y1477" s="26">
        <f t="shared" ref="Y1477:Y1506" si="381">W1477*O1477</f>
        <v>4.9139999999999997</v>
      </c>
      <c r="Z1477" s="26">
        <f t="shared" ref="Z1477:Z1506" si="382">0.7*O1477*V1477</f>
        <v>57.33</v>
      </c>
      <c r="AA1477" s="26">
        <f t="shared" ref="AA1477:AA1506" si="383">IF(Q1477="off hired",0.3*O1477*V1477*T1477,0)</f>
        <v>24.57</v>
      </c>
      <c r="AB1477" s="26">
        <f t="shared" ref="AB1477:AB1506" si="384">U1477*O1477*W1477</f>
        <v>117.93599999999998</v>
      </c>
      <c r="AC1477" s="26">
        <f t="shared" ref="AC1477:AC1512" si="385">Z1477+AA1477+AB1477</f>
        <v>199.83599999999998</v>
      </c>
      <c r="AD1477" s="93">
        <f t="shared" si="371"/>
        <v>199.83599999999998</v>
      </c>
    </row>
    <row r="1478" spans="1:30" ht="30" customHeight="1" x14ac:dyDescent="0.35">
      <c r="A1478" s="16"/>
      <c r="B1478" s="16" t="s">
        <v>47</v>
      </c>
      <c r="C1478" s="17">
        <v>1296</v>
      </c>
      <c r="D1478" s="18">
        <v>13735</v>
      </c>
      <c r="E1478" s="18">
        <v>8161</v>
      </c>
      <c r="F1478" s="19" t="s">
        <v>49</v>
      </c>
      <c r="G1478" s="16"/>
      <c r="H1478" s="16" t="s">
        <v>38</v>
      </c>
      <c r="I1478" s="19">
        <v>2.5</v>
      </c>
      <c r="J1478" s="19">
        <v>1.8</v>
      </c>
      <c r="K1478" s="19">
        <v>3</v>
      </c>
      <c r="L1478" s="19"/>
      <c r="M1478" s="19">
        <f t="shared" si="376"/>
        <v>3</v>
      </c>
      <c r="N1478" s="19"/>
      <c r="O1478" s="19">
        <f>IF(P1478="m3",I1478*J1478*M1478,IF(P1478="m2-LxH",I1478*M1478,IF(P1478="m2-LxW",I1478*J1478*N1478,IF(P1478="rm",M1478,IF(P1478="lm",I1478,IF(P1478="unit",#REF!,))))))</f>
        <v>3</v>
      </c>
      <c r="P1478" s="20" t="str">
        <f>VLOOKUP(H1478,Supporting!A:D,2,FALSE)</f>
        <v>rm</v>
      </c>
      <c r="Q1478" s="21" t="str">
        <f t="shared" si="377"/>
        <v>off hired</v>
      </c>
      <c r="R1478" s="22">
        <v>44860</v>
      </c>
      <c r="S1478" s="22">
        <v>44862</v>
      </c>
      <c r="T1478" s="23">
        <f t="shared" si="378"/>
        <v>1</v>
      </c>
      <c r="U1478" s="24">
        <f t="shared" si="379"/>
        <v>0.42857142857142855</v>
      </c>
      <c r="V1478" s="31">
        <f>VLOOKUP(H1478,Supporting!A:D,3,FALSE)</f>
        <v>135</v>
      </c>
      <c r="W1478" s="25">
        <f>VLOOKUP(H1478,Supporting!A:D,4,FALSE)</f>
        <v>12.25</v>
      </c>
      <c r="X1478" s="26">
        <f t="shared" si="380"/>
        <v>405</v>
      </c>
      <c r="Y1478" s="26">
        <f t="shared" si="381"/>
        <v>36.75</v>
      </c>
      <c r="Z1478" s="26">
        <f t="shared" si="382"/>
        <v>283.49999999999994</v>
      </c>
      <c r="AA1478" s="26">
        <f t="shared" si="383"/>
        <v>121.49999999999999</v>
      </c>
      <c r="AB1478" s="26">
        <f t="shared" si="384"/>
        <v>15.749999999999998</v>
      </c>
      <c r="AC1478" s="26">
        <f t="shared" si="385"/>
        <v>420.74999999999994</v>
      </c>
      <c r="AD1478" s="93">
        <f t="shared" si="371"/>
        <v>420.74999999999994</v>
      </c>
    </row>
    <row r="1479" spans="1:30" ht="30" customHeight="1" x14ac:dyDescent="0.35">
      <c r="A1479" s="16"/>
      <c r="B1479" s="16" t="s">
        <v>59</v>
      </c>
      <c r="C1479" s="17">
        <v>1304</v>
      </c>
      <c r="D1479" s="18">
        <v>13742</v>
      </c>
      <c r="E1479" s="18">
        <v>8286</v>
      </c>
      <c r="F1479" s="19" t="s">
        <v>50</v>
      </c>
      <c r="G1479" s="16" t="s">
        <v>63</v>
      </c>
      <c r="H1479" s="16" t="s">
        <v>38</v>
      </c>
      <c r="I1479" s="19">
        <v>1</v>
      </c>
      <c r="J1479" s="19">
        <v>0.6</v>
      </c>
      <c r="K1479" s="19">
        <v>1.5</v>
      </c>
      <c r="L1479" s="19"/>
      <c r="M1479" s="19">
        <f t="shared" si="376"/>
        <v>1.5</v>
      </c>
      <c r="N1479" s="19"/>
      <c r="O1479" s="19">
        <f>IF(P1479="m3",I1479*J1479*M1479,IF(P1479="m2-LxH",I1479*M1479,IF(P1479="m2-LxW",I1479*J1479*N1479,IF(P1479="rm",M1479,IF(P1479="lm",I1479,IF(P1479="unit",#REF!,))))))</f>
        <v>1.5</v>
      </c>
      <c r="P1479" s="20" t="str">
        <f>VLOOKUP(H1479,Supporting!A:D,2,FALSE)</f>
        <v>rm</v>
      </c>
      <c r="Q1479" s="21" t="str">
        <f t="shared" si="377"/>
        <v>off hired</v>
      </c>
      <c r="R1479" s="22">
        <v>44861</v>
      </c>
      <c r="S1479" s="22">
        <v>44893</v>
      </c>
      <c r="T1479" s="23">
        <f t="shared" si="378"/>
        <v>1</v>
      </c>
      <c r="U1479" s="24">
        <f t="shared" si="379"/>
        <v>4.7142857142857144</v>
      </c>
      <c r="V1479" s="31">
        <f>VLOOKUP(H1479,Supporting!A:D,3,FALSE)</f>
        <v>135</v>
      </c>
      <c r="W1479" s="25">
        <f>VLOOKUP(H1479,Supporting!A:D,4,FALSE)</f>
        <v>12.25</v>
      </c>
      <c r="X1479" s="26">
        <f t="shared" si="380"/>
        <v>202.5</v>
      </c>
      <c r="Y1479" s="26">
        <f t="shared" si="381"/>
        <v>18.375</v>
      </c>
      <c r="Z1479" s="26">
        <f t="shared" si="382"/>
        <v>141.74999999999997</v>
      </c>
      <c r="AA1479" s="26">
        <f t="shared" si="383"/>
        <v>60.749999999999993</v>
      </c>
      <c r="AB1479" s="26">
        <f t="shared" si="384"/>
        <v>86.625</v>
      </c>
      <c r="AC1479" s="26">
        <f t="shared" si="385"/>
        <v>289.125</v>
      </c>
      <c r="AD1479" s="93">
        <f t="shared" si="371"/>
        <v>289.125</v>
      </c>
    </row>
    <row r="1480" spans="1:30" ht="30" customHeight="1" x14ac:dyDescent="0.35">
      <c r="A1480" s="16"/>
      <c r="B1480" s="16" t="s">
        <v>47</v>
      </c>
      <c r="C1480" s="17">
        <v>1297</v>
      </c>
      <c r="D1480" s="18">
        <v>13736</v>
      </c>
      <c r="E1480" s="18">
        <v>8166</v>
      </c>
      <c r="F1480" s="19" t="s">
        <v>50</v>
      </c>
      <c r="G1480" s="16" t="s">
        <v>58</v>
      </c>
      <c r="H1480" s="16" t="s">
        <v>36</v>
      </c>
      <c r="I1480" s="19">
        <v>13.5</v>
      </c>
      <c r="J1480" s="19">
        <v>1</v>
      </c>
      <c r="K1480" s="19">
        <v>1.5</v>
      </c>
      <c r="L1480" s="19"/>
      <c r="M1480" s="19">
        <f t="shared" si="376"/>
        <v>1.5</v>
      </c>
      <c r="N1480" s="19"/>
      <c r="O1480" s="19">
        <f>IF(P1480="m3",I1480*J1480*M1480,IF(P1480="m2-LxH",I1480*M1480,IF(P1480="m2-LxW",I1480*J1480*N1480,IF(P1480="rm",M1480,IF(P1480="lm",I1480,IF(P1480="unit",#REF!,))))))</f>
        <v>20.25</v>
      </c>
      <c r="P1480" s="20" t="str">
        <f>VLOOKUP(H1480,Supporting!A:D,2,FALSE)</f>
        <v>m2-LxH</v>
      </c>
      <c r="Q1480" s="21" t="str">
        <f t="shared" si="377"/>
        <v>off hired</v>
      </c>
      <c r="R1480" s="22">
        <v>44860</v>
      </c>
      <c r="S1480" s="22">
        <v>44862</v>
      </c>
      <c r="T1480" s="23">
        <f t="shared" si="378"/>
        <v>1</v>
      </c>
      <c r="U1480" s="24">
        <f t="shared" si="379"/>
        <v>0.42857142857142855</v>
      </c>
      <c r="V1480" s="31">
        <f>VLOOKUP(H1480,Supporting!A:D,3,FALSE)</f>
        <v>14</v>
      </c>
      <c r="W1480" s="25">
        <f>VLOOKUP(H1480,Supporting!A:D,4,FALSE)</f>
        <v>0.84</v>
      </c>
      <c r="X1480" s="26">
        <f t="shared" si="380"/>
        <v>283.5</v>
      </c>
      <c r="Y1480" s="26">
        <f t="shared" si="381"/>
        <v>17.009999999999998</v>
      </c>
      <c r="Z1480" s="26">
        <f t="shared" si="382"/>
        <v>198.45</v>
      </c>
      <c r="AA1480" s="26">
        <f t="shared" si="383"/>
        <v>85.05</v>
      </c>
      <c r="AB1480" s="26">
        <f t="shared" si="384"/>
        <v>7.29</v>
      </c>
      <c r="AC1480" s="26">
        <f t="shared" si="385"/>
        <v>290.79000000000002</v>
      </c>
      <c r="AD1480" s="93">
        <f t="shared" si="371"/>
        <v>290.79000000000002</v>
      </c>
    </row>
    <row r="1481" spans="1:30" ht="30" customHeight="1" x14ac:dyDescent="0.35">
      <c r="A1481" s="16"/>
      <c r="B1481" s="16" t="s">
        <v>57</v>
      </c>
      <c r="C1481" s="17">
        <v>1300</v>
      </c>
      <c r="D1481" s="18">
        <v>13739</v>
      </c>
      <c r="E1481" s="18">
        <v>8349</v>
      </c>
      <c r="F1481" s="19" t="s">
        <v>50</v>
      </c>
      <c r="G1481" s="16" t="s">
        <v>65</v>
      </c>
      <c r="H1481" s="16" t="s">
        <v>38</v>
      </c>
      <c r="I1481" s="19">
        <v>1.8</v>
      </c>
      <c r="J1481" s="19">
        <v>1</v>
      </c>
      <c r="K1481" s="19">
        <v>2</v>
      </c>
      <c r="L1481" s="19"/>
      <c r="M1481" s="19">
        <f t="shared" si="376"/>
        <v>2</v>
      </c>
      <c r="N1481" s="19"/>
      <c r="O1481" s="19">
        <f>IF(P1481="m3",I1481*J1481*M1481,IF(P1481="m2-LxH",I1481*M1481,IF(P1481="m2-LxW",I1481*J1481*N1481,IF(P1481="rm",M1481,IF(P1481="lm",I1481,IF(P1481="unit",#REF!,))))))</f>
        <v>2</v>
      </c>
      <c r="P1481" s="20" t="str">
        <f>VLOOKUP(H1481,Supporting!A:D,2,FALSE)</f>
        <v>rm</v>
      </c>
      <c r="Q1481" s="21" t="str">
        <f t="shared" si="377"/>
        <v>off hired</v>
      </c>
      <c r="R1481" s="22">
        <v>44861</v>
      </c>
      <c r="S1481" s="22">
        <v>44916</v>
      </c>
      <c r="T1481" s="23">
        <f t="shared" si="378"/>
        <v>1</v>
      </c>
      <c r="U1481" s="24">
        <f t="shared" si="379"/>
        <v>8</v>
      </c>
      <c r="V1481" s="31">
        <f>VLOOKUP(H1481,Supporting!A:D,3,FALSE)</f>
        <v>135</v>
      </c>
      <c r="W1481" s="25">
        <f>VLOOKUP(H1481,Supporting!A:D,4,FALSE)</f>
        <v>12.25</v>
      </c>
      <c r="X1481" s="26">
        <f t="shared" si="380"/>
        <v>270</v>
      </c>
      <c r="Y1481" s="26">
        <f t="shared" si="381"/>
        <v>24.5</v>
      </c>
      <c r="Z1481" s="26">
        <f t="shared" si="382"/>
        <v>189</v>
      </c>
      <c r="AA1481" s="26">
        <f t="shared" si="383"/>
        <v>81</v>
      </c>
      <c r="AB1481" s="26">
        <f t="shared" si="384"/>
        <v>196</v>
      </c>
      <c r="AC1481" s="26">
        <f t="shared" si="385"/>
        <v>466</v>
      </c>
      <c r="AD1481" s="93">
        <f t="shared" si="371"/>
        <v>466</v>
      </c>
    </row>
    <row r="1482" spans="1:30" ht="30" customHeight="1" x14ac:dyDescent="0.35">
      <c r="A1482" s="16"/>
      <c r="B1482" s="16" t="s">
        <v>57</v>
      </c>
      <c r="C1482" s="17">
        <v>1301</v>
      </c>
      <c r="D1482" s="18">
        <v>13739</v>
      </c>
      <c r="E1482" s="18">
        <v>8349</v>
      </c>
      <c r="F1482" s="19" t="s">
        <v>50</v>
      </c>
      <c r="G1482" s="16" t="s">
        <v>65</v>
      </c>
      <c r="H1482" s="16" t="s">
        <v>38</v>
      </c>
      <c r="I1482" s="19">
        <v>1.8</v>
      </c>
      <c r="J1482" s="19">
        <v>1</v>
      </c>
      <c r="K1482" s="19">
        <v>2</v>
      </c>
      <c r="L1482" s="19"/>
      <c r="M1482" s="19">
        <f t="shared" si="376"/>
        <v>2</v>
      </c>
      <c r="N1482" s="19"/>
      <c r="O1482" s="19">
        <f>IF(P1482="m3",I1482*J1482*M1482,IF(P1482="m2-LxH",I1482*M1482,IF(P1482="m2-LxW",I1482*J1482*N1482,IF(P1482="rm",M1482,IF(P1482="lm",I1482,IF(P1482="unit",#REF!,))))))</f>
        <v>2</v>
      </c>
      <c r="P1482" s="20" t="str">
        <f>VLOOKUP(H1482,Supporting!A:D,2,FALSE)</f>
        <v>rm</v>
      </c>
      <c r="Q1482" s="21" t="str">
        <f t="shared" si="377"/>
        <v>off hired</v>
      </c>
      <c r="R1482" s="22">
        <v>44861</v>
      </c>
      <c r="S1482" s="22">
        <v>44916</v>
      </c>
      <c r="T1482" s="23">
        <f t="shared" si="378"/>
        <v>1</v>
      </c>
      <c r="U1482" s="24">
        <f t="shared" si="379"/>
        <v>8</v>
      </c>
      <c r="V1482" s="31">
        <f>VLOOKUP(H1482,Supporting!A:D,3,FALSE)</f>
        <v>135</v>
      </c>
      <c r="W1482" s="25">
        <f>VLOOKUP(H1482,Supporting!A:D,4,FALSE)</f>
        <v>12.25</v>
      </c>
      <c r="X1482" s="26">
        <f t="shared" si="380"/>
        <v>270</v>
      </c>
      <c r="Y1482" s="26">
        <f t="shared" si="381"/>
        <v>24.5</v>
      </c>
      <c r="Z1482" s="26">
        <f t="shared" si="382"/>
        <v>189</v>
      </c>
      <c r="AA1482" s="26">
        <f t="shared" si="383"/>
        <v>81</v>
      </c>
      <c r="AB1482" s="26">
        <f t="shared" si="384"/>
        <v>196</v>
      </c>
      <c r="AC1482" s="26">
        <f t="shared" si="385"/>
        <v>466</v>
      </c>
      <c r="AD1482" s="93">
        <f t="shared" si="371"/>
        <v>466</v>
      </c>
    </row>
    <row r="1483" spans="1:30" ht="30" customHeight="1" x14ac:dyDescent="0.35">
      <c r="A1483" s="16"/>
      <c r="B1483" s="16" t="s">
        <v>62</v>
      </c>
      <c r="C1483" s="17">
        <v>1302</v>
      </c>
      <c r="D1483" s="18">
        <v>13740</v>
      </c>
      <c r="E1483" s="18">
        <v>8203</v>
      </c>
      <c r="F1483" s="19" t="s">
        <v>49</v>
      </c>
      <c r="G1483" s="16" t="s">
        <v>66</v>
      </c>
      <c r="H1483" s="16" t="s">
        <v>36</v>
      </c>
      <c r="I1483" s="19">
        <v>9.5</v>
      </c>
      <c r="J1483" s="19">
        <v>1.3</v>
      </c>
      <c r="K1483" s="19">
        <v>2</v>
      </c>
      <c r="L1483" s="19"/>
      <c r="M1483" s="19">
        <f t="shared" si="376"/>
        <v>2</v>
      </c>
      <c r="N1483" s="19"/>
      <c r="O1483" s="19">
        <f>IF(P1483="m3",I1483*J1483*M1483,IF(P1483="m2-LxH",I1483*M1483,IF(P1483="m2-LxW",I1483*J1483*N1483,IF(P1483="rm",M1483,IF(P1483="lm",I1483,IF(P1483="unit",#REF!,))))))</f>
        <v>19</v>
      </c>
      <c r="P1483" s="20" t="str">
        <f>VLOOKUP(H1483,Supporting!A:D,2,FALSE)</f>
        <v>m2-LxH</v>
      </c>
      <c r="Q1483" s="21" t="str">
        <f t="shared" si="377"/>
        <v>off hired</v>
      </c>
      <c r="R1483" s="22">
        <v>44861</v>
      </c>
      <c r="S1483" s="22">
        <v>44870</v>
      </c>
      <c r="T1483" s="23">
        <f t="shared" si="378"/>
        <v>1</v>
      </c>
      <c r="U1483" s="24">
        <f t="shared" si="379"/>
        <v>1.4285714285714286</v>
      </c>
      <c r="V1483" s="31">
        <f>VLOOKUP(H1483,Supporting!A:D,3,FALSE)</f>
        <v>14</v>
      </c>
      <c r="W1483" s="25">
        <f>VLOOKUP(H1483,Supporting!A:D,4,FALSE)</f>
        <v>0.84</v>
      </c>
      <c r="X1483" s="26">
        <f t="shared" si="380"/>
        <v>266</v>
      </c>
      <c r="Y1483" s="26">
        <f t="shared" si="381"/>
        <v>15.959999999999999</v>
      </c>
      <c r="Z1483" s="26">
        <f t="shared" si="382"/>
        <v>186.2</v>
      </c>
      <c r="AA1483" s="26">
        <f t="shared" si="383"/>
        <v>79.8</v>
      </c>
      <c r="AB1483" s="26">
        <f t="shared" si="384"/>
        <v>22.799999999999997</v>
      </c>
      <c r="AC1483" s="26">
        <f t="shared" si="385"/>
        <v>288.8</v>
      </c>
      <c r="AD1483" s="93">
        <f t="shared" si="371"/>
        <v>288.8</v>
      </c>
    </row>
    <row r="1484" spans="1:30" ht="30" customHeight="1" x14ac:dyDescent="0.35">
      <c r="A1484" s="16"/>
      <c r="B1484" s="16" t="s">
        <v>55</v>
      </c>
      <c r="C1484" s="17">
        <v>1303</v>
      </c>
      <c r="D1484" s="18">
        <v>13741</v>
      </c>
      <c r="E1484" s="18">
        <v>8162</v>
      </c>
      <c r="F1484" s="19" t="s">
        <v>49</v>
      </c>
      <c r="G1484" s="16" t="s">
        <v>56</v>
      </c>
      <c r="H1484" s="16" t="s">
        <v>38</v>
      </c>
      <c r="I1484" s="19">
        <v>1.8</v>
      </c>
      <c r="J1484" s="19">
        <v>1.3</v>
      </c>
      <c r="K1484" s="19">
        <v>1.5</v>
      </c>
      <c r="L1484" s="19"/>
      <c r="M1484" s="19">
        <f t="shared" si="376"/>
        <v>1.5</v>
      </c>
      <c r="N1484" s="19"/>
      <c r="O1484" s="19">
        <f>IF(P1484="m3",I1484*J1484*M1484,IF(P1484="m2-LxH",I1484*M1484,IF(P1484="m2-LxW",I1484*J1484*N1484,IF(P1484="rm",M1484,IF(P1484="lm",I1484,IF(P1484="unit",#REF!,))))))</f>
        <v>1.5</v>
      </c>
      <c r="P1484" s="20" t="str">
        <f>VLOOKUP(H1484,Supporting!A:D,2,FALSE)</f>
        <v>rm</v>
      </c>
      <c r="Q1484" s="21" t="str">
        <f t="shared" si="377"/>
        <v>off hired</v>
      </c>
      <c r="R1484" s="22">
        <v>44861</v>
      </c>
      <c r="S1484" s="22">
        <v>44862</v>
      </c>
      <c r="T1484" s="23">
        <f t="shared" si="378"/>
        <v>1</v>
      </c>
      <c r="U1484" s="24">
        <f t="shared" si="379"/>
        <v>0.2857142857142857</v>
      </c>
      <c r="V1484" s="31">
        <f>VLOOKUP(H1484,Supporting!A:D,3,FALSE)</f>
        <v>135</v>
      </c>
      <c r="W1484" s="25">
        <f>VLOOKUP(H1484,Supporting!A:D,4,FALSE)</f>
        <v>12.25</v>
      </c>
      <c r="X1484" s="26">
        <f t="shared" si="380"/>
        <v>202.5</v>
      </c>
      <c r="Y1484" s="26">
        <f t="shared" si="381"/>
        <v>18.375</v>
      </c>
      <c r="Z1484" s="26">
        <f t="shared" si="382"/>
        <v>141.74999999999997</v>
      </c>
      <c r="AA1484" s="26">
        <f t="shared" si="383"/>
        <v>60.749999999999993</v>
      </c>
      <c r="AB1484" s="26">
        <f t="shared" si="384"/>
        <v>5.25</v>
      </c>
      <c r="AC1484" s="26">
        <f t="shared" si="385"/>
        <v>207.74999999999997</v>
      </c>
      <c r="AD1484" s="93">
        <f t="shared" ref="AD1484:AD1547" si="386">_xlfn.IFNA(AC1484,0)</f>
        <v>207.74999999999997</v>
      </c>
    </row>
    <row r="1485" spans="1:30" ht="30" customHeight="1" x14ac:dyDescent="0.35">
      <c r="A1485" s="16"/>
      <c r="B1485" s="16" t="s">
        <v>47</v>
      </c>
      <c r="C1485" s="17">
        <v>1297</v>
      </c>
      <c r="D1485" s="18"/>
      <c r="E1485" s="18"/>
      <c r="F1485" s="19" t="s">
        <v>49</v>
      </c>
      <c r="G1485" s="16" t="s">
        <v>67</v>
      </c>
      <c r="H1485" s="16" t="s">
        <v>38</v>
      </c>
      <c r="I1485" s="19">
        <v>2.5</v>
      </c>
      <c r="J1485" s="19">
        <v>1.3</v>
      </c>
      <c r="K1485" s="19">
        <v>4</v>
      </c>
      <c r="L1485" s="19"/>
      <c r="M1485" s="19">
        <f t="shared" si="376"/>
        <v>4</v>
      </c>
      <c r="N1485" s="19"/>
      <c r="O1485" s="19">
        <f>IF(P1485="m3",I1485*J1485*M1485,IF(P1485="m2-LxH",I1485*M1485,IF(P1485="m2-LxW",I1485*J1485*N1485,IF(P1485="rm",M1485,IF(P1485="lm",I1485,IF(P1485="unit",#REF!,))))))</f>
        <v>4</v>
      </c>
      <c r="P1485" s="20" t="str">
        <f>VLOOKUP(H1485,Supporting!A:D,2,FALSE)</f>
        <v>rm</v>
      </c>
      <c r="Q1485" s="21" t="str">
        <f t="shared" si="377"/>
        <v>-</v>
      </c>
      <c r="R1485" s="22"/>
      <c r="S1485" s="22"/>
      <c r="T1485" s="23">
        <f t="shared" si="378"/>
        <v>0</v>
      </c>
      <c r="U1485" s="24">
        <f t="shared" si="379"/>
        <v>0</v>
      </c>
      <c r="V1485" s="31">
        <f>VLOOKUP(H1485,Supporting!A:D,3,FALSE)</f>
        <v>135</v>
      </c>
      <c r="W1485" s="25">
        <f>VLOOKUP(H1485,Supporting!A:D,4,FALSE)</f>
        <v>12.25</v>
      </c>
      <c r="X1485" s="26">
        <f t="shared" si="380"/>
        <v>540</v>
      </c>
      <c r="Y1485" s="26">
        <f t="shared" si="381"/>
        <v>49</v>
      </c>
      <c r="Z1485" s="26">
        <f t="shared" si="382"/>
        <v>378</v>
      </c>
      <c r="AA1485" s="26">
        <f t="shared" si="383"/>
        <v>0</v>
      </c>
      <c r="AB1485" s="26">
        <f t="shared" si="384"/>
        <v>0</v>
      </c>
      <c r="AC1485" s="26">
        <f t="shared" si="385"/>
        <v>378</v>
      </c>
      <c r="AD1485" s="93">
        <f t="shared" si="386"/>
        <v>378</v>
      </c>
    </row>
    <row r="1486" spans="1:30" ht="30" customHeight="1" x14ac:dyDescent="0.35">
      <c r="A1486" s="16"/>
      <c r="B1486" s="16" t="s">
        <v>47</v>
      </c>
      <c r="C1486" s="17">
        <v>1305</v>
      </c>
      <c r="D1486" s="18">
        <v>13743</v>
      </c>
      <c r="E1486" s="18">
        <v>8156</v>
      </c>
      <c r="F1486" s="19" t="s">
        <v>49</v>
      </c>
      <c r="G1486" s="16" t="s">
        <v>68</v>
      </c>
      <c r="H1486" s="16" t="s">
        <v>38</v>
      </c>
      <c r="I1486" s="19">
        <v>1.8</v>
      </c>
      <c r="J1486" s="19">
        <v>1.8</v>
      </c>
      <c r="K1486" s="19">
        <v>2</v>
      </c>
      <c r="L1486" s="19"/>
      <c r="M1486" s="19">
        <f t="shared" si="376"/>
        <v>2</v>
      </c>
      <c r="N1486" s="19"/>
      <c r="O1486" s="19">
        <f>IF(P1486="m3",I1486*J1486*M1486,IF(P1486="m2-LxH",I1486*M1486,IF(P1486="m2-LxW",I1486*J1486*N1486,IF(P1486="rm",M1486,IF(P1486="lm",I1486,IF(P1486="unit",#REF!,))))))</f>
        <v>2</v>
      </c>
      <c r="P1486" s="20" t="str">
        <f>VLOOKUP(H1486,Supporting!A:D,2,FALSE)</f>
        <v>rm</v>
      </c>
      <c r="Q1486" s="21" t="str">
        <f t="shared" si="377"/>
        <v>off hired</v>
      </c>
      <c r="R1486" s="22">
        <v>44861</v>
      </c>
      <c r="S1486" s="22">
        <v>44861</v>
      </c>
      <c r="T1486" s="23">
        <f t="shared" si="378"/>
        <v>1</v>
      </c>
      <c r="U1486" s="24">
        <v>0.1</v>
      </c>
      <c r="V1486" s="31">
        <f>VLOOKUP(H1486,Supporting!A:D,3,FALSE)</f>
        <v>135</v>
      </c>
      <c r="W1486" s="25">
        <f>VLOOKUP(H1486,Supporting!A:D,4,FALSE)</f>
        <v>12.25</v>
      </c>
      <c r="X1486" s="26">
        <f t="shared" si="380"/>
        <v>270</v>
      </c>
      <c r="Y1486" s="26">
        <f t="shared" si="381"/>
        <v>24.5</v>
      </c>
      <c r="Z1486" s="26">
        <f t="shared" si="382"/>
        <v>189</v>
      </c>
      <c r="AA1486" s="26">
        <f t="shared" si="383"/>
        <v>81</v>
      </c>
      <c r="AB1486" s="26">
        <f t="shared" si="384"/>
        <v>2.4500000000000002</v>
      </c>
      <c r="AC1486" s="26">
        <f t="shared" si="385"/>
        <v>272.45</v>
      </c>
      <c r="AD1486" s="93">
        <f t="shared" si="386"/>
        <v>272.45</v>
      </c>
    </row>
    <row r="1487" spans="1:30" ht="30" customHeight="1" x14ac:dyDescent="0.35">
      <c r="A1487" s="16"/>
      <c r="B1487" s="16" t="s">
        <v>69</v>
      </c>
      <c r="C1487" s="17">
        <v>1306</v>
      </c>
      <c r="D1487" s="18">
        <v>13744</v>
      </c>
      <c r="E1487" s="18">
        <v>8247</v>
      </c>
      <c r="F1487" s="19" t="s">
        <v>50</v>
      </c>
      <c r="G1487" s="16" t="s">
        <v>70</v>
      </c>
      <c r="H1487" s="16" t="s">
        <v>36</v>
      </c>
      <c r="I1487" s="19">
        <v>39</v>
      </c>
      <c r="J1487" s="19">
        <v>1</v>
      </c>
      <c r="K1487" s="19">
        <v>2.5</v>
      </c>
      <c r="L1487" s="19"/>
      <c r="M1487" s="19">
        <f t="shared" si="376"/>
        <v>2.5</v>
      </c>
      <c r="N1487" s="19"/>
      <c r="O1487" s="19">
        <f>IF(P1487="m3",I1487*J1487*M1487,IF(P1487="m2-LxH",I1487*M1487,IF(P1487="m2-LxW",I1487*J1487*N1487,IF(P1487="rm",M1487,IF(P1487="lm",I1487,IF(P1487="unit",#REF!,))))))</f>
        <v>97.5</v>
      </c>
      <c r="P1487" s="20" t="str">
        <f>VLOOKUP(H1487,Supporting!A:D,2,FALSE)</f>
        <v>m2-LxH</v>
      </c>
      <c r="Q1487" s="21" t="str">
        <f t="shared" si="377"/>
        <v>off hired</v>
      </c>
      <c r="R1487" s="22">
        <v>44861</v>
      </c>
      <c r="S1487" s="22">
        <v>44882</v>
      </c>
      <c r="T1487" s="23">
        <f t="shared" si="378"/>
        <v>1</v>
      </c>
      <c r="U1487" s="24">
        <f t="shared" ref="U1487:U1493" si="387">IF(Q1487="on hire",$C$1-R1487+1,IF(Q1487="off hired",S1487-R1487+1,0))/7</f>
        <v>3.1428571428571428</v>
      </c>
      <c r="V1487" s="31">
        <f>VLOOKUP(H1487,Supporting!A:D,3,FALSE)</f>
        <v>14</v>
      </c>
      <c r="W1487" s="25">
        <f>VLOOKUP(H1487,Supporting!A:D,4,FALSE)</f>
        <v>0.84</v>
      </c>
      <c r="X1487" s="26">
        <f t="shared" si="380"/>
        <v>1365</v>
      </c>
      <c r="Y1487" s="26">
        <f t="shared" si="381"/>
        <v>81.899999999999991</v>
      </c>
      <c r="Z1487" s="26">
        <f t="shared" si="382"/>
        <v>955.5</v>
      </c>
      <c r="AA1487" s="26">
        <f t="shared" si="383"/>
        <v>409.5</v>
      </c>
      <c r="AB1487" s="26">
        <f t="shared" si="384"/>
        <v>257.39999999999998</v>
      </c>
      <c r="AC1487" s="26">
        <f t="shared" si="385"/>
        <v>1622.4</v>
      </c>
      <c r="AD1487" s="93">
        <f t="shared" si="386"/>
        <v>1622.4</v>
      </c>
    </row>
    <row r="1488" spans="1:30" ht="30" customHeight="1" x14ac:dyDescent="0.35">
      <c r="A1488" s="16"/>
      <c r="B1488" s="16" t="s">
        <v>71</v>
      </c>
      <c r="C1488" s="17">
        <v>1307</v>
      </c>
      <c r="D1488" s="18">
        <v>13745</v>
      </c>
      <c r="E1488" s="18"/>
      <c r="F1488" s="19" t="s">
        <v>49</v>
      </c>
      <c r="G1488" s="16" t="s">
        <v>78</v>
      </c>
      <c r="H1488" s="16" t="s">
        <v>38</v>
      </c>
      <c r="I1488" s="19">
        <v>2.5</v>
      </c>
      <c r="J1488" s="19">
        <v>1.8</v>
      </c>
      <c r="K1488" s="19">
        <v>4</v>
      </c>
      <c r="L1488" s="19"/>
      <c r="M1488" s="19">
        <f t="shared" si="376"/>
        <v>4</v>
      </c>
      <c r="N1488" s="19"/>
      <c r="O1488" s="19">
        <f>IF(P1488="m3",I1488*J1488*M1488,IF(P1488="m2-LxH",I1488*M1488,IF(P1488="m2-LxW",I1488*J1488*N1488,IF(P1488="rm",M1488,IF(P1488="lm",I1488,IF(P1488="unit",#REF!,))))))</f>
        <v>4</v>
      </c>
      <c r="P1488" s="20" t="str">
        <f>VLOOKUP(H1488,Supporting!A:D,2,FALSE)</f>
        <v>rm</v>
      </c>
      <c r="Q1488" s="21" t="str">
        <f t="shared" si="377"/>
        <v>on hire</v>
      </c>
      <c r="R1488" s="22">
        <v>44861</v>
      </c>
      <c r="S1488" s="22"/>
      <c r="T1488" s="23">
        <f t="shared" si="378"/>
        <v>0</v>
      </c>
      <c r="U1488" s="24">
        <f t="shared" ca="1" si="387"/>
        <v>25.714285714285715</v>
      </c>
      <c r="V1488" s="31">
        <f>VLOOKUP(H1488,Supporting!A:D,3,FALSE)</f>
        <v>135</v>
      </c>
      <c r="W1488" s="25">
        <f>VLOOKUP(H1488,Supporting!A:D,4,FALSE)</f>
        <v>12.25</v>
      </c>
      <c r="X1488" s="26">
        <f t="shared" si="380"/>
        <v>540</v>
      </c>
      <c r="Y1488" s="26">
        <f t="shared" si="381"/>
        <v>49</v>
      </c>
      <c r="Z1488" s="26">
        <f t="shared" si="382"/>
        <v>378</v>
      </c>
      <c r="AA1488" s="26">
        <f t="shared" si="383"/>
        <v>0</v>
      </c>
      <c r="AB1488" s="26">
        <f ca="1">U1488*O1488*W1488</f>
        <v>1260</v>
      </c>
      <c r="AC1488" s="26">
        <f t="shared" ca="1" si="385"/>
        <v>1638</v>
      </c>
      <c r="AD1488" s="93">
        <f t="shared" ca="1" si="386"/>
        <v>1638</v>
      </c>
    </row>
    <row r="1489" spans="1:30" ht="30" customHeight="1" x14ac:dyDescent="0.35">
      <c r="A1489" s="16"/>
      <c r="B1489" s="16" t="s">
        <v>57</v>
      </c>
      <c r="C1489" s="17">
        <v>1312</v>
      </c>
      <c r="D1489" s="18">
        <v>13750</v>
      </c>
      <c r="E1489" s="18">
        <v>8319</v>
      </c>
      <c r="F1489" s="19" t="s">
        <v>49</v>
      </c>
      <c r="G1489" s="16" t="s">
        <v>72</v>
      </c>
      <c r="H1489" s="16" t="s">
        <v>38</v>
      </c>
      <c r="I1489" s="19">
        <v>2.5</v>
      </c>
      <c r="J1489" s="19">
        <v>1.8</v>
      </c>
      <c r="K1489" s="19">
        <v>2</v>
      </c>
      <c r="L1489" s="19"/>
      <c r="M1489" s="19">
        <f t="shared" si="376"/>
        <v>2</v>
      </c>
      <c r="N1489" s="19"/>
      <c r="O1489" s="19">
        <f>IF(P1489="m3",I1489*J1489*M1489,IF(P1489="m2-LxH",I1489*M1489,IF(P1489="m2-LxW",I1489*J1489*N1489,IF(P1489="rm",M1489,IF(P1489="lm",I1489,IF(P1489="unit",#REF!,))))))</f>
        <v>2</v>
      </c>
      <c r="P1489" s="20" t="str">
        <f>VLOOKUP(H1489,Supporting!A:D,2,FALSE)</f>
        <v>rm</v>
      </c>
      <c r="Q1489" s="21" t="str">
        <f t="shared" si="377"/>
        <v>off hired</v>
      </c>
      <c r="R1489" s="22">
        <v>44862</v>
      </c>
      <c r="S1489" s="22">
        <v>44904</v>
      </c>
      <c r="T1489" s="23">
        <f t="shared" si="378"/>
        <v>1</v>
      </c>
      <c r="U1489" s="24">
        <f t="shared" si="387"/>
        <v>6.1428571428571432</v>
      </c>
      <c r="V1489" s="31">
        <f>VLOOKUP(H1489,Supporting!A:D,3,FALSE)</f>
        <v>135</v>
      </c>
      <c r="W1489" s="25">
        <f>VLOOKUP(H1489,Supporting!A:D,4,FALSE)</f>
        <v>12.25</v>
      </c>
      <c r="X1489" s="26">
        <f t="shared" si="380"/>
        <v>270</v>
      </c>
      <c r="Y1489" s="26">
        <f t="shared" si="381"/>
        <v>24.5</v>
      </c>
      <c r="Z1489" s="26">
        <f t="shared" si="382"/>
        <v>189</v>
      </c>
      <c r="AA1489" s="26">
        <f t="shared" si="383"/>
        <v>81</v>
      </c>
      <c r="AB1489" s="26">
        <f t="shared" si="384"/>
        <v>150.5</v>
      </c>
      <c r="AC1489" s="26">
        <f t="shared" si="385"/>
        <v>420.5</v>
      </c>
      <c r="AD1489" s="93">
        <f t="shared" si="386"/>
        <v>420.5</v>
      </c>
    </row>
    <row r="1490" spans="1:30" ht="30" customHeight="1" x14ac:dyDescent="0.35">
      <c r="A1490" s="16"/>
      <c r="B1490" s="16" t="s">
        <v>69</v>
      </c>
      <c r="C1490" s="17">
        <v>1311</v>
      </c>
      <c r="D1490" s="18">
        <v>13749</v>
      </c>
      <c r="E1490" s="18">
        <v>8348</v>
      </c>
      <c r="F1490" s="19" t="s">
        <v>50</v>
      </c>
      <c r="G1490" s="16" t="s">
        <v>73</v>
      </c>
      <c r="H1490" s="16" t="s">
        <v>36</v>
      </c>
      <c r="I1490" s="19">
        <v>8</v>
      </c>
      <c r="J1490" s="19">
        <v>1.3</v>
      </c>
      <c r="K1490" s="19">
        <v>2.5</v>
      </c>
      <c r="L1490" s="19"/>
      <c r="M1490" s="19">
        <f t="shared" si="376"/>
        <v>2.5</v>
      </c>
      <c r="N1490" s="19"/>
      <c r="O1490" s="19">
        <f>IF(P1490="m3",I1490*J1490*M1490,IF(P1490="m2-LxH",I1490*M1490,IF(P1490="m2-LxW",I1490*J1490*N1490,IF(P1490="rm",M1490,IF(P1490="lm",I1490,IF(P1490="unit",#REF!,))))))</f>
        <v>20</v>
      </c>
      <c r="P1490" s="20" t="str">
        <f>VLOOKUP(H1490,Supporting!A:D,2,FALSE)</f>
        <v>m2-LxH</v>
      </c>
      <c r="Q1490" s="21" t="str">
        <f t="shared" si="377"/>
        <v>off hired</v>
      </c>
      <c r="R1490" s="22">
        <v>44862</v>
      </c>
      <c r="S1490" s="22">
        <v>44915</v>
      </c>
      <c r="T1490" s="23">
        <f t="shared" si="378"/>
        <v>1</v>
      </c>
      <c r="U1490" s="24">
        <f t="shared" si="387"/>
        <v>7.7142857142857144</v>
      </c>
      <c r="V1490" s="31">
        <f>VLOOKUP(H1490,Supporting!A:D,3,FALSE)</f>
        <v>14</v>
      </c>
      <c r="W1490" s="25">
        <f>VLOOKUP(H1490,Supporting!A:D,4,FALSE)</f>
        <v>0.84</v>
      </c>
      <c r="X1490" s="26">
        <f t="shared" si="380"/>
        <v>280</v>
      </c>
      <c r="Y1490" s="26">
        <f t="shared" si="381"/>
        <v>16.8</v>
      </c>
      <c r="Z1490" s="26">
        <f t="shared" si="382"/>
        <v>196</v>
      </c>
      <c r="AA1490" s="26">
        <f t="shared" si="383"/>
        <v>84</v>
      </c>
      <c r="AB1490" s="26">
        <f t="shared" si="384"/>
        <v>129.6</v>
      </c>
      <c r="AC1490" s="26">
        <f t="shared" si="385"/>
        <v>409.6</v>
      </c>
      <c r="AD1490" s="93">
        <f t="shared" si="386"/>
        <v>409.6</v>
      </c>
    </row>
    <row r="1491" spans="1:30" ht="30" customHeight="1" x14ac:dyDescent="0.35">
      <c r="A1491" s="16"/>
      <c r="B1491" s="16" t="s">
        <v>74</v>
      </c>
      <c r="C1491" s="17">
        <v>1310</v>
      </c>
      <c r="D1491" s="18">
        <v>13748</v>
      </c>
      <c r="E1491" s="18">
        <v>8183</v>
      </c>
      <c r="F1491" s="19" t="s">
        <v>50</v>
      </c>
      <c r="G1491" s="16" t="s">
        <v>75</v>
      </c>
      <c r="H1491" s="16" t="s">
        <v>38</v>
      </c>
      <c r="I1491" s="19">
        <v>2.5</v>
      </c>
      <c r="J1491" s="19">
        <v>1</v>
      </c>
      <c r="K1491" s="19">
        <v>2.5</v>
      </c>
      <c r="L1491" s="19"/>
      <c r="M1491" s="19">
        <f t="shared" si="376"/>
        <v>2.5</v>
      </c>
      <c r="N1491" s="19"/>
      <c r="O1491" s="19">
        <f>IF(P1491="m3",I1491*J1491*M1491,IF(P1491="m2-LxH",I1491*M1491,IF(P1491="m2-LxW",I1491*J1491*N1491,IF(P1491="rm",M1491,IF(P1491="lm",I1491,IF(P1491="unit",#REF!,))))))</f>
        <v>2.5</v>
      </c>
      <c r="P1491" s="20" t="str">
        <f>VLOOKUP(H1491,Supporting!A:D,2,FALSE)</f>
        <v>rm</v>
      </c>
      <c r="Q1491" s="21" t="str">
        <f t="shared" si="377"/>
        <v>off hired</v>
      </c>
      <c r="R1491" s="22">
        <v>44862</v>
      </c>
      <c r="S1491" s="22">
        <v>44866</v>
      </c>
      <c r="T1491" s="23">
        <f t="shared" si="378"/>
        <v>1</v>
      </c>
      <c r="U1491" s="24">
        <f t="shared" si="387"/>
        <v>0.7142857142857143</v>
      </c>
      <c r="V1491" s="31">
        <f>VLOOKUP(H1491,Supporting!A:D,3,FALSE)</f>
        <v>135</v>
      </c>
      <c r="W1491" s="25">
        <f>VLOOKUP(H1491,Supporting!A:D,4,FALSE)</f>
        <v>12.25</v>
      </c>
      <c r="X1491" s="26">
        <f t="shared" si="380"/>
        <v>337.5</v>
      </c>
      <c r="Y1491" s="26">
        <f t="shared" si="381"/>
        <v>30.625</v>
      </c>
      <c r="Z1491" s="26">
        <f t="shared" si="382"/>
        <v>236.25</v>
      </c>
      <c r="AA1491" s="26">
        <f t="shared" si="383"/>
        <v>101.25</v>
      </c>
      <c r="AB1491" s="26">
        <f t="shared" si="384"/>
        <v>21.875</v>
      </c>
      <c r="AC1491" s="26">
        <f t="shared" si="385"/>
        <v>359.375</v>
      </c>
      <c r="AD1491" s="93">
        <f t="shared" si="386"/>
        <v>359.375</v>
      </c>
    </row>
    <row r="1492" spans="1:30" ht="30" customHeight="1" x14ac:dyDescent="0.35">
      <c r="A1492" s="16"/>
      <c r="B1492" s="16" t="s">
        <v>47</v>
      </c>
      <c r="C1492" s="17">
        <v>1309</v>
      </c>
      <c r="D1492" s="18">
        <v>13747</v>
      </c>
      <c r="E1492" s="18">
        <v>8206</v>
      </c>
      <c r="F1492" s="19" t="s">
        <v>50</v>
      </c>
      <c r="G1492" s="16" t="s">
        <v>76</v>
      </c>
      <c r="H1492" s="16" t="s">
        <v>38</v>
      </c>
      <c r="I1492" s="19">
        <v>2.5</v>
      </c>
      <c r="J1492" s="19">
        <v>1</v>
      </c>
      <c r="K1492" s="19">
        <v>4</v>
      </c>
      <c r="L1492" s="19"/>
      <c r="M1492" s="19">
        <f t="shared" si="376"/>
        <v>4</v>
      </c>
      <c r="N1492" s="19"/>
      <c r="O1492" s="19">
        <f>IF(P1492="m3",I1492*J1492*M1492,IF(P1492="m2-LxH",I1492*M1492,IF(P1492="m2-LxW",I1492*J1492*N1492,IF(P1492="rm",M1492,IF(P1492="lm",I1492,IF(P1492="unit",#REF!,))))))</f>
        <v>4</v>
      </c>
      <c r="P1492" s="20" t="str">
        <f>VLOOKUP(H1492,Supporting!A:D,2,FALSE)</f>
        <v>rm</v>
      </c>
      <c r="Q1492" s="21" t="str">
        <f t="shared" si="377"/>
        <v>off hired</v>
      </c>
      <c r="R1492" s="22">
        <v>44862</v>
      </c>
      <c r="S1492" s="22">
        <v>44872</v>
      </c>
      <c r="T1492" s="23">
        <f t="shared" si="378"/>
        <v>1</v>
      </c>
      <c r="U1492" s="24">
        <f t="shared" si="387"/>
        <v>1.5714285714285714</v>
      </c>
      <c r="V1492" s="31">
        <f>VLOOKUP(H1492,Supporting!A:D,3,FALSE)</f>
        <v>135</v>
      </c>
      <c r="W1492" s="25">
        <f>VLOOKUP(H1492,Supporting!A:D,4,FALSE)</f>
        <v>12.25</v>
      </c>
      <c r="X1492" s="26">
        <f t="shared" si="380"/>
        <v>540</v>
      </c>
      <c r="Y1492" s="26">
        <f t="shared" si="381"/>
        <v>49</v>
      </c>
      <c r="Z1492" s="26">
        <f t="shared" si="382"/>
        <v>378</v>
      </c>
      <c r="AA1492" s="26">
        <f t="shared" si="383"/>
        <v>162</v>
      </c>
      <c r="AB1492" s="26">
        <f t="shared" si="384"/>
        <v>77</v>
      </c>
      <c r="AC1492" s="26">
        <f t="shared" si="385"/>
        <v>617</v>
      </c>
      <c r="AD1492" s="93">
        <f t="shared" si="386"/>
        <v>617</v>
      </c>
    </row>
    <row r="1493" spans="1:30" ht="30" customHeight="1" x14ac:dyDescent="0.35">
      <c r="A1493" s="16"/>
      <c r="B1493" s="16" t="s">
        <v>71</v>
      </c>
      <c r="C1493" s="17">
        <v>1308</v>
      </c>
      <c r="D1493" s="18">
        <v>13746</v>
      </c>
      <c r="E1493" s="18"/>
      <c r="F1493" s="19" t="s">
        <v>50</v>
      </c>
      <c r="G1493" s="16" t="s">
        <v>77</v>
      </c>
      <c r="H1493" s="16" t="s">
        <v>38</v>
      </c>
      <c r="I1493" s="19">
        <v>1</v>
      </c>
      <c r="J1493" s="19">
        <v>1</v>
      </c>
      <c r="K1493" s="19">
        <v>8</v>
      </c>
      <c r="L1493" s="19"/>
      <c r="M1493" s="19">
        <f t="shared" si="376"/>
        <v>8</v>
      </c>
      <c r="N1493" s="19"/>
      <c r="O1493" s="19">
        <f>IF(P1493="m3",I1493*J1493*M1493,IF(P1493="m2-LxH",I1493*M1493,IF(P1493="m2-LxW",I1493*J1493*N1493,IF(P1493="rm",M1493,IF(P1493="lm",I1493,IF(P1493="unit",#REF!,))))))</f>
        <v>8</v>
      </c>
      <c r="P1493" s="20" t="str">
        <f>VLOOKUP(H1493,Supporting!A:D,2,FALSE)</f>
        <v>rm</v>
      </c>
      <c r="Q1493" s="21" t="str">
        <f t="shared" si="377"/>
        <v>on hire</v>
      </c>
      <c r="R1493" s="22">
        <v>44862</v>
      </c>
      <c r="S1493" s="22"/>
      <c r="T1493" s="23">
        <f t="shared" si="378"/>
        <v>0</v>
      </c>
      <c r="U1493" s="24">
        <f t="shared" ca="1" si="387"/>
        <v>25.571428571428573</v>
      </c>
      <c r="V1493" s="31">
        <f>VLOOKUP(H1493,Supporting!A:D,3,FALSE)</f>
        <v>135</v>
      </c>
      <c r="W1493" s="25">
        <f>VLOOKUP(H1493,Supporting!A:D,4,FALSE)</f>
        <v>12.25</v>
      </c>
      <c r="X1493" s="26">
        <f t="shared" si="380"/>
        <v>1080</v>
      </c>
      <c r="Y1493" s="26">
        <f t="shared" si="381"/>
        <v>98</v>
      </c>
      <c r="Z1493" s="26">
        <f t="shared" si="382"/>
        <v>756</v>
      </c>
      <c r="AA1493" s="26">
        <f t="shared" si="383"/>
        <v>0</v>
      </c>
      <c r="AB1493" s="26">
        <f t="shared" ca="1" si="384"/>
        <v>2506</v>
      </c>
      <c r="AC1493" s="26">
        <f t="shared" ca="1" si="385"/>
        <v>3262</v>
      </c>
      <c r="AD1493" s="93">
        <f t="shared" ca="1" si="386"/>
        <v>3262</v>
      </c>
    </row>
    <row r="1494" spans="1:30" ht="30" customHeight="1" x14ac:dyDescent="0.35">
      <c r="A1494" s="16"/>
      <c r="B1494" s="16" t="s">
        <v>79</v>
      </c>
      <c r="C1494" s="17">
        <v>1299</v>
      </c>
      <c r="D1494" s="18">
        <v>13738</v>
      </c>
      <c r="E1494" s="18">
        <v>8153</v>
      </c>
      <c r="F1494" s="19" t="s">
        <v>49</v>
      </c>
      <c r="G1494" s="16" t="s">
        <v>80</v>
      </c>
      <c r="H1494" s="16" t="s">
        <v>36</v>
      </c>
      <c r="I1494" s="19">
        <v>25</v>
      </c>
      <c r="J1494" s="19">
        <v>1.3</v>
      </c>
      <c r="K1494" s="19">
        <v>6</v>
      </c>
      <c r="L1494" s="19"/>
      <c r="M1494" s="19">
        <f t="shared" si="376"/>
        <v>6</v>
      </c>
      <c r="N1494" s="19"/>
      <c r="O1494" s="19">
        <f>IF(P1494="m3",I1494*J1494*M1494,IF(P1494="m2-LxH",I1494*M1494,IF(P1494="m2-LxW",I1494*J1494*N1494,IF(P1494="rm",M1494,IF(P1494="lm",I1494,IF(P1494="unit",#REF!,))))))</f>
        <v>150</v>
      </c>
      <c r="P1494" s="20" t="str">
        <f>VLOOKUP(H1494,Supporting!A:D,2,FALSE)</f>
        <v>m2-LxH</v>
      </c>
      <c r="Q1494" s="21" t="str">
        <f t="shared" si="377"/>
        <v>off hired</v>
      </c>
      <c r="R1494" s="22">
        <v>44861</v>
      </c>
      <c r="S1494" s="22">
        <v>44861</v>
      </c>
      <c r="T1494" s="23">
        <f t="shared" si="378"/>
        <v>1</v>
      </c>
      <c r="U1494" s="24">
        <v>0.1</v>
      </c>
      <c r="V1494" s="31">
        <f>VLOOKUP(H1494,Supporting!A:D,3,FALSE)</f>
        <v>14</v>
      </c>
      <c r="W1494" s="25">
        <f>VLOOKUP(H1494,Supporting!A:D,4,FALSE)</f>
        <v>0.84</v>
      </c>
      <c r="X1494" s="26">
        <f t="shared" si="380"/>
        <v>2100</v>
      </c>
      <c r="Y1494" s="26">
        <f t="shared" si="381"/>
        <v>126</v>
      </c>
      <c r="Z1494" s="26">
        <f t="shared" si="382"/>
        <v>1470</v>
      </c>
      <c r="AA1494" s="26">
        <f t="shared" si="383"/>
        <v>630</v>
      </c>
      <c r="AB1494" s="26">
        <f t="shared" si="384"/>
        <v>12.6</v>
      </c>
      <c r="AC1494" s="26">
        <f t="shared" si="385"/>
        <v>2112.6</v>
      </c>
      <c r="AD1494" s="93">
        <f t="shared" si="386"/>
        <v>2112.6</v>
      </c>
    </row>
    <row r="1495" spans="1:30" ht="30" customHeight="1" x14ac:dyDescent="0.35">
      <c r="A1495" s="16"/>
      <c r="B1495" s="16" t="s">
        <v>47</v>
      </c>
      <c r="C1495" s="17">
        <v>1293</v>
      </c>
      <c r="D1495" s="18">
        <v>13732</v>
      </c>
      <c r="E1495" s="18">
        <v>8186</v>
      </c>
      <c r="F1495" s="19" t="s">
        <v>50</v>
      </c>
      <c r="G1495" s="16" t="s">
        <v>81</v>
      </c>
      <c r="H1495" s="16" t="s">
        <v>36</v>
      </c>
      <c r="I1495" s="19">
        <v>11</v>
      </c>
      <c r="J1495" s="19">
        <v>1</v>
      </c>
      <c r="K1495" s="19">
        <v>1.5</v>
      </c>
      <c r="L1495" s="19"/>
      <c r="M1495" s="19">
        <f t="shared" si="376"/>
        <v>1.5</v>
      </c>
      <c r="N1495" s="19"/>
      <c r="O1495" s="19">
        <f>IF(P1495="m3",I1495*J1495*M1495,IF(P1495="m2-LxH",I1495*M1495,IF(P1495="m2-LxW",I1495*J1495*N1495,IF(P1495="rm",M1495,IF(P1495="lm",I1495,IF(P1495="unit",#REF!,))))))</f>
        <v>16.5</v>
      </c>
      <c r="P1495" s="20" t="str">
        <f>VLOOKUP(H1495,Supporting!A:D,2,FALSE)</f>
        <v>m2-LxH</v>
      </c>
      <c r="Q1495" s="21" t="str">
        <f t="shared" si="377"/>
        <v>off hired</v>
      </c>
      <c r="R1495" s="22">
        <v>44859</v>
      </c>
      <c r="S1495" s="22">
        <v>44867</v>
      </c>
      <c r="T1495" s="23">
        <f t="shared" si="378"/>
        <v>1</v>
      </c>
      <c r="U1495" s="24">
        <f t="shared" ref="U1495:U1525" si="388">IF(Q1495="on hire",$C$1-R1495+1,IF(Q1495="off hired",S1495-R1495+1,0))/7</f>
        <v>1.2857142857142858</v>
      </c>
      <c r="V1495" s="31">
        <f>VLOOKUP(H1495,Supporting!A:D,3,FALSE)</f>
        <v>14</v>
      </c>
      <c r="W1495" s="25">
        <f>VLOOKUP(H1495,Supporting!A:D,4,FALSE)</f>
        <v>0.84</v>
      </c>
      <c r="X1495" s="26">
        <f t="shared" si="380"/>
        <v>231</v>
      </c>
      <c r="Y1495" s="26">
        <f t="shared" si="381"/>
        <v>13.86</v>
      </c>
      <c r="Z1495" s="26">
        <f t="shared" si="382"/>
        <v>161.69999999999999</v>
      </c>
      <c r="AA1495" s="26">
        <f t="shared" si="383"/>
        <v>69.3</v>
      </c>
      <c r="AB1495" s="26">
        <f t="shared" si="384"/>
        <v>17.82</v>
      </c>
      <c r="AC1495" s="26">
        <f t="shared" si="385"/>
        <v>248.82</v>
      </c>
      <c r="AD1495" s="93">
        <f t="shared" si="386"/>
        <v>248.82</v>
      </c>
    </row>
    <row r="1496" spans="1:30" ht="30" customHeight="1" x14ac:dyDescent="0.35">
      <c r="A1496" s="16"/>
      <c r="B1496" s="16" t="s">
        <v>47</v>
      </c>
      <c r="C1496" s="17">
        <v>1292</v>
      </c>
      <c r="D1496" s="18">
        <v>13731</v>
      </c>
      <c r="E1496" s="18">
        <v>8195</v>
      </c>
      <c r="F1496" s="19" t="s">
        <v>50</v>
      </c>
      <c r="G1496" s="16" t="s">
        <v>81</v>
      </c>
      <c r="H1496" s="16" t="s">
        <v>36</v>
      </c>
      <c r="I1496" s="19">
        <v>6</v>
      </c>
      <c r="J1496" s="19">
        <v>1.3</v>
      </c>
      <c r="K1496" s="19">
        <v>1.5</v>
      </c>
      <c r="L1496" s="19"/>
      <c r="M1496" s="19">
        <f t="shared" si="376"/>
        <v>1.5</v>
      </c>
      <c r="N1496" s="19"/>
      <c r="O1496" s="19">
        <f>IF(P1496="m3",I1496*J1496*M1496,IF(P1496="m2-LxH",I1496*M1496,IF(P1496="m2-LxW",I1496*J1496*N1496,IF(P1496="rm",M1496,IF(P1496="lm",I1496,IF(P1496="unit",#REF!,))))))</f>
        <v>9</v>
      </c>
      <c r="P1496" s="20" t="str">
        <f>VLOOKUP(H1496,Supporting!A:D,2,FALSE)</f>
        <v>m2-LxH</v>
      </c>
      <c r="Q1496" s="21" t="str">
        <f t="shared" si="377"/>
        <v>off hired</v>
      </c>
      <c r="R1496" s="22">
        <v>44859</v>
      </c>
      <c r="S1496" s="22">
        <v>44870</v>
      </c>
      <c r="T1496" s="23">
        <f t="shared" si="378"/>
        <v>1</v>
      </c>
      <c r="U1496" s="24">
        <f t="shared" si="388"/>
        <v>1.7142857142857142</v>
      </c>
      <c r="V1496" s="31">
        <f>VLOOKUP(H1496,Supporting!A:D,3,FALSE)</f>
        <v>14</v>
      </c>
      <c r="W1496" s="25">
        <f>VLOOKUP(H1496,Supporting!A:D,4,FALSE)</f>
        <v>0.84</v>
      </c>
      <c r="X1496" s="26">
        <f t="shared" si="380"/>
        <v>126</v>
      </c>
      <c r="Y1496" s="26">
        <f t="shared" si="381"/>
        <v>7.56</v>
      </c>
      <c r="Z1496" s="26">
        <f t="shared" si="382"/>
        <v>88.2</v>
      </c>
      <c r="AA1496" s="26">
        <f t="shared" si="383"/>
        <v>37.799999999999997</v>
      </c>
      <c r="AB1496" s="26">
        <f t="shared" si="384"/>
        <v>12.959999999999999</v>
      </c>
      <c r="AC1496" s="26">
        <f t="shared" si="385"/>
        <v>138.96</v>
      </c>
      <c r="AD1496" s="93">
        <f t="shared" si="386"/>
        <v>138.96</v>
      </c>
    </row>
    <row r="1497" spans="1:30" ht="30" customHeight="1" x14ac:dyDescent="0.35">
      <c r="A1497" s="16"/>
      <c r="B1497" s="16" t="s">
        <v>82</v>
      </c>
      <c r="C1497" s="17">
        <v>1294</v>
      </c>
      <c r="D1497" s="18">
        <v>13733</v>
      </c>
      <c r="E1497" s="18">
        <v>8178</v>
      </c>
      <c r="F1497" s="19" t="s">
        <v>50</v>
      </c>
      <c r="G1497" s="16" t="s">
        <v>83</v>
      </c>
      <c r="H1497" s="16" t="s">
        <v>38</v>
      </c>
      <c r="I1497" s="19">
        <v>1.3</v>
      </c>
      <c r="J1497" s="19">
        <v>0.6</v>
      </c>
      <c r="K1497" s="19">
        <v>2</v>
      </c>
      <c r="L1497" s="19"/>
      <c r="M1497" s="19">
        <f t="shared" si="376"/>
        <v>2</v>
      </c>
      <c r="N1497" s="19"/>
      <c r="O1497" s="19">
        <f>IF(P1497="m3",I1497*J1497*M1497,IF(P1497="m2-LxH",I1497*M1497,IF(P1497="m2-LxW",I1497*J1497*N1497,IF(P1497="rm",M1497,IF(P1497="lm",I1497,IF(P1497="unit",#REF!,))))))</f>
        <v>2</v>
      </c>
      <c r="P1497" s="20" t="s">
        <v>30</v>
      </c>
      <c r="Q1497" s="21" t="str">
        <f t="shared" si="377"/>
        <v>off hired</v>
      </c>
      <c r="R1497" s="22">
        <v>44859</v>
      </c>
      <c r="S1497" s="22">
        <v>44866</v>
      </c>
      <c r="T1497" s="23">
        <f t="shared" si="378"/>
        <v>1</v>
      </c>
      <c r="U1497" s="24">
        <f t="shared" si="388"/>
        <v>1.1428571428571428</v>
      </c>
      <c r="V1497" s="31">
        <v>135</v>
      </c>
      <c r="W1497" s="25">
        <v>12.25</v>
      </c>
      <c r="X1497" s="26">
        <f t="shared" si="380"/>
        <v>270</v>
      </c>
      <c r="Y1497" s="26">
        <f t="shared" si="381"/>
        <v>24.5</v>
      </c>
      <c r="Z1497" s="26">
        <f t="shared" si="382"/>
        <v>189</v>
      </c>
      <c r="AA1497" s="26">
        <f t="shared" si="383"/>
        <v>81</v>
      </c>
      <c r="AB1497" s="26">
        <f t="shared" si="384"/>
        <v>28</v>
      </c>
      <c r="AC1497" s="26">
        <f t="shared" si="385"/>
        <v>298</v>
      </c>
      <c r="AD1497" s="93">
        <f t="shared" si="386"/>
        <v>298</v>
      </c>
    </row>
    <row r="1498" spans="1:30" ht="30" customHeight="1" x14ac:dyDescent="0.35">
      <c r="A1498" s="16"/>
      <c r="B1498" s="16" t="s">
        <v>84</v>
      </c>
      <c r="C1498" s="17">
        <v>1357</v>
      </c>
      <c r="D1498" s="18">
        <v>13845</v>
      </c>
      <c r="E1498" s="18">
        <v>8186</v>
      </c>
      <c r="F1498" s="19" t="s">
        <v>50</v>
      </c>
      <c r="G1498" s="16" t="s">
        <v>85</v>
      </c>
      <c r="H1498" s="16" t="s">
        <v>36</v>
      </c>
      <c r="I1498" s="19">
        <v>13</v>
      </c>
      <c r="J1498" s="19">
        <v>1</v>
      </c>
      <c r="K1498" s="19">
        <v>1.5</v>
      </c>
      <c r="L1498" s="19"/>
      <c r="M1498" s="19">
        <f t="shared" si="376"/>
        <v>1.5</v>
      </c>
      <c r="N1498" s="19"/>
      <c r="O1498" s="19">
        <f>IF(P1498="m3",I1498*J1498*M1498,IF(P1498="m2-LxH",I1498*M1498,IF(P1498="m2-LxW",I1498*J1498*N1498,IF(P1498="rm",M1498,IF(P1498="lm",I1498,IF(P1498="unit",#REF!,))))))</f>
        <v>19.5</v>
      </c>
      <c r="P1498" s="20" t="str">
        <f>VLOOKUP(H1498,Supporting!A:D,2,FALSE)</f>
        <v>m2-LxH</v>
      </c>
      <c r="Q1498" s="21" t="str">
        <f t="shared" si="377"/>
        <v>off hired</v>
      </c>
      <c r="R1498" s="22">
        <v>44868</v>
      </c>
      <c r="S1498" s="22">
        <v>44867</v>
      </c>
      <c r="T1498" s="23">
        <f t="shared" si="378"/>
        <v>1</v>
      </c>
      <c r="U1498" s="24">
        <f t="shared" si="388"/>
        <v>0</v>
      </c>
      <c r="V1498" s="31">
        <f>VLOOKUP(H1498,Supporting!A:D,3,FALSE)</f>
        <v>14</v>
      </c>
      <c r="W1498" s="25">
        <f>VLOOKUP(H1498,Supporting!A:D,4,FALSE)</f>
        <v>0.84</v>
      </c>
      <c r="X1498" s="26">
        <f t="shared" si="380"/>
        <v>273</v>
      </c>
      <c r="Y1498" s="26">
        <f t="shared" si="381"/>
        <v>16.38</v>
      </c>
      <c r="Z1498" s="26">
        <f t="shared" si="382"/>
        <v>191.09999999999997</v>
      </c>
      <c r="AA1498" s="26">
        <f t="shared" si="383"/>
        <v>81.899999999999991</v>
      </c>
      <c r="AB1498" s="26">
        <f t="shared" si="384"/>
        <v>0</v>
      </c>
      <c r="AC1498" s="26">
        <f t="shared" si="385"/>
        <v>272.99999999999994</v>
      </c>
      <c r="AD1498" s="93">
        <f t="shared" si="386"/>
        <v>272.99999999999994</v>
      </c>
    </row>
    <row r="1499" spans="1:30" ht="30" customHeight="1" x14ac:dyDescent="0.35">
      <c r="A1499" s="16"/>
      <c r="B1499" s="16" t="s">
        <v>47</v>
      </c>
      <c r="C1499" s="17">
        <v>1350</v>
      </c>
      <c r="D1499" s="18">
        <v>13838</v>
      </c>
      <c r="E1499" s="18">
        <v>8235</v>
      </c>
      <c r="F1499" s="19" t="s">
        <v>49</v>
      </c>
      <c r="G1499" s="16" t="s">
        <v>86</v>
      </c>
      <c r="H1499" s="16" t="s">
        <v>36</v>
      </c>
      <c r="I1499" s="19">
        <v>10.5</v>
      </c>
      <c r="J1499" s="19">
        <v>1.3</v>
      </c>
      <c r="K1499" s="19">
        <v>2</v>
      </c>
      <c r="L1499" s="19"/>
      <c r="M1499" s="19">
        <f t="shared" si="376"/>
        <v>2</v>
      </c>
      <c r="N1499" s="19"/>
      <c r="O1499" s="19">
        <f>IF(P1499="m3",I1499*J1499*M1499,IF(P1499="m2-LxH",I1499*M1499,IF(P1499="m2-LxW",I1499*J1499*N1499,IF(P1499="rm",M1499,IF(P1499="lm",I1499,IF(P1499="unit",#REF!,))))))</f>
        <v>21</v>
      </c>
      <c r="P1499" s="20" t="str">
        <f>VLOOKUP(H1499,Supporting!A:D,2,FALSE)</f>
        <v>m2-LxH</v>
      </c>
      <c r="Q1499" s="21" t="str">
        <f t="shared" si="377"/>
        <v>off hired</v>
      </c>
      <c r="R1499" s="22">
        <v>44867</v>
      </c>
      <c r="S1499" s="22">
        <v>44880</v>
      </c>
      <c r="T1499" s="23">
        <f t="shared" si="378"/>
        <v>1</v>
      </c>
      <c r="U1499" s="24">
        <f t="shared" si="388"/>
        <v>2</v>
      </c>
      <c r="V1499" s="31">
        <f>VLOOKUP(H1499,Supporting!A:D,3,FALSE)</f>
        <v>14</v>
      </c>
      <c r="W1499" s="25">
        <f>VLOOKUP(H1499,Supporting!A:D,4,FALSE)</f>
        <v>0.84</v>
      </c>
      <c r="X1499" s="26">
        <f t="shared" si="380"/>
        <v>294</v>
      </c>
      <c r="Y1499" s="26">
        <f t="shared" si="381"/>
        <v>17.64</v>
      </c>
      <c r="Z1499" s="26">
        <f t="shared" si="382"/>
        <v>205.79999999999998</v>
      </c>
      <c r="AA1499" s="26">
        <f t="shared" si="383"/>
        <v>88.2</v>
      </c>
      <c r="AB1499" s="26">
        <f t="shared" si="384"/>
        <v>35.28</v>
      </c>
      <c r="AC1499" s="26">
        <f t="shared" si="385"/>
        <v>329.28</v>
      </c>
      <c r="AD1499" s="93">
        <f t="shared" si="386"/>
        <v>329.28</v>
      </c>
    </row>
    <row r="1500" spans="1:30" ht="30" customHeight="1" x14ac:dyDescent="0.35">
      <c r="A1500" s="16"/>
      <c r="B1500" s="16" t="s">
        <v>79</v>
      </c>
      <c r="C1500" s="17">
        <v>1349</v>
      </c>
      <c r="D1500" s="18">
        <v>13837</v>
      </c>
      <c r="E1500" s="18">
        <v>8602</v>
      </c>
      <c r="F1500" s="19" t="s">
        <v>49</v>
      </c>
      <c r="G1500" s="16" t="s">
        <v>87</v>
      </c>
      <c r="H1500" s="16" t="s">
        <v>38</v>
      </c>
      <c r="I1500" s="19">
        <v>2.5</v>
      </c>
      <c r="J1500" s="19">
        <v>1</v>
      </c>
      <c r="K1500" s="19">
        <v>1.5</v>
      </c>
      <c r="L1500" s="19"/>
      <c r="M1500" s="19">
        <f t="shared" si="376"/>
        <v>1.5</v>
      </c>
      <c r="N1500" s="19"/>
      <c r="O1500" s="19">
        <f>IF(P1500="m3",I1500*J1500*M1500,IF(P1500="m2-LxH",I1500*M1500,IF(P1500="m2-LxW",I1500*J1500*N1500,IF(P1500="rm",M1500,IF(P1500="lm",I1500,IF(P1500="unit",#REF!,))))))</f>
        <v>1.5</v>
      </c>
      <c r="P1500" s="20" t="str">
        <f>VLOOKUP(H1500,Supporting!A:D,2,FALSE)</f>
        <v>rm</v>
      </c>
      <c r="Q1500" s="21" t="str">
        <f t="shared" si="377"/>
        <v>off hired</v>
      </c>
      <c r="R1500" s="22">
        <v>44867</v>
      </c>
      <c r="S1500" s="22">
        <v>44949</v>
      </c>
      <c r="T1500" s="23">
        <f t="shared" si="378"/>
        <v>1</v>
      </c>
      <c r="U1500" s="24">
        <f t="shared" si="388"/>
        <v>11.857142857142858</v>
      </c>
      <c r="V1500" s="31">
        <f>VLOOKUP(H1500,Supporting!A:D,3,FALSE)</f>
        <v>135</v>
      </c>
      <c r="W1500" s="25">
        <f>VLOOKUP(H1500,Supporting!A:D,4,FALSE)</f>
        <v>12.25</v>
      </c>
      <c r="X1500" s="26">
        <f t="shared" si="380"/>
        <v>202.5</v>
      </c>
      <c r="Y1500" s="26">
        <f t="shared" si="381"/>
        <v>18.375</v>
      </c>
      <c r="Z1500" s="26">
        <f t="shared" si="382"/>
        <v>141.74999999999997</v>
      </c>
      <c r="AA1500" s="26">
        <f t="shared" si="383"/>
        <v>60.749999999999993</v>
      </c>
      <c r="AB1500" s="26">
        <f t="shared" si="384"/>
        <v>217.875</v>
      </c>
      <c r="AC1500" s="26">
        <f t="shared" si="385"/>
        <v>420.375</v>
      </c>
      <c r="AD1500" s="93">
        <f t="shared" si="386"/>
        <v>420.375</v>
      </c>
    </row>
    <row r="1501" spans="1:30" ht="30" customHeight="1" x14ac:dyDescent="0.35">
      <c r="A1501" s="16"/>
      <c r="B1501" s="16" t="s">
        <v>79</v>
      </c>
      <c r="C1501" s="17">
        <v>1348</v>
      </c>
      <c r="D1501" s="18">
        <v>13836</v>
      </c>
      <c r="E1501" s="18">
        <v>8329</v>
      </c>
      <c r="F1501" s="19" t="s">
        <v>50</v>
      </c>
      <c r="G1501" s="16" t="s">
        <v>88</v>
      </c>
      <c r="H1501" s="16" t="s">
        <v>36</v>
      </c>
      <c r="I1501" s="19">
        <v>24</v>
      </c>
      <c r="J1501" s="19">
        <v>1</v>
      </c>
      <c r="K1501" s="19">
        <v>2</v>
      </c>
      <c r="L1501" s="19"/>
      <c r="M1501" s="19">
        <f t="shared" si="376"/>
        <v>2</v>
      </c>
      <c r="N1501" s="19"/>
      <c r="O1501" s="19">
        <f>IF(P1501="m3",I1501*J1501*M1501,IF(P1501="m2-LxH",I1501*M1501,IF(P1501="m2-LxW",I1501*J1501*N1501,IF(P1501="rm",M1501,IF(P1501="lm",I1501,IF(P1501="unit",#REF!,))))))</f>
        <v>48</v>
      </c>
      <c r="P1501" s="20" t="str">
        <f>VLOOKUP(H1501,Supporting!A:D,2,FALSE)</f>
        <v>m2-LxH</v>
      </c>
      <c r="Q1501" s="21" t="str">
        <f t="shared" si="377"/>
        <v>off hired</v>
      </c>
      <c r="R1501" s="22">
        <v>44867</v>
      </c>
      <c r="S1501" s="22">
        <v>44909</v>
      </c>
      <c r="T1501" s="23">
        <f t="shared" si="378"/>
        <v>1</v>
      </c>
      <c r="U1501" s="24">
        <f t="shared" si="388"/>
        <v>6.1428571428571432</v>
      </c>
      <c r="V1501" s="31">
        <f>VLOOKUP(H1501,Supporting!A:D,3,FALSE)</f>
        <v>14</v>
      </c>
      <c r="W1501" s="25">
        <f>VLOOKUP(H1501,Supporting!A:D,4,FALSE)</f>
        <v>0.84</v>
      </c>
      <c r="X1501" s="26">
        <f t="shared" si="380"/>
        <v>672</v>
      </c>
      <c r="Y1501" s="26">
        <f t="shared" si="381"/>
        <v>40.32</v>
      </c>
      <c r="Z1501" s="26">
        <f t="shared" si="382"/>
        <v>470.39999999999992</v>
      </c>
      <c r="AA1501" s="26">
        <f t="shared" si="383"/>
        <v>201.59999999999997</v>
      </c>
      <c r="AB1501" s="26">
        <f t="shared" si="384"/>
        <v>247.68</v>
      </c>
      <c r="AC1501" s="26">
        <f t="shared" si="385"/>
        <v>919.67999999999984</v>
      </c>
      <c r="AD1501" s="93">
        <f t="shared" si="386"/>
        <v>919.67999999999984</v>
      </c>
    </row>
    <row r="1502" spans="1:30" ht="30" customHeight="1" x14ac:dyDescent="0.35">
      <c r="A1502" s="16"/>
      <c r="B1502" s="16" t="s">
        <v>47</v>
      </c>
      <c r="C1502" s="17">
        <v>1347</v>
      </c>
      <c r="D1502" s="18">
        <v>13835</v>
      </c>
      <c r="E1502" s="18">
        <v>8456</v>
      </c>
      <c r="F1502" s="19" t="s">
        <v>50</v>
      </c>
      <c r="G1502" s="16" t="s">
        <v>89</v>
      </c>
      <c r="H1502" s="16" t="s">
        <v>28</v>
      </c>
      <c r="I1502" s="19">
        <v>4</v>
      </c>
      <c r="J1502" s="19">
        <v>2.5</v>
      </c>
      <c r="K1502" s="19">
        <v>3</v>
      </c>
      <c r="L1502" s="19"/>
      <c r="M1502" s="19">
        <f t="shared" si="376"/>
        <v>3</v>
      </c>
      <c r="N1502" s="19"/>
      <c r="O1502" s="19">
        <f>IF(P1502="m3",I1502*J1502*M1502,IF(P1502="m2-LxH",I1502*M1502,IF(P1502="m2-LxW",I1502*J1502*N1502,IF(P1502="rm",M1502,IF(P1502="lm",I1502,IF(P1502="unit",#REF!,))))))</f>
        <v>30</v>
      </c>
      <c r="P1502" s="20" t="str">
        <f>VLOOKUP(H1502,Supporting!A:D,2,FALSE)</f>
        <v>m3</v>
      </c>
      <c r="Q1502" s="21" t="str">
        <f t="shared" si="377"/>
        <v>off hired</v>
      </c>
      <c r="R1502" s="22">
        <v>44867</v>
      </c>
      <c r="S1502" s="22">
        <v>44917</v>
      </c>
      <c r="T1502" s="23">
        <f t="shared" si="378"/>
        <v>1</v>
      </c>
      <c r="U1502" s="24">
        <f t="shared" si="388"/>
        <v>7.2857142857142856</v>
      </c>
      <c r="V1502" s="31">
        <f>VLOOKUP(H1502,Supporting!A:D,3,FALSE)</f>
        <v>7.5</v>
      </c>
      <c r="W1502" s="25">
        <f>VLOOKUP(H1502,Supporting!A:D,4,FALSE)</f>
        <v>0.70000000000000007</v>
      </c>
      <c r="X1502" s="26">
        <f t="shared" si="380"/>
        <v>225</v>
      </c>
      <c r="Y1502" s="26">
        <f t="shared" si="381"/>
        <v>21.000000000000004</v>
      </c>
      <c r="Z1502" s="26">
        <f t="shared" si="382"/>
        <v>157.5</v>
      </c>
      <c r="AA1502" s="26">
        <f t="shared" si="383"/>
        <v>67.5</v>
      </c>
      <c r="AB1502" s="26">
        <f t="shared" si="384"/>
        <v>153</v>
      </c>
      <c r="AC1502" s="26">
        <f t="shared" si="385"/>
        <v>378</v>
      </c>
      <c r="AD1502" s="93">
        <f t="shared" si="386"/>
        <v>378</v>
      </c>
    </row>
    <row r="1503" spans="1:30" ht="30" customHeight="1" x14ac:dyDescent="0.35">
      <c r="A1503" s="16"/>
      <c r="B1503" s="16" t="s">
        <v>47</v>
      </c>
      <c r="C1503" s="17">
        <v>1346</v>
      </c>
      <c r="D1503" s="18">
        <v>13834</v>
      </c>
      <c r="E1503" s="18">
        <v>8278</v>
      </c>
      <c r="F1503" s="19" t="s">
        <v>49</v>
      </c>
      <c r="G1503" s="16" t="s">
        <v>90</v>
      </c>
      <c r="H1503" s="16" t="s">
        <v>36</v>
      </c>
      <c r="I1503" s="19">
        <v>8.5</v>
      </c>
      <c r="J1503" s="19">
        <v>1.3</v>
      </c>
      <c r="K1503" s="19">
        <v>3.7</v>
      </c>
      <c r="L1503" s="19"/>
      <c r="M1503" s="19">
        <f t="shared" si="376"/>
        <v>3.7</v>
      </c>
      <c r="N1503" s="19"/>
      <c r="O1503" s="19">
        <f>IF(P1503="m3",I1503*J1503*M1503,IF(P1503="m2-LxH",I1503*M1503,IF(P1503="m2-LxW",I1503*J1503*N1503,IF(P1503="rm",M1503,IF(P1503="lm",I1503,IF(P1503="unit",#REF!,))))))</f>
        <v>31.450000000000003</v>
      </c>
      <c r="P1503" s="20" t="str">
        <f>VLOOKUP(H1503,Supporting!A:D,2,FALSE)</f>
        <v>m2-LxH</v>
      </c>
      <c r="Q1503" s="21" t="str">
        <f t="shared" si="377"/>
        <v>off hired</v>
      </c>
      <c r="R1503" s="22">
        <v>44867</v>
      </c>
      <c r="S1503" s="22">
        <v>44891</v>
      </c>
      <c r="T1503" s="23">
        <f t="shared" si="378"/>
        <v>1</v>
      </c>
      <c r="U1503" s="24">
        <f t="shared" si="388"/>
        <v>3.5714285714285716</v>
      </c>
      <c r="V1503" s="31">
        <f>VLOOKUP(H1503,Supporting!A:D,3,FALSE)</f>
        <v>14</v>
      </c>
      <c r="W1503" s="25">
        <f>VLOOKUP(H1503,Supporting!A:D,4,FALSE)</f>
        <v>0.84</v>
      </c>
      <c r="X1503" s="26">
        <f t="shared" si="380"/>
        <v>440.30000000000007</v>
      </c>
      <c r="Y1503" s="26">
        <f t="shared" si="381"/>
        <v>26.418000000000003</v>
      </c>
      <c r="Z1503" s="26">
        <f t="shared" si="382"/>
        <v>308.21000000000004</v>
      </c>
      <c r="AA1503" s="26">
        <f t="shared" si="383"/>
        <v>132.09</v>
      </c>
      <c r="AB1503" s="26">
        <f t="shared" si="384"/>
        <v>94.350000000000009</v>
      </c>
      <c r="AC1503" s="26">
        <f t="shared" si="385"/>
        <v>534.65000000000009</v>
      </c>
      <c r="AD1503" s="93">
        <f t="shared" si="386"/>
        <v>534.65000000000009</v>
      </c>
    </row>
    <row r="1504" spans="1:30" ht="30" customHeight="1" x14ac:dyDescent="0.35">
      <c r="A1504" s="16"/>
      <c r="B1504" s="16" t="s">
        <v>47</v>
      </c>
      <c r="C1504" s="17">
        <v>1345</v>
      </c>
      <c r="D1504" s="18">
        <v>13833</v>
      </c>
      <c r="E1504" s="18">
        <v>8288</v>
      </c>
      <c r="F1504" s="19" t="s">
        <v>49</v>
      </c>
      <c r="G1504" s="16" t="s">
        <v>91</v>
      </c>
      <c r="H1504" s="16" t="s">
        <v>36</v>
      </c>
      <c r="I1504" s="19">
        <v>12.5</v>
      </c>
      <c r="J1504" s="19">
        <v>1.3</v>
      </c>
      <c r="K1504" s="19">
        <v>2.5</v>
      </c>
      <c r="L1504" s="19"/>
      <c r="M1504" s="19">
        <f t="shared" si="376"/>
        <v>2.5</v>
      </c>
      <c r="N1504" s="19"/>
      <c r="O1504" s="19">
        <f>IF(P1504="m3",I1504*J1504*M1504,IF(P1504="m2-LxH",I1504*M1504,IF(P1504="m2-LxW",I1504*J1504*N1504,IF(P1504="rm",M1504,IF(P1504="lm",I1504,IF(P1504="unit",#REF!,))))))</f>
        <v>31.25</v>
      </c>
      <c r="P1504" s="20" t="str">
        <f>VLOOKUP(H1504,Supporting!A:D,2,FALSE)</f>
        <v>m2-LxH</v>
      </c>
      <c r="Q1504" s="21" t="str">
        <f t="shared" si="377"/>
        <v>off hired</v>
      </c>
      <c r="R1504" s="22">
        <v>44867</v>
      </c>
      <c r="S1504" s="22">
        <v>44893</v>
      </c>
      <c r="T1504" s="23">
        <f t="shared" si="378"/>
        <v>1</v>
      </c>
      <c r="U1504" s="24">
        <f t="shared" si="388"/>
        <v>3.8571428571428572</v>
      </c>
      <c r="V1504" s="31">
        <f>VLOOKUP(H1504,Supporting!A:D,3,FALSE)</f>
        <v>14</v>
      </c>
      <c r="W1504" s="25">
        <f>VLOOKUP(H1504,Supporting!A:D,4,FALSE)</f>
        <v>0.84</v>
      </c>
      <c r="X1504" s="26">
        <f t="shared" si="380"/>
        <v>437.5</v>
      </c>
      <c r="Y1504" s="26">
        <f t="shared" si="381"/>
        <v>26.25</v>
      </c>
      <c r="Z1504" s="26">
        <f t="shared" si="382"/>
        <v>306.25</v>
      </c>
      <c r="AA1504" s="26">
        <f t="shared" si="383"/>
        <v>131.25</v>
      </c>
      <c r="AB1504" s="26">
        <f t="shared" si="384"/>
        <v>101.25</v>
      </c>
      <c r="AC1504" s="26">
        <f t="shared" si="385"/>
        <v>538.75</v>
      </c>
      <c r="AD1504" s="93">
        <f t="shared" si="386"/>
        <v>538.75</v>
      </c>
    </row>
    <row r="1505" spans="1:30" ht="30" customHeight="1" x14ac:dyDescent="0.35">
      <c r="A1505" s="16"/>
      <c r="B1505" s="16" t="s">
        <v>79</v>
      </c>
      <c r="C1505" s="17">
        <v>1343</v>
      </c>
      <c r="D1505" s="18">
        <v>13831</v>
      </c>
      <c r="E1505" s="18">
        <v>8236</v>
      </c>
      <c r="F1505" s="19" t="s">
        <v>50</v>
      </c>
      <c r="G1505" s="16" t="s">
        <v>92</v>
      </c>
      <c r="H1505" s="16" t="s">
        <v>36</v>
      </c>
      <c r="I1505" s="19">
        <v>35</v>
      </c>
      <c r="J1505" s="19">
        <v>1</v>
      </c>
      <c r="K1505" s="19">
        <v>1.5</v>
      </c>
      <c r="L1505" s="19"/>
      <c r="M1505" s="19">
        <f t="shared" si="376"/>
        <v>1.5</v>
      </c>
      <c r="N1505" s="19"/>
      <c r="O1505" s="19">
        <f>IF(P1505="m3",I1505*J1505*M1505,IF(P1505="m2-LxH",I1505*M1505,IF(P1505="m2-LxW",I1505*J1505*N1505,IF(P1505="rm",M1505,IF(P1505="lm",I1505,IF(P1505="unit",#REF!,))))))</f>
        <v>52.5</v>
      </c>
      <c r="P1505" s="20" t="str">
        <f>VLOOKUP(H1505,Supporting!A:D,2,FALSE)</f>
        <v>m2-LxH</v>
      </c>
      <c r="Q1505" s="21" t="str">
        <f t="shared" si="377"/>
        <v>off hired</v>
      </c>
      <c r="R1505" s="22">
        <v>44866</v>
      </c>
      <c r="S1505" s="22">
        <v>44880</v>
      </c>
      <c r="T1505" s="23">
        <f t="shared" si="378"/>
        <v>1</v>
      </c>
      <c r="U1505" s="24">
        <f t="shared" si="388"/>
        <v>2.1428571428571428</v>
      </c>
      <c r="V1505" s="31">
        <f>VLOOKUP(H1505,Supporting!A:D,3,FALSE)</f>
        <v>14</v>
      </c>
      <c r="W1505" s="25">
        <f>VLOOKUP(H1505,Supporting!A:D,4,FALSE)</f>
        <v>0.84</v>
      </c>
      <c r="X1505" s="26">
        <f t="shared" si="380"/>
        <v>735</v>
      </c>
      <c r="Y1505" s="26">
        <f t="shared" si="381"/>
        <v>44.1</v>
      </c>
      <c r="Z1505" s="26">
        <f t="shared" si="382"/>
        <v>514.5</v>
      </c>
      <c r="AA1505" s="26">
        <f t="shared" si="383"/>
        <v>220.5</v>
      </c>
      <c r="AB1505" s="26">
        <f t="shared" si="384"/>
        <v>94.5</v>
      </c>
      <c r="AC1505" s="26">
        <f t="shared" si="385"/>
        <v>829.5</v>
      </c>
      <c r="AD1505" s="93">
        <f t="shared" si="386"/>
        <v>829.5</v>
      </c>
    </row>
    <row r="1506" spans="1:30" ht="30" customHeight="1" x14ac:dyDescent="0.35">
      <c r="A1506" s="16"/>
      <c r="B1506" s="16" t="s">
        <v>47</v>
      </c>
      <c r="C1506" s="17">
        <v>1342</v>
      </c>
      <c r="D1506" s="18">
        <v>13830</v>
      </c>
      <c r="E1506" s="18">
        <v>8347</v>
      </c>
      <c r="F1506" s="19" t="s">
        <v>50</v>
      </c>
      <c r="G1506" s="16" t="s">
        <v>64</v>
      </c>
      <c r="H1506" s="16" t="s">
        <v>36</v>
      </c>
      <c r="I1506" s="19">
        <v>6.8</v>
      </c>
      <c r="J1506" s="19">
        <v>1.3</v>
      </c>
      <c r="K1506" s="19">
        <v>3.5</v>
      </c>
      <c r="L1506" s="19"/>
      <c r="M1506" s="19">
        <f t="shared" si="376"/>
        <v>3.5</v>
      </c>
      <c r="N1506" s="19"/>
      <c r="O1506" s="19">
        <f>IF(P1506="m3",I1506*J1506*M1506,IF(P1506="m2-LxH",I1506*M1506,IF(P1506="m2-LxW",I1506*J1506*N1506,IF(P1506="rm",M1506,IF(P1506="lm",I1506,IF(P1506="unit",#REF!,))))))</f>
        <v>23.8</v>
      </c>
      <c r="P1506" s="20" t="str">
        <f>VLOOKUP(H1506,Supporting!A:D,2,FALSE)</f>
        <v>m2-LxH</v>
      </c>
      <c r="Q1506" s="21" t="str">
        <f t="shared" si="377"/>
        <v>off hired</v>
      </c>
      <c r="R1506" s="22">
        <v>44866</v>
      </c>
      <c r="S1506" s="22">
        <v>44915</v>
      </c>
      <c r="T1506" s="23">
        <f t="shared" si="378"/>
        <v>1</v>
      </c>
      <c r="U1506" s="24">
        <f t="shared" si="388"/>
        <v>7.1428571428571432</v>
      </c>
      <c r="V1506" s="31">
        <f>VLOOKUP(H1506,Supporting!A:D,3,FALSE)</f>
        <v>14</v>
      </c>
      <c r="W1506" s="25">
        <f>VLOOKUP(H1506,Supporting!A:D,4,FALSE)</f>
        <v>0.84</v>
      </c>
      <c r="X1506" s="26">
        <f t="shared" si="380"/>
        <v>333.2</v>
      </c>
      <c r="Y1506" s="26">
        <f t="shared" si="381"/>
        <v>19.992000000000001</v>
      </c>
      <c r="Z1506" s="26">
        <f t="shared" si="382"/>
        <v>233.24</v>
      </c>
      <c r="AA1506" s="26">
        <f t="shared" si="383"/>
        <v>99.96</v>
      </c>
      <c r="AB1506" s="26">
        <f t="shared" si="384"/>
        <v>142.79999999999998</v>
      </c>
      <c r="AC1506" s="26">
        <f t="shared" si="385"/>
        <v>476</v>
      </c>
      <c r="AD1506" s="93">
        <f t="shared" si="386"/>
        <v>476</v>
      </c>
    </row>
    <row r="1507" spans="1:30" ht="30" customHeight="1" x14ac:dyDescent="0.35">
      <c r="A1507" s="16"/>
      <c r="B1507" s="16" t="s">
        <v>69</v>
      </c>
      <c r="C1507" s="17">
        <v>1341</v>
      </c>
      <c r="D1507" s="18">
        <v>13829</v>
      </c>
      <c r="E1507" s="18">
        <v>8349</v>
      </c>
      <c r="F1507" s="19" t="s">
        <v>50</v>
      </c>
      <c r="G1507" s="16" t="s">
        <v>73</v>
      </c>
      <c r="H1507" s="16" t="s">
        <v>38</v>
      </c>
      <c r="I1507" s="19">
        <v>2.5</v>
      </c>
      <c r="J1507" s="19">
        <v>1.3</v>
      </c>
      <c r="K1507" s="19">
        <v>2</v>
      </c>
      <c r="L1507" s="19"/>
      <c r="M1507" s="19">
        <f t="shared" si="376"/>
        <v>2</v>
      </c>
      <c r="N1507" s="19"/>
      <c r="O1507" s="19">
        <f>IF(P1507="m3",I1507*J1507*M1507,IF(P1507="m2-LxH",I1507*M1507,IF(P1507="m2-LxW",I1507*J1507*N1507,IF(P1507="rm",M1507,IF(P1507="lm",I1507,IF(P1507="unit",#REF!,))))))</f>
        <v>2</v>
      </c>
      <c r="P1507" s="20" t="str">
        <f>VLOOKUP(H1507,Supporting!A:D,2,FALSE)</f>
        <v>rm</v>
      </c>
      <c r="Q1507" s="21" t="str">
        <f t="shared" si="377"/>
        <v>off hired</v>
      </c>
      <c r="R1507" s="22">
        <v>44866</v>
      </c>
      <c r="S1507" s="22">
        <v>44916</v>
      </c>
      <c r="T1507" s="23">
        <f t="shared" si="378"/>
        <v>1</v>
      </c>
      <c r="U1507" s="24">
        <f t="shared" si="388"/>
        <v>7.2857142857142856</v>
      </c>
      <c r="V1507" s="31">
        <f>VLOOKUP(H1507,Supporting!A:D,3,FALSE)</f>
        <v>135</v>
      </c>
      <c r="W1507" s="25">
        <f>VLOOKUP(H1507,Supporting!A:D,4,FALSE)</f>
        <v>12.25</v>
      </c>
      <c r="X1507" s="26">
        <f t="shared" ref="X1507:X1538" si="389">V1507*O1507</f>
        <v>270</v>
      </c>
      <c r="Y1507" s="26">
        <f t="shared" ref="Y1507:Y1538" si="390">W1507*O1507</f>
        <v>24.5</v>
      </c>
      <c r="Z1507" s="26">
        <f t="shared" ref="Z1507:Z1538" si="391">0.7*O1507*V1507</f>
        <v>189</v>
      </c>
      <c r="AA1507" s="26">
        <f t="shared" ref="AA1507:AA1538" si="392">IF(Q1507="off hired",0.3*O1507*V1507*T1507,0)</f>
        <v>81</v>
      </c>
      <c r="AB1507" s="26">
        <f t="shared" ref="AB1507:AB1538" si="393">U1507*O1507*W1507</f>
        <v>178.5</v>
      </c>
      <c r="AC1507" s="26">
        <f t="shared" si="385"/>
        <v>448.5</v>
      </c>
      <c r="AD1507" s="93">
        <f t="shared" si="386"/>
        <v>448.5</v>
      </c>
    </row>
    <row r="1508" spans="1:30" ht="30" customHeight="1" x14ac:dyDescent="0.35">
      <c r="A1508" s="16"/>
      <c r="B1508" s="16" t="s">
        <v>93</v>
      </c>
      <c r="C1508" s="17">
        <v>1340</v>
      </c>
      <c r="D1508" s="18">
        <v>13828</v>
      </c>
      <c r="E1508" s="18">
        <v>8194</v>
      </c>
      <c r="F1508" s="19" t="s">
        <v>50</v>
      </c>
      <c r="G1508" s="16" t="s">
        <v>94</v>
      </c>
      <c r="H1508" s="16" t="s">
        <v>38</v>
      </c>
      <c r="I1508" s="19">
        <v>1.8</v>
      </c>
      <c r="J1508" s="19">
        <v>0.6</v>
      </c>
      <c r="K1508" s="19">
        <v>1.5</v>
      </c>
      <c r="L1508" s="19"/>
      <c r="M1508" s="19">
        <f t="shared" si="376"/>
        <v>1.5</v>
      </c>
      <c r="N1508" s="19"/>
      <c r="O1508" s="19">
        <f>IF(P1508="m3",I1508*J1508*M1508,IF(P1508="m2-LxH",I1508*M1508,IF(P1508="m2-LxW",I1508*J1508*N1508,IF(P1508="rm",M1508,IF(P1508="lm",I1508,IF(P1508="unit",#REF!,))))))</f>
        <v>1.5</v>
      </c>
      <c r="P1508" s="20" t="str">
        <f>VLOOKUP(H1508,Supporting!A:D,2,FALSE)</f>
        <v>rm</v>
      </c>
      <c r="Q1508" s="21" t="str">
        <f t="shared" si="377"/>
        <v>off hired</v>
      </c>
      <c r="R1508" s="22">
        <v>44866</v>
      </c>
      <c r="S1508" s="22">
        <v>44870</v>
      </c>
      <c r="T1508" s="23">
        <f t="shared" si="378"/>
        <v>1</v>
      </c>
      <c r="U1508" s="24">
        <f t="shared" si="388"/>
        <v>0.7142857142857143</v>
      </c>
      <c r="V1508" s="31">
        <f>VLOOKUP(H1508,Supporting!A:D,3,FALSE)</f>
        <v>135</v>
      </c>
      <c r="W1508" s="25">
        <f>VLOOKUP(H1508,Supporting!A:D,4,FALSE)</f>
        <v>12.25</v>
      </c>
      <c r="X1508" s="26">
        <f t="shared" si="389"/>
        <v>202.5</v>
      </c>
      <c r="Y1508" s="26">
        <f t="shared" si="390"/>
        <v>18.375</v>
      </c>
      <c r="Z1508" s="26">
        <f t="shared" si="391"/>
        <v>141.74999999999997</v>
      </c>
      <c r="AA1508" s="26">
        <f t="shared" si="392"/>
        <v>60.749999999999993</v>
      </c>
      <c r="AB1508" s="26">
        <f t="shared" si="393"/>
        <v>13.125</v>
      </c>
      <c r="AC1508" s="26">
        <f t="shared" si="385"/>
        <v>215.62499999999997</v>
      </c>
      <c r="AD1508" s="93">
        <f t="shared" si="386"/>
        <v>215.62499999999997</v>
      </c>
    </row>
    <row r="1509" spans="1:30" ht="30" customHeight="1" x14ac:dyDescent="0.35">
      <c r="A1509" s="16"/>
      <c r="B1509" s="16" t="s">
        <v>79</v>
      </c>
      <c r="C1509" s="17">
        <v>1339</v>
      </c>
      <c r="D1509" s="18">
        <v>13827</v>
      </c>
      <c r="E1509" s="18">
        <v>8211</v>
      </c>
      <c r="F1509" s="19" t="s">
        <v>49</v>
      </c>
      <c r="G1509" s="16" t="s">
        <v>80</v>
      </c>
      <c r="H1509" s="16" t="s">
        <v>38</v>
      </c>
      <c r="I1509" s="19">
        <v>1.3</v>
      </c>
      <c r="J1509" s="19">
        <v>0.6</v>
      </c>
      <c r="K1509" s="19">
        <v>5</v>
      </c>
      <c r="L1509" s="19"/>
      <c r="M1509" s="19">
        <f t="shared" si="376"/>
        <v>5</v>
      </c>
      <c r="N1509" s="19"/>
      <c r="O1509" s="19">
        <f>IF(P1509="m3",I1509*J1509*M1509,IF(P1509="m2-LxH",I1509*M1509,IF(P1509="m2-LxW",I1509*J1509*N1509,IF(P1509="rm",M1509,IF(P1509="lm",I1509,IF(P1509="unit",#REF!,))))))</f>
        <v>5</v>
      </c>
      <c r="P1509" s="20" t="str">
        <f>VLOOKUP(H1509,Supporting!A:D,2,FALSE)</f>
        <v>rm</v>
      </c>
      <c r="Q1509" s="21" t="str">
        <f t="shared" si="377"/>
        <v>off hired</v>
      </c>
      <c r="R1509" s="22">
        <v>44866</v>
      </c>
      <c r="S1509" s="22">
        <v>44874</v>
      </c>
      <c r="T1509" s="23">
        <f t="shared" si="378"/>
        <v>1</v>
      </c>
      <c r="U1509" s="24">
        <f t="shared" si="388"/>
        <v>1.2857142857142858</v>
      </c>
      <c r="V1509" s="31">
        <f>VLOOKUP(H1509,Supporting!A:D,3,FALSE)</f>
        <v>135</v>
      </c>
      <c r="W1509" s="25">
        <f>VLOOKUP(H1509,Supporting!A:D,4,FALSE)</f>
        <v>12.25</v>
      </c>
      <c r="X1509" s="26">
        <f t="shared" si="389"/>
        <v>675</v>
      </c>
      <c r="Y1509" s="26">
        <f t="shared" si="390"/>
        <v>61.25</v>
      </c>
      <c r="Z1509" s="26">
        <f t="shared" si="391"/>
        <v>472.5</v>
      </c>
      <c r="AA1509" s="26">
        <f t="shared" si="392"/>
        <v>202.5</v>
      </c>
      <c r="AB1509" s="26">
        <f t="shared" si="393"/>
        <v>78.75</v>
      </c>
      <c r="AC1509" s="26">
        <f t="shared" si="385"/>
        <v>753.75</v>
      </c>
      <c r="AD1509" s="93">
        <f t="shared" si="386"/>
        <v>753.75</v>
      </c>
    </row>
    <row r="1510" spans="1:30" ht="30" customHeight="1" x14ac:dyDescent="0.35">
      <c r="A1510" s="16"/>
      <c r="B1510" s="16" t="s">
        <v>84</v>
      </c>
      <c r="C1510" s="17">
        <v>1338</v>
      </c>
      <c r="D1510" s="18">
        <v>13826</v>
      </c>
      <c r="E1510" s="18">
        <v>8326</v>
      </c>
      <c r="F1510" s="19" t="s">
        <v>50</v>
      </c>
      <c r="G1510" s="16" t="s">
        <v>95</v>
      </c>
      <c r="H1510" s="16" t="s">
        <v>36</v>
      </c>
      <c r="I1510" s="19">
        <v>35</v>
      </c>
      <c r="J1510" s="19">
        <v>1</v>
      </c>
      <c r="K1510" s="19">
        <v>2.5</v>
      </c>
      <c r="L1510" s="19"/>
      <c r="M1510" s="19">
        <f t="shared" si="376"/>
        <v>2.5</v>
      </c>
      <c r="N1510" s="19"/>
      <c r="O1510" s="19">
        <f>IF(P1510="m3",I1510*J1510*M1510,IF(P1510="m2-LxH",I1510*M1510,IF(P1510="m2-LxW",I1510*J1510*N1510,IF(P1510="rm",M1510,IF(P1510="lm",I1510,IF(P1510="unit",#REF!,))))))</f>
        <v>87.5</v>
      </c>
      <c r="P1510" s="20" t="str">
        <f>VLOOKUP(H1510,Supporting!A:D,2,FALSE)</f>
        <v>m2-LxH</v>
      </c>
      <c r="Q1510" s="21" t="str">
        <f t="shared" si="377"/>
        <v>off hired</v>
      </c>
      <c r="R1510" s="22">
        <v>44866</v>
      </c>
      <c r="S1510" s="22">
        <v>44908</v>
      </c>
      <c r="T1510" s="23">
        <f t="shared" si="378"/>
        <v>1</v>
      </c>
      <c r="U1510" s="24">
        <f t="shared" si="388"/>
        <v>6.1428571428571432</v>
      </c>
      <c r="V1510" s="31">
        <f>VLOOKUP(H1510,Supporting!A:D,3,FALSE)</f>
        <v>14</v>
      </c>
      <c r="W1510" s="25">
        <f>VLOOKUP(H1510,Supporting!A:D,4,FALSE)</f>
        <v>0.84</v>
      </c>
      <c r="X1510" s="26">
        <f t="shared" si="389"/>
        <v>1225</v>
      </c>
      <c r="Y1510" s="26">
        <f t="shared" si="390"/>
        <v>73.5</v>
      </c>
      <c r="Z1510" s="26">
        <f t="shared" si="391"/>
        <v>857.49999999999989</v>
      </c>
      <c r="AA1510" s="26">
        <f t="shared" si="392"/>
        <v>367.5</v>
      </c>
      <c r="AB1510" s="26">
        <f t="shared" si="393"/>
        <v>451.5</v>
      </c>
      <c r="AC1510" s="26">
        <f t="shared" si="385"/>
        <v>1676.5</v>
      </c>
      <c r="AD1510" s="93">
        <f t="shared" si="386"/>
        <v>1676.5</v>
      </c>
    </row>
    <row r="1511" spans="1:30" ht="30" customHeight="1" x14ac:dyDescent="0.35">
      <c r="A1511" s="16"/>
      <c r="B1511" s="16" t="s">
        <v>79</v>
      </c>
      <c r="C1511" s="17">
        <v>1337</v>
      </c>
      <c r="D1511" s="18">
        <v>13825</v>
      </c>
      <c r="E1511" s="18">
        <v>8219</v>
      </c>
      <c r="F1511" s="19" t="s">
        <v>50</v>
      </c>
      <c r="G1511" s="16" t="s">
        <v>96</v>
      </c>
      <c r="H1511" s="16" t="s">
        <v>52</v>
      </c>
      <c r="I1511" s="19">
        <v>2.5</v>
      </c>
      <c r="J1511" s="19">
        <v>1.8</v>
      </c>
      <c r="K1511" s="19">
        <v>2.5</v>
      </c>
      <c r="L1511" s="19"/>
      <c r="M1511" s="19">
        <f t="shared" si="376"/>
        <v>2.5</v>
      </c>
      <c r="N1511" s="19"/>
      <c r="O1511" s="19">
        <f>IF(P1511="m3",I1511*J1511*M1511,IF(P1511="m2-LxH",I1511*M1511,IF(P1511="m2-LxW",I1511*J1511*N1511,IF(P1511="rm",M1511,IF(P1511="lm",I1511,IF(P1511="unit",#REF!,))))))</f>
        <v>6.25</v>
      </c>
      <c r="P1511" s="20" t="str">
        <f>VLOOKUP(H1511,Supporting!A:D,2,FALSE)</f>
        <v>m2-LxH</v>
      </c>
      <c r="Q1511" s="21" t="str">
        <f t="shared" ref="Q1511:Q2660" si="394">IF(S1511&lt;&gt;0,"off hired",IF(R1511&lt;&gt;0,"on hire","-"))</f>
        <v>off hired</v>
      </c>
      <c r="R1511" s="22">
        <v>44866</v>
      </c>
      <c r="S1511" s="22">
        <v>44875</v>
      </c>
      <c r="T1511" s="23">
        <f t="shared" ref="T1511:T2660" si="395">IF(S1511&lt;&gt;0,1,0)</f>
        <v>1</v>
      </c>
      <c r="U1511" s="24">
        <f t="shared" si="388"/>
        <v>1.4285714285714286</v>
      </c>
      <c r="V1511" s="31">
        <f>VLOOKUP(H1511,Supporting!A:D,3,FALSE)</f>
        <v>18</v>
      </c>
      <c r="W1511" s="25">
        <f>VLOOKUP(H1511,Supporting!A:D,4,FALSE)</f>
        <v>1.05</v>
      </c>
      <c r="X1511" s="26">
        <f t="shared" si="389"/>
        <v>112.5</v>
      </c>
      <c r="Y1511" s="26">
        <f t="shared" si="390"/>
        <v>6.5625</v>
      </c>
      <c r="Z1511" s="26">
        <f t="shared" si="391"/>
        <v>78.75</v>
      </c>
      <c r="AA1511" s="26">
        <f t="shared" si="392"/>
        <v>33.75</v>
      </c>
      <c r="AB1511" s="26">
        <f t="shared" si="393"/>
        <v>9.375</v>
      </c>
      <c r="AC1511" s="26">
        <f t="shared" si="385"/>
        <v>121.875</v>
      </c>
      <c r="AD1511" s="93">
        <f t="shared" si="386"/>
        <v>121.875</v>
      </c>
    </row>
    <row r="1512" spans="1:30" ht="30" customHeight="1" x14ac:dyDescent="0.35">
      <c r="A1512" s="16"/>
      <c r="B1512" s="16" t="s">
        <v>97</v>
      </c>
      <c r="C1512" s="17">
        <v>1336</v>
      </c>
      <c r="D1512" s="18">
        <v>13824</v>
      </c>
      <c r="E1512" s="18">
        <v>8585</v>
      </c>
      <c r="F1512" s="19" t="s">
        <v>49</v>
      </c>
      <c r="G1512" s="16" t="s">
        <v>98</v>
      </c>
      <c r="H1512" s="16" t="s">
        <v>37</v>
      </c>
      <c r="I1512" s="19">
        <v>1.8</v>
      </c>
      <c r="J1512" s="19">
        <v>1.8</v>
      </c>
      <c r="K1512" s="19">
        <v>6</v>
      </c>
      <c r="L1512" s="19"/>
      <c r="M1512" s="19">
        <f t="shared" si="376"/>
        <v>6</v>
      </c>
      <c r="N1512" s="19"/>
      <c r="O1512" s="19">
        <f>IF(P1512="m3",I1512*J1512*M1512,IF(P1512="m2-LxH",I1512*M1512,IF(P1512="m2-LxW",I1512*J1512*N1512,IF(P1512="rm",M1512,IF(P1512="lm",I1512,IF(P1512="unit",#REF!,))))))</f>
        <v>6</v>
      </c>
      <c r="P1512" s="20" t="str">
        <f>VLOOKUP(H1512,Supporting!A:D,2,FALSE)</f>
        <v>rm</v>
      </c>
      <c r="Q1512" s="21" t="str">
        <f t="shared" si="394"/>
        <v>off hired</v>
      </c>
      <c r="R1512" s="22">
        <v>44866</v>
      </c>
      <c r="S1512" s="22">
        <v>44978</v>
      </c>
      <c r="T1512" s="23">
        <f t="shared" si="395"/>
        <v>1</v>
      </c>
      <c r="U1512" s="24">
        <f t="shared" si="388"/>
        <v>16.142857142857142</v>
      </c>
      <c r="V1512" s="31">
        <f>VLOOKUP(H1512,Supporting!A:D,3,FALSE)</f>
        <v>100</v>
      </c>
      <c r="W1512" s="25">
        <f>VLOOKUP(H1512,Supporting!A:D,4,FALSE)</f>
        <v>10.15</v>
      </c>
      <c r="X1512" s="26">
        <f t="shared" si="389"/>
        <v>600</v>
      </c>
      <c r="Y1512" s="26">
        <f t="shared" si="390"/>
        <v>60.900000000000006</v>
      </c>
      <c r="Z1512" s="26">
        <f t="shared" si="391"/>
        <v>419.99999999999994</v>
      </c>
      <c r="AA1512" s="26">
        <f t="shared" si="392"/>
        <v>179.99999999999997</v>
      </c>
      <c r="AB1512" s="26">
        <f t="shared" si="393"/>
        <v>983.1</v>
      </c>
      <c r="AC1512" s="26">
        <f t="shared" si="385"/>
        <v>1583.1</v>
      </c>
      <c r="AD1512" s="93">
        <f t="shared" si="386"/>
        <v>1583.1</v>
      </c>
    </row>
    <row r="1513" spans="1:30" ht="30" customHeight="1" x14ac:dyDescent="0.35">
      <c r="A1513" s="16"/>
      <c r="B1513" s="16" t="s">
        <v>79</v>
      </c>
      <c r="C1513" s="18">
        <v>1335</v>
      </c>
      <c r="D1513" s="17">
        <v>13823</v>
      </c>
      <c r="E1513" s="18">
        <v>8603</v>
      </c>
      <c r="F1513" s="19" t="s">
        <v>49</v>
      </c>
      <c r="G1513" s="16" t="s">
        <v>99</v>
      </c>
      <c r="H1513" s="16" t="s">
        <v>52</v>
      </c>
      <c r="I1513" s="19">
        <v>2.5</v>
      </c>
      <c r="J1513" s="19">
        <v>1.8</v>
      </c>
      <c r="K1513" s="19">
        <v>6</v>
      </c>
      <c r="L1513" s="19"/>
      <c r="M1513" s="19">
        <f t="shared" ref="M1513:M2660" si="396">K1513-L1513</f>
        <v>6</v>
      </c>
      <c r="N1513" s="19"/>
      <c r="O1513" s="19">
        <f>IF(P1513="m3",I1513*J1513*M1513,IF(P1513="m2-LxH",I1513*M1513,IF(P1513="m2-LxW",I1513*J1513*N1513,IF(P1513="rm",M1513,IF(P1513="lm",I1513,IF(P1513="unit",#REF!,))))))</f>
        <v>15</v>
      </c>
      <c r="P1513" s="20" t="str">
        <f>VLOOKUP(H1513,Supporting!A:D,2,FALSE)</f>
        <v>m2-LxH</v>
      </c>
      <c r="Q1513" s="21" t="str">
        <f t="shared" si="394"/>
        <v>off hired</v>
      </c>
      <c r="R1513" s="22">
        <v>44866</v>
      </c>
      <c r="S1513" s="22">
        <v>44949</v>
      </c>
      <c r="T1513" s="23">
        <f t="shared" si="395"/>
        <v>1</v>
      </c>
      <c r="U1513" s="24">
        <f t="shared" si="388"/>
        <v>12</v>
      </c>
      <c r="V1513" s="31">
        <f>VLOOKUP(H1513,Supporting!A:D,3,FALSE)</f>
        <v>18</v>
      </c>
      <c r="W1513" s="25">
        <v>0</v>
      </c>
      <c r="X1513" s="26">
        <f t="shared" si="389"/>
        <v>270</v>
      </c>
      <c r="Y1513" s="26">
        <f t="shared" si="390"/>
        <v>0</v>
      </c>
      <c r="Z1513" s="26">
        <f t="shared" si="391"/>
        <v>189</v>
      </c>
      <c r="AA1513" s="26">
        <f t="shared" si="392"/>
        <v>81</v>
      </c>
      <c r="AB1513" s="26">
        <f t="shared" si="393"/>
        <v>0</v>
      </c>
      <c r="AC1513" s="26">
        <f t="shared" ref="AC1513:AC2660" si="397">Z1513+AA1513+AB1513</f>
        <v>270</v>
      </c>
      <c r="AD1513" s="93">
        <f t="shared" si="386"/>
        <v>270</v>
      </c>
    </row>
    <row r="1514" spans="1:30" ht="30" customHeight="1" x14ac:dyDescent="0.35">
      <c r="A1514" s="16"/>
      <c r="B1514" s="16" t="s">
        <v>79</v>
      </c>
      <c r="C1514" s="18">
        <v>1335</v>
      </c>
      <c r="D1514" s="17">
        <v>13823</v>
      </c>
      <c r="E1514" s="18">
        <v>8603</v>
      </c>
      <c r="F1514" s="19" t="s">
        <v>49</v>
      </c>
      <c r="G1514" s="16" t="s">
        <v>99</v>
      </c>
      <c r="H1514" s="16" t="s">
        <v>41</v>
      </c>
      <c r="I1514" s="19">
        <v>6</v>
      </c>
      <c r="J1514" s="19">
        <v>0.9</v>
      </c>
      <c r="K1514" s="19">
        <v>0</v>
      </c>
      <c r="L1514" s="19"/>
      <c r="M1514" s="19">
        <f t="shared" ref="M1514:M1576" si="398">K1514-L1514</f>
        <v>0</v>
      </c>
      <c r="N1514" s="19">
        <v>1</v>
      </c>
      <c r="O1514" s="19">
        <f>IF(P1514="m3",I1514*J1514*M1514,IF(P1514="m2-LxH",I1514*M1514,IF(P1514="m2-LxW",I1514*J1514*N1514,IF(P1514="rm",M1514,IF(P1514="lm",I1514,IF(P1514="unit",#REF!,))))))</f>
        <v>5.4</v>
      </c>
      <c r="P1514" s="20" t="str">
        <f>VLOOKUP(H1514,Supporting!A:D,2,FALSE)</f>
        <v>m2-LxW</v>
      </c>
      <c r="Q1514" s="21" t="str">
        <f t="shared" ref="Q1514:Q1576" si="399">IF(S1514&lt;&gt;0,"off hired",IF(R1514&lt;&gt;0,"on hire","-"))</f>
        <v>off hired</v>
      </c>
      <c r="R1514" s="22">
        <v>44866</v>
      </c>
      <c r="S1514" s="22">
        <v>44949</v>
      </c>
      <c r="T1514" s="23">
        <f t="shared" si="395"/>
        <v>1</v>
      </c>
      <c r="U1514" s="24">
        <f t="shared" si="388"/>
        <v>12</v>
      </c>
      <c r="V1514" s="31">
        <f>VLOOKUP(H1514,Supporting!A:D,3,FALSE)</f>
        <v>36.5</v>
      </c>
      <c r="W1514" s="25">
        <v>0</v>
      </c>
      <c r="X1514" s="26">
        <f t="shared" si="389"/>
        <v>197.10000000000002</v>
      </c>
      <c r="Y1514" s="26">
        <f t="shared" si="390"/>
        <v>0</v>
      </c>
      <c r="Z1514" s="26">
        <f t="shared" si="391"/>
        <v>137.97</v>
      </c>
      <c r="AA1514" s="26">
        <f t="shared" si="392"/>
        <v>59.13</v>
      </c>
      <c r="AB1514" s="26">
        <f t="shared" si="393"/>
        <v>0</v>
      </c>
      <c r="AC1514" s="26">
        <f t="shared" si="397"/>
        <v>197.1</v>
      </c>
      <c r="AD1514" s="93">
        <f t="shared" si="386"/>
        <v>197.1</v>
      </c>
    </row>
    <row r="1515" spans="1:30" ht="30" customHeight="1" x14ac:dyDescent="0.35">
      <c r="A1515" s="16"/>
      <c r="B1515" s="16" t="s">
        <v>82</v>
      </c>
      <c r="C1515" s="17">
        <v>1334</v>
      </c>
      <c r="D1515" s="18">
        <v>13822</v>
      </c>
      <c r="E1515" s="18">
        <v>8333</v>
      </c>
      <c r="F1515" s="19" t="s">
        <v>50</v>
      </c>
      <c r="G1515" s="16" t="s">
        <v>83</v>
      </c>
      <c r="H1515" s="16" t="s">
        <v>38</v>
      </c>
      <c r="I1515" s="19">
        <v>2.2999999999999998</v>
      </c>
      <c r="J1515" s="19">
        <v>1</v>
      </c>
      <c r="K1515" s="19">
        <v>2</v>
      </c>
      <c r="L1515" s="19"/>
      <c r="M1515" s="19">
        <f t="shared" si="398"/>
        <v>2</v>
      </c>
      <c r="N1515" s="19"/>
      <c r="O1515" s="19">
        <f>IF(P1515="m3",I1515*J1515*M1515,IF(P1515="m2-LxH",I1515*M1515,IF(P1515="m2-LxW",I1515*J1515*N1515,IF(P1515="rm",M1515,IF(P1515="lm",I1515,IF(P1515="unit",#REF!,))))))</f>
        <v>2</v>
      </c>
      <c r="P1515" s="20" t="str">
        <f>VLOOKUP(H1515,Supporting!A:D,2,FALSE)</f>
        <v>rm</v>
      </c>
      <c r="Q1515" s="21" t="str">
        <f t="shared" si="399"/>
        <v>off hired</v>
      </c>
      <c r="R1515" s="22">
        <v>44866</v>
      </c>
      <c r="S1515" s="22">
        <v>44910</v>
      </c>
      <c r="T1515" s="23">
        <f t="shared" ref="T1515:T1546" si="400">IF(S1515&lt;&gt;0,1,0)</f>
        <v>1</v>
      </c>
      <c r="U1515" s="24">
        <f t="shared" si="388"/>
        <v>6.4285714285714288</v>
      </c>
      <c r="V1515" s="31">
        <f>VLOOKUP(H1515,Supporting!A:D,3,FALSE)</f>
        <v>135</v>
      </c>
      <c r="W1515" s="25">
        <f>VLOOKUP(H1515,Supporting!A:D,4,FALSE)</f>
        <v>12.25</v>
      </c>
      <c r="X1515" s="26">
        <f t="shared" si="389"/>
        <v>270</v>
      </c>
      <c r="Y1515" s="26">
        <f t="shared" si="390"/>
        <v>24.5</v>
      </c>
      <c r="Z1515" s="26">
        <f t="shared" si="391"/>
        <v>189</v>
      </c>
      <c r="AA1515" s="26">
        <f t="shared" si="392"/>
        <v>81</v>
      </c>
      <c r="AB1515" s="26">
        <f t="shared" si="393"/>
        <v>157.5</v>
      </c>
      <c r="AC1515" s="26">
        <f t="shared" ref="AC1515:AC1546" si="401">Z1515+AA1515+AB1515</f>
        <v>427.5</v>
      </c>
      <c r="AD1515" s="93">
        <f t="shared" si="386"/>
        <v>427.5</v>
      </c>
    </row>
    <row r="1516" spans="1:30" ht="30" customHeight="1" x14ac:dyDescent="0.35">
      <c r="A1516" s="16"/>
      <c r="B1516" s="16" t="s">
        <v>100</v>
      </c>
      <c r="C1516" s="17">
        <v>1333</v>
      </c>
      <c r="D1516" s="18">
        <v>13821</v>
      </c>
      <c r="E1516" s="18">
        <v>8244</v>
      </c>
      <c r="F1516" s="19" t="s">
        <v>49</v>
      </c>
      <c r="G1516" s="16" t="s">
        <v>101</v>
      </c>
      <c r="H1516" s="16" t="s">
        <v>36</v>
      </c>
      <c r="I1516" s="19">
        <v>3</v>
      </c>
      <c r="J1516" s="19">
        <v>1.8</v>
      </c>
      <c r="K1516" s="19">
        <v>1.75</v>
      </c>
      <c r="L1516" s="19"/>
      <c r="M1516" s="19">
        <f t="shared" si="398"/>
        <v>1.75</v>
      </c>
      <c r="N1516" s="19"/>
      <c r="O1516" s="19">
        <f>IF(P1516="m3",I1516*J1516*M1516,IF(P1516="m2-LxH",I1516*M1516,IF(P1516="m2-LxW",I1516*J1516*N1516,IF(P1516="rm",M1516,IF(P1516="lm",I1516,IF(P1516="unit",#REF!,))))))</f>
        <v>5.25</v>
      </c>
      <c r="P1516" s="20" t="str">
        <f>VLOOKUP(H1516,Supporting!A:D,2,FALSE)</f>
        <v>m2-LxH</v>
      </c>
      <c r="Q1516" s="21" t="str">
        <f t="shared" si="399"/>
        <v>off hired</v>
      </c>
      <c r="R1516" s="22">
        <v>44865</v>
      </c>
      <c r="S1516" s="22">
        <v>44881</v>
      </c>
      <c r="T1516" s="23">
        <f t="shared" si="400"/>
        <v>1</v>
      </c>
      <c r="U1516" s="24">
        <f t="shared" si="388"/>
        <v>2.4285714285714284</v>
      </c>
      <c r="V1516" s="31">
        <f>VLOOKUP(H1516,Supporting!A:D,3,FALSE)</f>
        <v>14</v>
      </c>
      <c r="W1516" s="25">
        <f>VLOOKUP(H1516,Supporting!A:D,4,FALSE)</f>
        <v>0.84</v>
      </c>
      <c r="X1516" s="26">
        <f t="shared" si="389"/>
        <v>73.5</v>
      </c>
      <c r="Y1516" s="26">
        <f t="shared" si="390"/>
        <v>4.41</v>
      </c>
      <c r="Z1516" s="26">
        <f t="shared" si="391"/>
        <v>51.449999999999996</v>
      </c>
      <c r="AA1516" s="26">
        <f t="shared" si="392"/>
        <v>22.05</v>
      </c>
      <c r="AB1516" s="26">
        <f>U1516*O1516*W1516*0.9</f>
        <v>9.6389999999999976</v>
      </c>
      <c r="AC1516" s="26">
        <f t="shared" si="401"/>
        <v>83.138999999999996</v>
      </c>
      <c r="AD1516" s="93">
        <f t="shared" si="386"/>
        <v>83.138999999999996</v>
      </c>
    </row>
    <row r="1517" spans="1:30" ht="30" customHeight="1" x14ac:dyDescent="0.35">
      <c r="A1517" s="16"/>
      <c r="B1517" s="16" t="s">
        <v>97</v>
      </c>
      <c r="C1517" s="17">
        <v>1332</v>
      </c>
      <c r="D1517" s="18">
        <v>13820</v>
      </c>
      <c r="E1517" s="18">
        <v>8275</v>
      </c>
      <c r="F1517" s="19" t="s">
        <v>49</v>
      </c>
      <c r="G1517" s="16" t="s">
        <v>76</v>
      </c>
      <c r="H1517" s="16" t="s">
        <v>52</v>
      </c>
      <c r="I1517" s="19">
        <v>5</v>
      </c>
      <c r="J1517" s="19">
        <v>1.8</v>
      </c>
      <c r="K1517" s="19">
        <v>14.5</v>
      </c>
      <c r="L1517" s="19"/>
      <c r="M1517" s="19">
        <f t="shared" si="398"/>
        <v>14.5</v>
      </c>
      <c r="N1517" s="19"/>
      <c r="O1517" s="19">
        <f>IF(P1517="m3",I1517*J1517*M1517,IF(P1517="m2-LxH",I1517*M1517,IF(P1517="m2-LxW",I1517*J1517*N1517,IF(P1517="rm",M1517,IF(P1517="lm",I1517,IF(P1517="unit",#REF!,))))))</f>
        <v>72.5</v>
      </c>
      <c r="P1517" s="20" t="str">
        <f>VLOOKUP(H1517,Supporting!A:D,2,FALSE)</f>
        <v>m2-LxH</v>
      </c>
      <c r="Q1517" s="21" t="str">
        <f t="shared" si="399"/>
        <v>off hired</v>
      </c>
      <c r="R1517" s="22">
        <v>44865</v>
      </c>
      <c r="S1517" s="22">
        <v>44891</v>
      </c>
      <c r="T1517" s="23">
        <f t="shared" si="400"/>
        <v>1</v>
      </c>
      <c r="U1517" s="24">
        <f t="shared" si="388"/>
        <v>3.8571428571428572</v>
      </c>
      <c r="V1517" s="31">
        <f>VLOOKUP(H1517,Supporting!A:D,3,FALSE)</f>
        <v>18</v>
      </c>
      <c r="W1517" s="25">
        <f>VLOOKUP(H1517,Supporting!A:D,4,FALSE)</f>
        <v>1.05</v>
      </c>
      <c r="X1517" s="26">
        <f t="shared" si="389"/>
        <v>1305</v>
      </c>
      <c r="Y1517" s="26">
        <f t="shared" si="390"/>
        <v>76.125</v>
      </c>
      <c r="Z1517" s="26">
        <f t="shared" si="391"/>
        <v>913.5</v>
      </c>
      <c r="AA1517" s="26">
        <f t="shared" si="392"/>
        <v>391.5</v>
      </c>
      <c r="AB1517" s="26">
        <f t="shared" si="393"/>
        <v>293.62500000000006</v>
      </c>
      <c r="AC1517" s="26">
        <f t="shared" si="401"/>
        <v>1598.625</v>
      </c>
      <c r="AD1517" s="93">
        <f t="shared" si="386"/>
        <v>1598.625</v>
      </c>
    </row>
    <row r="1518" spans="1:30" ht="30" customHeight="1" x14ac:dyDescent="0.35">
      <c r="A1518" s="16"/>
      <c r="B1518" s="16" t="s">
        <v>47</v>
      </c>
      <c r="C1518" s="17">
        <v>1331</v>
      </c>
      <c r="D1518" s="18">
        <v>13819</v>
      </c>
      <c r="E1518" s="18">
        <v>8245</v>
      </c>
      <c r="F1518" s="19" t="s">
        <v>49</v>
      </c>
      <c r="G1518" s="16" t="s">
        <v>76</v>
      </c>
      <c r="H1518" s="16" t="s">
        <v>36</v>
      </c>
      <c r="I1518" s="19">
        <v>56</v>
      </c>
      <c r="J1518" s="19">
        <v>1.3</v>
      </c>
      <c r="K1518" s="19">
        <v>2</v>
      </c>
      <c r="L1518" s="19"/>
      <c r="M1518" s="19">
        <f t="shared" si="398"/>
        <v>2</v>
      </c>
      <c r="N1518" s="19"/>
      <c r="O1518" s="19">
        <f>IF(P1518="m3",I1518*J1518*M1518,IF(P1518="m2-LxH",I1518*M1518,IF(P1518="m2-LxW",I1518*J1518*N1518,IF(P1518="rm",M1518,IF(P1518="lm",I1518,IF(P1518="unit",#REF!,))))))</f>
        <v>112</v>
      </c>
      <c r="P1518" s="20" t="str">
        <f>VLOOKUP(H1518,Supporting!A:D,2,FALSE)</f>
        <v>m2-LxH</v>
      </c>
      <c r="Q1518" s="21" t="str">
        <f t="shared" si="399"/>
        <v>off hired</v>
      </c>
      <c r="R1518" s="22">
        <v>44865</v>
      </c>
      <c r="S1518" s="22">
        <v>44881</v>
      </c>
      <c r="T1518" s="23">
        <f t="shared" si="400"/>
        <v>1</v>
      </c>
      <c r="U1518" s="24">
        <f t="shared" si="388"/>
        <v>2.4285714285714284</v>
      </c>
      <c r="V1518" s="31">
        <f>VLOOKUP(H1518,Supporting!A:D,3,FALSE)</f>
        <v>14</v>
      </c>
      <c r="W1518" s="25">
        <f>VLOOKUP(H1518,Supporting!A:D,4,FALSE)</f>
        <v>0.84</v>
      </c>
      <c r="X1518" s="26">
        <f t="shared" si="389"/>
        <v>1568</v>
      </c>
      <c r="Y1518" s="26">
        <f t="shared" si="390"/>
        <v>94.08</v>
      </c>
      <c r="Z1518" s="26">
        <f t="shared" si="391"/>
        <v>1097.5999999999999</v>
      </c>
      <c r="AA1518" s="26">
        <f t="shared" si="392"/>
        <v>470.40000000000003</v>
      </c>
      <c r="AB1518" s="26">
        <f t="shared" si="393"/>
        <v>228.48</v>
      </c>
      <c r="AC1518" s="26">
        <f t="shared" si="401"/>
        <v>1796.48</v>
      </c>
      <c r="AD1518" s="93">
        <f t="shared" si="386"/>
        <v>1796.48</v>
      </c>
    </row>
    <row r="1519" spans="1:30" ht="30" customHeight="1" x14ac:dyDescent="0.35">
      <c r="A1519" s="16"/>
      <c r="B1519" s="16" t="s">
        <v>102</v>
      </c>
      <c r="C1519" s="17">
        <v>1330</v>
      </c>
      <c r="D1519" s="18">
        <v>13818</v>
      </c>
      <c r="E1519" s="18">
        <v>8257</v>
      </c>
      <c r="F1519" s="19" t="s">
        <v>50</v>
      </c>
      <c r="G1519" s="16" t="s">
        <v>103</v>
      </c>
      <c r="H1519" s="16" t="s">
        <v>36</v>
      </c>
      <c r="I1519" s="19">
        <v>10</v>
      </c>
      <c r="J1519" s="19">
        <v>1</v>
      </c>
      <c r="K1519" s="19">
        <v>2.5</v>
      </c>
      <c r="L1519" s="19"/>
      <c r="M1519" s="19">
        <f t="shared" si="398"/>
        <v>2.5</v>
      </c>
      <c r="N1519" s="19"/>
      <c r="O1519" s="19">
        <f>IF(P1519="m3",I1519*J1519*M1519,IF(P1519="m2-LxH",I1519*M1519,IF(P1519="m2-LxW",I1519*J1519*N1519,IF(P1519="rm",M1519,IF(P1519="lm",I1519,IF(P1519="unit",#REF!,))))))</f>
        <v>25</v>
      </c>
      <c r="P1519" s="20" t="str">
        <f>VLOOKUP(H1519,Supporting!A:D,2,FALSE)</f>
        <v>m2-LxH</v>
      </c>
      <c r="Q1519" s="21" t="str">
        <f t="shared" si="399"/>
        <v>off hired</v>
      </c>
      <c r="R1519" s="22">
        <v>44865</v>
      </c>
      <c r="S1519" s="22">
        <v>44885</v>
      </c>
      <c r="T1519" s="23">
        <f t="shared" si="400"/>
        <v>1</v>
      </c>
      <c r="U1519" s="24">
        <f t="shared" si="388"/>
        <v>3</v>
      </c>
      <c r="V1519" s="31">
        <f>VLOOKUP(H1519,Supporting!A:D,3,FALSE)</f>
        <v>14</v>
      </c>
      <c r="W1519" s="25">
        <f>VLOOKUP(H1519,Supporting!A:D,4,FALSE)</f>
        <v>0.84</v>
      </c>
      <c r="X1519" s="26">
        <f t="shared" si="389"/>
        <v>350</v>
      </c>
      <c r="Y1519" s="26">
        <f t="shared" si="390"/>
        <v>21</v>
      </c>
      <c r="Z1519" s="26">
        <f t="shared" si="391"/>
        <v>245</v>
      </c>
      <c r="AA1519" s="26">
        <f t="shared" si="392"/>
        <v>105</v>
      </c>
      <c r="AB1519" s="26">
        <f t="shared" si="393"/>
        <v>63</v>
      </c>
      <c r="AC1519" s="26">
        <f t="shared" si="401"/>
        <v>413</v>
      </c>
      <c r="AD1519" s="93">
        <f t="shared" si="386"/>
        <v>413</v>
      </c>
    </row>
    <row r="1520" spans="1:30" ht="30" customHeight="1" x14ac:dyDescent="0.35">
      <c r="A1520" s="16"/>
      <c r="B1520" s="16" t="s">
        <v>104</v>
      </c>
      <c r="C1520" s="17">
        <v>1329</v>
      </c>
      <c r="D1520" s="18">
        <v>13817</v>
      </c>
      <c r="E1520" s="18">
        <v>8337</v>
      </c>
      <c r="F1520" s="19" t="s">
        <v>49</v>
      </c>
      <c r="G1520" s="16" t="s">
        <v>105</v>
      </c>
      <c r="H1520" s="16" t="s">
        <v>38</v>
      </c>
      <c r="I1520" s="19">
        <v>2.5</v>
      </c>
      <c r="J1520" s="19">
        <v>1.3</v>
      </c>
      <c r="K1520" s="19">
        <v>1.75</v>
      </c>
      <c r="L1520" s="19"/>
      <c r="M1520" s="19">
        <f t="shared" si="398"/>
        <v>1.75</v>
      </c>
      <c r="N1520" s="19"/>
      <c r="O1520" s="19">
        <f>IF(P1520="m3",I1520*J1520*M1520,IF(P1520="m2-LxH",I1520*M1520,IF(P1520="m2-LxW",I1520*J1520*N1520,IF(P1520="rm",M1520,IF(P1520="lm",I1520,IF(P1520="unit",#REF!,))))))</f>
        <v>1.75</v>
      </c>
      <c r="P1520" s="20" t="str">
        <f>VLOOKUP(H1520,Supporting!A:D,2,FALSE)</f>
        <v>rm</v>
      </c>
      <c r="Q1520" s="21" t="str">
        <f t="shared" si="399"/>
        <v>off hired</v>
      </c>
      <c r="R1520" s="22">
        <v>44865</v>
      </c>
      <c r="S1520" s="22">
        <v>44911</v>
      </c>
      <c r="T1520" s="23">
        <f t="shared" si="400"/>
        <v>1</v>
      </c>
      <c r="U1520" s="24">
        <f t="shared" si="388"/>
        <v>6.7142857142857144</v>
      </c>
      <c r="V1520" s="31">
        <f>VLOOKUP(H1520,Supporting!A:D,3,FALSE)</f>
        <v>135</v>
      </c>
      <c r="W1520" s="25">
        <f>VLOOKUP(H1520,Supporting!A:D,4,FALSE)</f>
        <v>12.25</v>
      </c>
      <c r="X1520" s="26">
        <f t="shared" si="389"/>
        <v>236.25</v>
      </c>
      <c r="Y1520" s="26">
        <f t="shared" si="390"/>
        <v>21.4375</v>
      </c>
      <c r="Z1520" s="26">
        <f t="shared" si="391"/>
        <v>165.37499999999997</v>
      </c>
      <c r="AA1520" s="26">
        <f t="shared" si="392"/>
        <v>70.875</v>
      </c>
      <c r="AB1520" s="26">
        <f>U1520*O1520*W1520*0.6</f>
        <v>86.362499999999997</v>
      </c>
      <c r="AC1520" s="26">
        <f t="shared" si="401"/>
        <v>322.61249999999995</v>
      </c>
      <c r="AD1520" s="93">
        <f t="shared" si="386"/>
        <v>322.61249999999995</v>
      </c>
    </row>
    <row r="1521" spans="1:30" ht="30" customHeight="1" x14ac:dyDescent="0.35">
      <c r="A1521" s="16"/>
      <c r="B1521" s="16" t="s">
        <v>106</v>
      </c>
      <c r="C1521" s="17">
        <v>1328</v>
      </c>
      <c r="D1521" s="18">
        <v>13816</v>
      </c>
      <c r="E1521" s="18">
        <v>8337</v>
      </c>
      <c r="F1521" s="19" t="s">
        <v>49</v>
      </c>
      <c r="G1521" s="16" t="s">
        <v>99</v>
      </c>
      <c r="H1521" s="16" t="s">
        <v>36</v>
      </c>
      <c r="I1521" s="19">
        <v>7.5</v>
      </c>
      <c r="J1521" s="19">
        <v>1.3</v>
      </c>
      <c r="K1521" s="19">
        <v>1.75</v>
      </c>
      <c r="L1521" s="19"/>
      <c r="M1521" s="19">
        <f t="shared" si="398"/>
        <v>1.75</v>
      </c>
      <c r="N1521" s="19"/>
      <c r="O1521" s="19">
        <f>IF(P1521="m3",I1521*J1521*M1521,IF(P1521="m2-LxH",I1521*M1521,IF(P1521="m2-LxW",I1521*J1521*N1521,IF(P1521="rm",M1521,IF(P1521="lm",I1521,IF(P1521="unit",#REF!,))))))</f>
        <v>13.125</v>
      </c>
      <c r="P1521" s="20" t="str">
        <f>VLOOKUP(H1521,Supporting!A:D,2,FALSE)</f>
        <v>m2-LxH</v>
      </c>
      <c r="Q1521" s="21" t="str">
        <f t="shared" si="399"/>
        <v>off hired</v>
      </c>
      <c r="R1521" s="22">
        <v>44865</v>
      </c>
      <c r="S1521" s="22">
        <v>44911</v>
      </c>
      <c r="T1521" s="23">
        <f t="shared" si="400"/>
        <v>1</v>
      </c>
      <c r="U1521" s="24">
        <f t="shared" si="388"/>
        <v>6.7142857142857144</v>
      </c>
      <c r="V1521" s="31">
        <f>VLOOKUP(H1521,Supporting!A:D,3,FALSE)</f>
        <v>14</v>
      </c>
      <c r="W1521" s="25">
        <v>0</v>
      </c>
      <c r="X1521" s="26">
        <f t="shared" si="389"/>
        <v>183.75</v>
      </c>
      <c r="Y1521" s="26">
        <f t="shared" si="390"/>
        <v>0</v>
      </c>
      <c r="Z1521" s="26">
        <f t="shared" si="391"/>
        <v>128.625</v>
      </c>
      <c r="AA1521" s="26">
        <f t="shared" si="392"/>
        <v>55.125</v>
      </c>
      <c r="AB1521" s="26">
        <f t="shared" si="393"/>
        <v>0</v>
      </c>
      <c r="AC1521" s="26">
        <f t="shared" si="401"/>
        <v>183.75</v>
      </c>
      <c r="AD1521" s="93">
        <f t="shared" si="386"/>
        <v>183.75</v>
      </c>
    </row>
    <row r="1522" spans="1:30" ht="30" customHeight="1" x14ac:dyDescent="0.35">
      <c r="A1522" s="16"/>
      <c r="B1522" s="16" t="s">
        <v>57</v>
      </c>
      <c r="C1522" s="17">
        <v>1327</v>
      </c>
      <c r="D1522" s="18">
        <v>13815</v>
      </c>
      <c r="E1522" s="18">
        <v>8258</v>
      </c>
      <c r="F1522" s="19" t="s">
        <v>50</v>
      </c>
      <c r="G1522" s="16" t="s">
        <v>75</v>
      </c>
      <c r="H1522" s="16" t="s">
        <v>52</v>
      </c>
      <c r="I1522" s="19">
        <v>5</v>
      </c>
      <c r="J1522" s="19">
        <v>1.8</v>
      </c>
      <c r="K1522" s="19">
        <v>6</v>
      </c>
      <c r="L1522" s="19"/>
      <c r="M1522" s="19">
        <f t="shared" si="398"/>
        <v>6</v>
      </c>
      <c r="N1522" s="19"/>
      <c r="O1522" s="19">
        <f>IF(P1522="m3",I1522*J1522*M1522,IF(P1522="m2-LxH",I1522*M1522,IF(P1522="m2-LxW",I1522*J1522*N1522,IF(P1522="rm",M1522,IF(P1522="lm",I1522,IF(P1522="unit",#REF!,))))))</f>
        <v>30</v>
      </c>
      <c r="P1522" s="20" t="str">
        <f>VLOOKUP(H1522,Supporting!A:D,2,FALSE)</f>
        <v>m2-LxH</v>
      </c>
      <c r="Q1522" s="21" t="str">
        <f t="shared" si="399"/>
        <v>off hired</v>
      </c>
      <c r="R1522" s="22">
        <v>44865</v>
      </c>
      <c r="S1522" s="22">
        <v>44884</v>
      </c>
      <c r="T1522" s="23">
        <f t="shared" si="400"/>
        <v>1</v>
      </c>
      <c r="U1522" s="24">
        <f t="shared" si="388"/>
        <v>2.8571428571428572</v>
      </c>
      <c r="V1522" s="31">
        <f>VLOOKUP(H1522,Supporting!A:D,3,FALSE)</f>
        <v>18</v>
      </c>
      <c r="W1522" s="25">
        <f>VLOOKUP(H1522,Supporting!A:D,4,FALSE)</f>
        <v>1.05</v>
      </c>
      <c r="X1522" s="26">
        <f t="shared" si="389"/>
        <v>540</v>
      </c>
      <c r="Y1522" s="26">
        <f t="shared" si="390"/>
        <v>31.5</v>
      </c>
      <c r="Z1522" s="26">
        <f t="shared" si="391"/>
        <v>378</v>
      </c>
      <c r="AA1522" s="26">
        <f t="shared" si="392"/>
        <v>162</v>
      </c>
      <c r="AB1522" s="26">
        <f>U1522*O1522*W1522*0.8</f>
        <v>72.000000000000014</v>
      </c>
      <c r="AC1522" s="26">
        <f t="shared" si="401"/>
        <v>612</v>
      </c>
      <c r="AD1522" s="93">
        <f t="shared" si="386"/>
        <v>612</v>
      </c>
    </row>
    <row r="1523" spans="1:30" ht="30" customHeight="1" x14ac:dyDescent="0.35">
      <c r="A1523" s="16"/>
      <c r="B1523" s="16" t="s">
        <v>71</v>
      </c>
      <c r="C1523" s="17">
        <v>1326</v>
      </c>
      <c r="D1523" s="18">
        <v>13814</v>
      </c>
      <c r="E1523" s="18">
        <v>8325</v>
      </c>
      <c r="F1523" s="19" t="s">
        <v>49</v>
      </c>
      <c r="G1523" s="16" t="s">
        <v>72</v>
      </c>
      <c r="H1523" s="16" t="s">
        <v>38</v>
      </c>
      <c r="I1523" s="19">
        <v>2.5</v>
      </c>
      <c r="J1523" s="19">
        <v>1.8</v>
      </c>
      <c r="K1523" s="19">
        <v>1.75</v>
      </c>
      <c r="L1523" s="19"/>
      <c r="M1523" s="19">
        <f t="shared" si="398"/>
        <v>1.75</v>
      </c>
      <c r="N1523" s="19"/>
      <c r="O1523" s="19">
        <f>IF(P1523="m3",I1523*J1523*M1523,IF(P1523="m2-LxH",I1523*M1523,IF(P1523="m2-LxW",I1523*J1523*N1523,IF(P1523="rm",M1523,IF(P1523="lm",I1523,IF(P1523="unit",#REF!,))))))</f>
        <v>1.75</v>
      </c>
      <c r="P1523" s="20" t="str">
        <f>VLOOKUP(H1523,Supporting!A:D,2,FALSE)</f>
        <v>rm</v>
      </c>
      <c r="Q1523" s="21" t="str">
        <f t="shared" si="399"/>
        <v>off hired</v>
      </c>
      <c r="R1523" s="22">
        <v>44865</v>
      </c>
      <c r="S1523" s="22">
        <v>44908</v>
      </c>
      <c r="T1523" s="23">
        <f t="shared" si="400"/>
        <v>1</v>
      </c>
      <c r="U1523" s="24">
        <f t="shared" si="388"/>
        <v>6.2857142857142856</v>
      </c>
      <c r="V1523" s="31">
        <f>VLOOKUP(H1523,Supporting!A:D,3,FALSE)</f>
        <v>135</v>
      </c>
      <c r="W1523" s="25">
        <f>VLOOKUP(H1523,Supporting!A:D,4,FALSE)</f>
        <v>12.25</v>
      </c>
      <c r="X1523" s="26">
        <f t="shared" si="389"/>
        <v>236.25</v>
      </c>
      <c r="Y1523" s="26">
        <f t="shared" si="390"/>
        <v>21.4375</v>
      </c>
      <c r="Z1523" s="26">
        <f t="shared" si="391"/>
        <v>165.37499999999997</v>
      </c>
      <c r="AA1523" s="26">
        <f t="shared" si="392"/>
        <v>70.875</v>
      </c>
      <c r="AB1523" s="26">
        <f t="shared" si="393"/>
        <v>134.75</v>
      </c>
      <c r="AC1523" s="26">
        <f t="shared" si="401"/>
        <v>371</v>
      </c>
      <c r="AD1523" s="93">
        <f t="shared" si="386"/>
        <v>371</v>
      </c>
    </row>
    <row r="1524" spans="1:30" ht="30" customHeight="1" x14ac:dyDescent="0.35">
      <c r="A1524" s="16"/>
      <c r="B1524" s="16" t="s">
        <v>47</v>
      </c>
      <c r="C1524" s="17">
        <v>1325</v>
      </c>
      <c r="D1524" s="18">
        <v>13813</v>
      </c>
      <c r="E1524" s="18">
        <v>8456</v>
      </c>
      <c r="F1524" s="19" t="s">
        <v>50</v>
      </c>
      <c r="G1524" s="16" t="s">
        <v>72</v>
      </c>
      <c r="H1524" s="16" t="s">
        <v>36</v>
      </c>
      <c r="I1524" s="19">
        <v>5</v>
      </c>
      <c r="J1524" s="19">
        <v>1.3</v>
      </c>
      <c r="K1524" s="19">
        <v>2.5</v>
      </c>
      <c r="L1524" s="19"/>
      <c r="M1524" s="19">
        <f t="shared" si="398"/>
        <v>2.5</v>
      </c>
      <c r="N1524" s="19"/>
      <c r="O1524" s="19">
        <f>IF(P1524="m3",I1524*J1524*M1524,IF(P1524="m2-LxH",I1524*M1524,IF(P1524="m2-LxW",I1524*J1524*N1524,IF(P1524="rm",M1524,IF(P1524="lm",I1524,IF(P1524="unit",#REF!,))))))</f>
        <v>12.5</v>
      </c>
      <c r="P1524" s="20" t="str">
        <f>VLOOKUP(H1524,Supporting!A:D,2,FALSE)</f>
        <v>m2-LxH</v>
      </c>
      <c r="Q1524" s="21" t="str">
        <f t="shared" si="399"/>
        <v>off hired</v>
      </c>
      <c r="R1524" s="22">
        <v>44865</v>
      </c>
      <c r="S1524" s="22">
        <v>44917</v>
      </c>
      <c r="T1524" s="23">
        <f t="shared" si="400"/>
        <v>1</v>
      </c>
      <c r="U1524" s="24">
        <f t="shared" si="388"/>
        <v>7.5714285714285712</v>
      </c>
      <c r="V1524" s="31">
        <f>VLOOKUP(H1524,Supporting!A:D,3,FALSE)</f>
        <v>14</v>
      </c>
      <c r="W1524" s="25">
        <f>VLOOKUP(H1524,Supporting!A:D,4,FALSE)</f>
        <v>0.84</v>
      </c>
      <c r="X1524" s="26">
        <f t="shared" si="389"/>
        <v>175</v>
      </c>
      <c r="Y1524" s="26">
        <f t="shared" si="390"/>
        <v>10.5</v>
      </c>
      <c r="Z1524" s="26">
        <f t="shared" si="391"/>
        <v>122.5</v>
      </c>
      <c r="AA1524" s="26">
        <f t="shared" si="392"/>
        <v>52.5</v>
      </c>
      <c r="AB1524" s="26">
        <f t="shared" si="393"/>
        <v>79.5</v>
      </c>
      <c r="AC1524" s="26">
        <f t="shared" si="401"/>
        <v>254.5</v>
      </c>
      <c r="AD1524" s="93">
        <f t="shared" si="386"/>
        <v>254.5</v>
      </c>
    </row>
    <row r="1525" spans="1:30" ht="30" customHeight="1" x14ac:dyDescent="0.35">
      <c r="A1525" s="16"/>
      <c r="B1525" s="16" t="s">
        <v>79</v>
      </c>
      <c r="C1525" s="17">
        <v>1324</v>
      </c>
      <c r="D1525" s="18">
        <v>13812</v>
      </c>
      <c r="E1525" s="18">
        <v>8205</v>
      </c>
      <c r="F1525" s="19" t="s">
        <v>49</v>
      </c>
      <c r="G1525" s="16" t="s">
        <v>80</v>
      </c>
      <c r="H1525" s="16" t="s">
        <v>38</v>
      </c>
      <c r="I1525" s="19">
        <v>2</v>
      </c>
      <c r="J1525" s="19">
        <v>0.6</v>
      </c>
      <c r="K1525" s="19">
        <v>2</v>
      </c>
      <c r="L1525" s="19"/>
      <c r="M1525" s="19">
        <f t="shared" si="398"/>
        <v>2</v>
      </c>
      <c r="N1525" s="19"/>
      <c r="O1525" s="19">
        <f>IF(P1525="m3",I1525*J1525*M1525,IF(P1525="m2-LxH",I1525*M1525,IF(P1525="m2-LxW",I1525*J1525*N1525,IF(P1525="rm",M1525,IF(P1525="lm",I1525,IF(P1525="unit",#REF!,))))))</f>
        <v>2</v>
      </c>
      <c r="P1525" s="20" t="str">
        <f>VLOOKUP(H1525,Supporting!A:D,2,FALSE)</f>
        <v>rm</v>
      </c>
      <c r="Q1525" s="21" t="str">
        <f t="shared" si="399"/>
        <v>off hired</v>
      </c>
      <c r="R1525" s="22">
        <v>44865</v>
      </c>
      <c r="S1525" s="22">
        <v>44872</v>
      </c>
      <c r="T1525" s="23">
        <f t="shared" si="400"/>
        <v>1</v>
      </c>
      <c r="U1525" s="24">
        <f t="shared" si="388"/>
        <v>1.1428571428571428</v>
      </c>
      <c r="V1525" s="31">
        <f>VLOOKUP(H1525,Supporting!A:D,3,FALSE)</f>
        <v>135</v>
      </c>
      <c r="W1525" s="25">
        <f>VLOOKUP(H1525,Supporting!A:D,4,FALSE)</f>
        <v>12.25</v>
      </c>
      <c r="X1525" s="26">
        <f t="shared" si="389"/>
        <v>270</v>
      </c>
      <c r="Y1525" s="26">
        <f t="shared" si="390"/>
        <v>24.5</v>
      </c>
      <c r="Z1525" s="26">
        <f t="shared" si="391"/>
        <v>189</v>
      </c>
      <c r="AA1525" s="26">
        <f t="shared" si="392"/>
        <v>81</v>
      </c>
      <c r="AB1525" s="26">
        <f t="shared" si="393"/>
        <v>28</v>
      </c>
      <c r="AC1525" s="26">
        <f t="shared" si="401"/>
        <v>298</v>
      </c>
      <c r="AD1525" s="93">
        <f t="shared" si="386"/>
        <v>298</v>
      </c>
    </row>
    <row r="1526" spans="1:30" ht="30" customHeight="1" x14ac:dyDescent="0.35">
      <c r="A1526" s="16"/>
      <c r="B1526" s="16" t="s">
        <v>97</v>
      </c>
      <c r="C1526" s="17">
        <v>1323</v>
      </c>
      <c r="D1526" s="18">
        <v>13811</v>
      </c>
      <c r="E1526" s="18">
        <v>8478</v>
      </c>
      <c r="F1526" s="19" t="s">
        <v>49</v>
      </c>
      <c r="G1526" s="16" t="s">
        <v>98</v>
      </c>
      <c r="H1526" s="16" t="s">
        <v>37</v>
      </c>
      <c r="I1526" s="19">
        <v>1.8</v>
      </c>
      <c r="J1526" s="19">
        <v>1.8</v>
      </c>
      <c r="K1526" s="19">
        <v>6</v>
      </c>
      <c r="L1526" s="19"/>
      <c r="M1526" s="19">
        <f t="shared" si="398"/>
        <v>6</v>
      </c>
      <c r="N1526" s="19"/>
      <c r="O1526" s="19">
        <f>IF(P1526="m3",I1526*J1526*M1526,IF(P1526="m2-LxH",I1526*M1526,IF(P1526="m2-LxW",I1526*J1526*N1526,IF(P1526="rm",M1526,IF(P1526="lm",I1526,IF(P1526="unit",#REF!,))))))</f>
        <v>6</v>
      </c>
      <c r="P1526" s="20" t="str">
        <f>VLOOKUP(H1526,Supporting!A:D,2,FALSE)</f>
        <v>rm</v>
      </c>
      <c r="Q1526" s="21" t="str">
        <f t="shared" si="399"/>
        <v>off hired</v>
      </c>
      <c r="R1526" s="22">
        <v>44865</v>
      </c>
      <c r="S1526" s="22">
        <v>44926</v>
      </c>
      <c r="T1526" s="23">
        <f t="shared" si="400"/>
        <v>1</v>
      </c>
      <c r="U1526" s="24">
        <f t="shared" ref="U1526:U1557" si="402">IF(Q1526="on hire",$C$1-R1526+1,IF(Q1526="off hired",S1526-R1526+1,0))/7</f>
        <v>8.8571428571428577</v>
      </c>
      <c r="V1526" s="31">
        <f>VLOOKUP(H1526,Supporting!A:D,3,FALSE)</f>
        <v>100</v>
      </c>
      <c r="W1526" s="25">
        <f>VLOOKUP(H1526,Supporting!A:D,4,FALSE)</f>
        <v>10.15</v>
      </c>
      <c r="X1526" s="26">
        <f t="shared" si="389"/>
        <v>600</v>
      </c>
      <c r="Y1526" s="26">
        <f t="shared" si="390"/>
        <v>60.900000000000006</v>
      </c>
      <c r="Z1526" s="26">
        <f t="shared" si="391"/>
        <v>419.99999999999994</v>
      </c>
      <c r="AA1526" s="26">
        <f t="shared" si="392"/>
        <v>179.99999999999997</v>
      </c>
      <c r="AB1526" s="26">
        <f>U1526*O1526*W1526*0.8</f>
        <v>431.5200000000001</v>
      </c>
      <c r="AC1526" s="26">
        <f t="shared" si="401"/>
        <v>1031.52</v>
      </c>
      <c r="AD1526" s="93">
        <f t="shared" si="386"/>
        <v>1031.52</v>
      </c>
    </row>
    <row r="1527" spans="1:30" ht="30" customHeight="1" x14ac:dyDescent="0.35">
      <c r="A1527" s="16"/>
      <c r="B1527" s="16" t="s">
        <v>47</v>
      </c>
      <c r="C1527" s="17">
        <v>1322</v>
      </c>
      <c r="D1527" s="18">
        <v>13810</v>
      </c>
      <c r="E1527" s="18">
        <v>8177</v>
      </c>
      <c r="F1527" s="19" t="s">
        <v>49</v>
      </c>
      <c r="G1527" s="16" t="s">
        <v>72</v>
      </c>
      <c r="H1527" s="16" t="s">
        <v>38</v>
      </c>
      <c r="I1527" s="19">
        <v>1.3</v>
      </c>
      <c r="J1527" s="19">
        <v>1.3</v>
      </c>
      <c r="K1527" s="19">
        <v>3</v>
      </c>
      <c r="L1527" s="19"/>
      <c r="M1527" s="19">
        <f t="shared" si="398"/>
        <v>3</v>
      </c>
      <c r="N1527" s="19"/>
      <c r="O1527" s="19">
        <f>IF(P1527="m3",I1527*J1527*M1527,IF(P1527="m2-LxH",I1527*M1527,IF(P1527="m2-LxW",I1527*J1527*N1527,IF(P1527="rm",M1527,IF(P1527="lm",I1527,IF(P1527="unit",#REF!,))))))</f>
        <v>3</v>
      </c>
      <c r="P1527" s="20" t="str">
        <f>VLOOKUP(H1527,Supporting!A:D,2,FALSE)</f>
        <v>rm</v>
      </c>
      <c r="Q1527" s="21" t="str">
        <f t="shared" si="399"/>
        <v>off hired</v>
      </c>
      <c r="R1527" s="22">
        <v>44864</v>
      </c>
      <c r="S1527" s="22">
        <v>44865</v>
      </c>
      <c r="T1527" s="23">
        <f t="shared" si="400"/>
        <v>1</v>
      </c>
      <c r="U1527" s="24">
        <f t="shared" si="402"/>
        <v>0.2857142857142857</v>
      </c>
      <c r="V1527" s="31">
        <f>VLOOKUP(H1527,Supporting!A:D,3,FALSE)</f>
        <v>135</v>
      </c>
      <c r="W1527" s="25">
        <f>VLOOKUP(H1527,Supporting!A:D,4,FALSE)</f>
        <v>12.25</v>
      </c>
      <c r="X1527" s="26">
        <f t="shared" si="389"/>
        <v>405</v>
      </c>
      <c r="Y1527" s="26">
        <f t="shared" si="390"/>
        <v>36.75</v>
      </c>
      <c r="Z1527" s="26">
        <f t="shared" si="391"/>
        <v>283.49999999999994</v>
      </c>
      <c r="AA1527" s="26">
        <f t="shared" si="392"/>
        <v>121.49999999999999</v>
      </c>
      <c r="AB1527" s="26">
        <f t="shared" si="393"/>
        <v>10.5</v>
      </c>
      <c r="AC1527" s="26">
        <f t="shared" si="401"/>
        <v>415.49999999999994</v>
      </c>
      <c r="AD1527" s="93">
        <f t="shared" si="386"/>
        <v>415.49999999999994</v>
      </c>
    </row>
    <row r="1528" spans="1:30" ht="30" customHeight="1" x14ac:dyDescent="0.35">
      <c r="A1528" s="16"/>
      <c r="B1528" s="16" t="s">
        <v>107</v>
      </c>
      <c r="C1528" s="17">
        <v>1321</v>
      </c>
      <c r="D1528" s="18">
        <v>13809</v>
      </c>
      <c r="E1528" s="18">
        <v>8255</v>
      </c>
      <c r="F1528" s="19" t="s">
        <v>50</v>
      </c>
      <c r="G1528" s="16" t="s">
        <v>108</v>
      </c>
      <c r="H1528" s="16" t="s">
        <v>36</v>
      </c>
      <c r="I1528" s="19">
        <v>17.5</v>
      </c>
      <c r="J1528" s="19">
        <v>1</v>
      </c>
      <c r="K1528" s="19">
        <v>2.5</v>
      </c>
      <c r="L1528" s="19"/>
      <c r="M1528" s="19">
        <f t="shared" si="398"/>
        <v>2.5</v>
      </c>
      <c r="N1528" s="19"/>
      <c r="O1528" s="19">
        <f>IF(P1528="m3",I1528*J1528*M1528,IF(P1528="m2-LxH",I1528*M1528,IF(P1528="m2-LxW",I1528*J1528*N1528,IF(P1528="rm",M1528,IF(P1528="lm",I1528,IF(P1528="unit",#REF!,))))))</f>
        <v>43.75</v>
      </c>
      <c r="P1528" s="20" t="str">
        <f>VLOOKUP(H1528,Supporting!A:D,2,FALSE)</f>
        <v>m2-LxH</v>
      </c>
      <c r="Q1528" s="21" t="str">
        <f t="shared" si="399"/>
        <v>off hired</v>
      </c>
      <c r="R1528" s="22">
        <v>44863</v>
      </c>
      <c r="S1528" s="22">
        <v>44884</v>
      </c>
      <c r="T1528" s="23">
        <f t="shared" si="400"/>
        <v>1</v>
      </c>
      <c r="U1528" s="24">
        <f t="shared" si="402"/>
        <v>3.1428571428571428</v>
      </c>
      <c r="V1528" s="31">
        <f>VLOOKUP(H1528,Supporting!A:D,3,FALSE)</f>
        <v>14</v>
      </c>
      <c r="W1528" s="25">
        <f>VLOOKUP(H1528,Supporting!A:D,4,FALSE)</f>
        <v>0.84</v>
      </c>
      <c r="X1528" s="26">
        <f t="shared" si="389"/>
        <v>612.5</v>
      </c>
      <c r="Y1528" s="26">
        <f t="shared" si="390"/>
        <v>36.75</v>
      </c>
      <c r="Z1528" s="26">
        <f t="shared" si="391"/>
        <v>428.74999999999994</v>
      </c>
      <c r="AA1528" s="26">
        <f t="shared" si="392"/>
        <v>183.75</v>
      </c>
      <c r="AB1528" s="26">
        <f t="shared" si="393"/>
        <v>115.5</v>
      </c>
      <c r="AC1528" s="26">
        <f t="shared" si="401"/>
        <v>728</v>
      </c>
      <c r="AD1528" s="93">
        <f t="shared" si="386"/>
        <v>728</v>
      </c>
    </row>
    <row r="1529" spans="1:30" ht="30" customHeight="1" x14ac:dyDescent="0.35">
      <c r="A1529" s="16"/>
      <c r="B1529" s="16" t="s">
        <v>97</v>
      </c>
      <c r="C1529" s="17">
        <v>1320</v>
      </c>
      <c r="D1529" s="18">
        <v>13808</v>
      </c>
      <c r="E1529" s="18">
        <v>8287</v>
      </c>
      <c r="F1529" s="19" t="s">
        <v>50</v>
      </c>
      <c r="G1529" s="16" t="s">
        <v>109</v>
      </c>
      <c r="H1529" s="16" t="s">
        <v>36</v>
      </c>
      <c r="I1529" s="19">
        <v>7.5</v>
      </c>
      <c r="J1529" s="19">
        <v>1.3</v>
      </c>
      <c r="K1529" s="19">
        <v>5.5</v>
      </c>
      <c r="L1529" s="19"/>
      <c r="M1529" s="19">
        <f t="shared" si="398"/>
        <v>5.5</v>
      </c>
      <c r="N1529" s="19"/>
      <c r="O1529" s="19">
        <f>IF(P1529="m3",I1529*J1529*M1529,IF(P1529="m2-LxH",I1529*M1529,IF(P1529="m2-LxW",I1529*J1529*N1529,IF(P1529="rm",M1529,IF(P1529="lm",I1529,IF(P1529="unit",#REF!,))))))</f>
        <v>41.25</v>
      </c>
      <c r="P1529" s="20" t="str">
        <f>VLOOKUP(H1529,Supporting!A:D,2,FALSE)</f>
        <v>m2-LxH</v>
      </c>
      <c r="Q1529" s="21" t="str">
        <f t="shared" si="399"/>
        <v>off hired</v>
      </c>
      <c r="R1529" s="22">
        <v>44863</v>
      </c>
      <c r="S1529" s="22">
        <v>44893</v>
      </c>
      <c r="T1529" s="23">
        <f t="shared" si="400"/>
        <v>1</v>
      </c>
      <c r="U1529" s="24">
        <f t="shared" si="402"/>
        <v>4.4285714285714288</v>
      </c>
      <c r="V1529" s="31">
        <f>VLOOKUP(H1529,Supporting!A:D,3,FALSE)</f>
        <v>14</v>
      </c>
      <c r="W1529" s="25">
        <v>0</v>
      </c>
      <c r="X1529" s="26">
        <f t="shared" si="389"/>
        <v>577.5</v>
      </c>
      <c r="Y1529" s="26">
        <f t="shared" si="390"/>
        <v>0</v>
      </c>
      <c r="Z1529" s="26">
        <f t="shared" si="391"/>
        <v>404.24999999999994</v>
      </c>
      <c r="AA1529" s="26">
        <f t="shared" si="392"/>
        <v>173.25</v>
      </c>
      <c r="AB1529" s="26">
        <f t="shared" si="393"/>
        <v>0</v>
      </c>
      <c r="AC1529" s="26">
        <f t="shared" si="401"/>
        <v>577.5</v>
      </c>
      <c r="AD1529" s="93">
        <f t="shared" si="386"/>
        <v>577.5</v>
      </c>
    </row>
    <row r="1530" spans="1:30" ht="30" customHeight="1" x14ac:dyDescent="0.35">
      <c r="A1530" s="16"/>
      <c r="B1530" s="16" t="s">
        <v>79</v>
      </c>
      <c r="C1530" s="17">
        <v>1319</v>
      </c>
      <c r="D1530" s="18">
        <v>13807</v>
      </c>
      <c r="E1530" s="18">
        <v>8226</v>
      </c>
      <c r="F1530" s="19" t="s">
        <v>49</v>
      </c>
      <c r="G1530" s="16" t="s">
        <v>80</v>
      </c>
      <c r="H1530" s="16" t="s">
        <v>36</v>
      </c>
      <c r="I1530" s="19">
        <v>15</v>
      </c>
      <c r="J1530" s="19">
        <v>1.3</v>
      </c>
      <c r="K1530" s="19">
        <v>6</v>
      </c>
      <c r="L1530" s="19"/>
      <c r="M1530" s="19">
        <f t="shared" si="398"/>
        <v>6</v>
      </c>
      <c r="N1530" s="19"/>
      <c r="O1530" s="19">
        <f>IF(P1530="m3",I1530*J1530*M1530,IF(P1530="m2-LxH",I1530*M1530,IF(P1530="m2-LxW",I1530*J1530*N1530,IF(P1530="rm",M1530,IF(P1530="lm",I1530,IF(P1530="unit",#REF!,))))))</f>
        <v>90</v>
      </c>
      <c r="P1530" s="20" t="str">
        <f>VLOOKUP(H1530,Supporting!A:D,2,FALSE)</f>
        <v>m2-LxH</v>
      </c>
      <c r="Q1530" s="21" t="str">
        <f t="shared" si="399"/>
        <v>off hired</v>
      </c>
      <c r="R1530" s="22">
        <v>44863</v>
      </c>
      <c r="S1530" s="22">
        <v>44877</v>
      </c>
      <c r="T1530" s="23">
        <f t="shared" si="400"/>
        <v>1</v>
      </c>
      <c r="U1530" s="24">
        <f t="shared" si="402"/>
        <v>2.1428571428571428</v>
      </c>
      <c r="V1530" s="31">
        <f>VLOOKUP(H1530,Supporting!A:D,3,FALSE)</f>
        <v>14</v>
      </c>
      <c r="W1530" s="25">
        <f>VLOOKUP(H1530,Supporting!A:D,4,FALSE)</f>
        <v>0.84</v>
      </c>
      <c r="X1530" s="26">
        <f t="shared" si="389"/>
        <v>1260</v>
      </c>
      <c r="Y1530" s="26">
        <f t="shared" si="390"/>
        <v>75.599999999999994</v>
      </c>
      <c r="Z1530" s="26">
        <f t="shared" si="391"/>
        <v>881.99999999999989</v>
      </c>
      <c r="AA1530" s="26">
        <f t="shared" si="392"/>
        <v>378</v>
      </c>
      <c r="AB1530" s="26">
        <f>U1530*O1530*W1530*0.9</f>
        <v>145.80000000000001</v>
      </c>
      <c r="AC1530" s="26">
        <f t="shared" si="401"/>
        <v>1405.8</v>
      </c>
      <c r="AD1530" s="93">
        <f t="shared" si="386"/>
        <v>1405.8</v>
      </c>
    </row>
    <row r="1531" spans="1:30" ht="30" customHeight="1" x14ac:dyDescent="0.35">
      <c r="A1531" s="16"/>
      <c r="B1531" s="16" t="s">
        <v>47</v>
      </c>
      <c r="C1531" s="17">
        <v>1318</v>
      </c>
      <c r="D1531" s="18">
        <v>13806</v>
      </c>
      <c r="E1531" s="18">
        <v>8174</v>
      </c>
      <c r="F1531" s="19" t="s">
        <v>50</v>
      </c>
      <c r="G1531" s="16" t="s">
        <v>76</v>
      </c>
      <c r="H1531" s="16" t="s">
        <v>36</v>
      </c>
      <c r="I1531" s="19">
        <v>37.5</v>
      </c>
      <c r="J1531" s="19">
        <v>1.3</v>
      </c>
      <c r="K1531" s="19">
        <v>3.5</v>
      </c>
      <c r="L1531" s="19"/>
      <c r="M1531" s="19">
        <f t="shared" ref="M1531:M1546" si="403">K1531-L1531</f>
        <v>3.5</v>
      </c>
      <c r="N1531" s="19"/>
      <c r="O1531" s="19">
        <f>IF(P1531="m3",I1531*J1531*M1531,IF(P1531="m2-LxH",I1531*M1531,IF(P1531="m2-LxW",I1531*J1531*N1531,IF(P1531="rm",M1531,IF(P1531="lm",I1531,IF(P1531="unit",#REF!,))))))</f>
        <v>131.25</v>
      </c>
      <c r="P1531" s="20" t="str">
        <f>VLOOKUP(H1531,Supporting!A:D,2,FALSE)</f>
        <v>m2-LxH</v>
      </c>
      <c r="Q1531" s="21" t="str">
        <f t="shared" ref="Q1531:Q1546" si="404">IF(S1531&lt;&gt;0,"off hired",IF(R1531&lt;&gt;0,"on hire","-"))</f>
        <v>off hired</v>
      </c>
      <c r="R1531" s="22">
        <v>44863</v>
      </c>
      <c r="S1531" s="22">
        <v>44864</v>
      </c>
      <c r="T1531" s="23">
        <f t="shared" si="400"/>
        <v>1</v>
      </c>
      <c r="U1531" s="24">
        <f t="shared" si="402"/>
        <v>0.2857142857142857</v>
      </c>
      <c r="V1531" s="31">
        <f>VLOOKUP(H1531,Supporting!A:D,3,FALSE)</f>
        <v>14</v>
      </c>
      <c r="W1531" s="25">
        <f>VLOOKUP(H1531,Supporting!A:D,4,FALSE)</f>
        <v>0.84</v>
      </c>
      <c r="X1531" s="26">
        <f t="shared" si="389"/>
        <v>1837.5</v>
      </c>
      <c r="Y1531" s="26">
        <f t="shared" si="390"/>
        <v>110.25</v>
      </c>
      <c r="Z1531" s="26">
        <f t="shared" si="391"/>
        <v>1286.25</v>
      </c>
      <c r="AA1531" s="26">
        <f t="shared" si="392"/>
        <v>551.25</v>
      </c>
      <c r="AB1531" s="26">
        <f t="shared" si="393"/>
        <v>31.5</v>
      </c>
      <c r="AC1531" s="26">
        <f t="shared" si="401"/>
        <v>1869</v>
      </c>
      <c r="AD1531" s="93">
        <f t="shared" si="386"/>
        <v>1869</v>
      </c>
    </row>
    <row r="1532" spans="1:30" ht="30" customHeight="1" x14ac:dyDescent="0.35">
      <c r="A1532" s="16"/>
      <c r="B1532" s="16" t="s">
        <v>79</v>
      </c>
      <c r="C1532" s="17">
        <v>1317</v>
      </c>
      <c r="D1532" s="18">
        <v>13805</v>
      </c>
      <c r="E1532" s="18">
        <v>8221</v>
      </c>
      <c r="F1532" s="19" t="s">
        <v>49</v>
      </c>
      <c r="G1532" s="16" t="s">
        <v>76</v>
      </c>
      <c r="H1532" s="16" t="s">
        <v>36</v>
      </c>
      <c r="I1532" s="19">
        <v>17.5</v>
      </c>
      <c r="J1532" s="19">
        <v>1.3</v>
      </c>
      <c r="K1532" s="19">
        <v>1.5</v>
      </c>
      <c r="L1532" s="19"/>
      <c r="M1532" s="19">
        <f t="shared" si="403"/>
        <v>1.5</v>
      </c>
      <c r="N1532" s="19"/>
      <c r="O1532" s="19">
        <f>IF(P1532="m3",I1532*J1532*M1532,IF(P1532="m2-LxH",I1532*M1532,IF(P1532="m2-LxW",I1532*J1532*N1532,IF(P1532="rm",M1532,IF(P1532="lm",I1532,IF(P1532="unit",#REF!,))))))</f>
        <v>26.25</v>
      </c>
      <c r="P1532" s="20" t="str">
        <f>VLOOKUP(H1532,Supporting!A:D,2,FALSE)</f>
        <v>m2-LxH</v>
      </c>
      <c r="Q1532" s="21" t="str">
        <f t="shared" si="404"/>
        <v>off hired</v>
      </c>
      <c r="R1532" s="22">
        <v>44863</v>
      </c>
      <c r="S1532" s="22">
        <v>44875</v>
      </c>
      <c r="T1532" s="23">
        <f t="shared" si="400"/>
        <v>1</v>
      </c>
      <c r="U1532" s="24">
        <f t="shared" si="402"/>
        <v>1.8571428571428572</v>
      </c>
      <c r="V1532" s="31">
        <f>VLOOKUP(H1532,Supporting!A:D,3,FALSE)</f>
        <v>14</v>
      </c>
      <c r="W1532" s="25">
        <f>VLOOKUP(H1532,Supporting!A:D,4,FALSE)</f>
        <v>0.84</v>
      </c>
      <c r="X1532" s="26">
        <f t="shared" si="389"/>
        <v>367.5</v>
      </c>
      <c r="Y1532" s="26">
        <f t="shared" si="390"/>
        <v>22.05</v>
      </c>
      <c r="Z1532" s="26">
        <f t="shared" si="391"/>
        <v>257.25</v>
      </c>
      <c r="AA1532" s="26">
        <f t="shared" si="392"/>
        <v>110.25</v>
      </c>
      <c r="AB1532" s="26">
        <f t="shared" si="393"/>
        <v>40.949999999999996</v>
      </c>
      <c r="AC1532" s="26">
        <f t="shared" si="401"/>
        <v>408.45</v>
      </c>
      <c r="AD1532" s="93">
        <f t="shared" si="386"/>
        <v>408.45</v>
      </c>
    </row>
    <row r="1533" spans="1:30" ht="30" customHeight="1" x14ac:dyDescent="0.35">
      <c r="A1533" s="16"/>
      <c r="B1533" s="16" t="s">
        <v>47</v>
      </c>
      <c r="C1533" s="17">
        <v>1316</v>
      </c>
      <c r="D1533" s="18">
        <v>13804</v>
      </c>
      <c r="E1533" s="18">
        <v>8347</v>
      </c>
      <c r="F1533" s="19" t="s">
        <v>50</v>
      </c>
      <c r="G1533" s="16" t="s">
        <v>110</v>
      </c>
      <c r="H1533" s="16" t="s">
        <v>36</v>
      </c>
      <c r="I1533" s="19">
        <v>4</v>
      </c>
      <c r="J1533" s="19">
        <v>1.3</v>
      </c>
      <c r="K1533" s="19">
        <v>2.5</v>
      </c>
      <c r="L1533" s="19"/>
      <c r="M1533" s="19">
        <f t="shared" si="403"/>
        <v>2.5</v>
      </c>
      <c r="N1533" s="19"/>
      <c r="O1533" s="19">
        <f>IF(P1533="m3",I1533*J1533*M1533,IF(P1533="m2-LxH",I1533*M1533,IF(P1533="m2-LxW",I1533*J1533*N1533,IF(P1533="rm",M1533,IF(P1533="lm",I1533,IF(P1533="unit",#REF!,))))))</f>
        <v>10</v>
      </c>
      <c r="P1533" s="20" t="str">
        <f>VLOOKUP(H1533,Supporting!A:D,2,FALSE)</f>
        <v>m2-LxH</v>
      </c>
      <c r="Q1533" s="21" t="str">
        <f t="shared" si="404"/>
        <v>off hired</v>
      </c>
      <c r="R1533" s="22">
        <v>44863</v>
      </c>
      <c r="S1533" s="22">
        <v>44915</v>
      </c>
      <c r="T1533" s="23">
        <f t="shared" si="400"/>
        <v>1</v>
      </c>
      <c r="U1533" s="24">
        <f t="shared" si="402"/>
        <v>7.5714285714285712</v>
      </c>
      <c r="V1533" s="31">
        <f>VLOOKUP(H1533,Supporting!A:D,3,FALSE)</f>
        <v>14</v>
      </c>
      <c r="W1533" s="25">
        <f>VLOOKUP(H1533,Supporting!A:D,4,FALSE)</f>
        <v>0.84</v>
      </c>
      <c r="X1533" s="26">
        <f t="shared" si="389"/>
        <v>140</v>
      </c>
      <c r="Y1533" s="26">
        <f t="shared" si="390"/>
        <v>8.4</v>
      </c>
      <c r="Z1533" s="26">
        <f t="shared" si="391"/>
        <v>98</v>
      </c>
      <c r="AA1533" s="26">
        <f t="shared" si="392"/>
        <v>42</v>
      </c>
      <c r="AB1533" s="26">
        <f t="shared" si="393"/>
        <v>63.599999999999994</v>
      </c>
      <c r="AC1533" s="26">
        <f t="shared" si="401"/>
        <v>203.6</v>
      </c>
      <c r="AD1533" s="93">
        <f t="shared" si="386"/>
        <v>203.6</v>
      </c>
    </row>
    <row r="1534" spans="1:30" ht="30" customHeight="1" x14ac:dyDescent="0.35">
      <c r="A1534" s="16"/>
      <c r="B1534" s="16" t="s">
        <v>47</v>
      </c>
      <c r="C1534" s="17">
        <v>1315</v>
      </c>
      <c r="D1534" s="18">
        <v>13803</v>
      </c>
      <c r="E1534" s="18">
        <v>8175</v>
      </c>
      <c r="F1534" s="19" t="s">
        <v>50</v>
      </c>
      <c r="G1534" s="16" t="s">
        <v>110</v>
      </c>
      <c r="H1534" s="16" t="s">
        <v>36</v>
      </c>
      <c r="I1534" s="19">
        <v>6.8</v>
      </c>
      <c r="J1534" s="19">
        <v>1.3</v>
      </c>
      <c r="K1534" s="19">
        <v>3</v>
      </c>
      <c r="L1534" s="19"/>
      <c r="M1534" s="19">
        <f t="shared" si="403"/>
        <v>3</v>
      </c>
      <c r="N1534" s="19"/>
      <c r="O1534" s="19">
        <f>IF(P1534="m3",I1534*J1534*M1534,IF(P1534="m2-LxH",I1534*M1534,IF(P1534="m2-LxW",I1534*J1534*N1534,IF(P1534="rm",M1534,IF(P1534="lm",I1534,IF(P1534="unit",#REF!,))))))</f>
        <v>20.399999999999999</v>
      </c>
      <c r="P1534" s="20" t="str">
        <f>VLOOKUP(H1534,Supporting!A:D,2,FALSE)</f>
        <v>m2-LxH</v>
      </c>
      <c r="Q1534" s="21" t="str">
        <f t="shared" si="404"/>
        <v>off hired</v>
      </c>
      <c r="R1534" s="22">
        <v>44863</v>
      </c>
      <c r="S1534" s="22">
        <v>44864</v>
      </c>
      <c r="T1534" s="23">
        <f t="shared" si="400"/>
        <v>1</v>
      </c>
      <c r="U1534" s="24">
        <f t="shared" si="402"/>
        <v>0.2857142857142857</v>
      </c>
      <c r="V1534" s="31">
        <f>VLOOKUP(H1534,Supporting!A:D,3,FALSE)</f>
        <v>14</v>
      </c>
      <c r="W1534" s="25">
        <f>VLOOKUP(H1534,Supporting!A:D,4,FALSE)</f>
        <v>0.84</v>
      </c>
      <c r="X1534" s="26">
        <f t="shared" si="389"/>
        <v>285.59999999999997</v>
      </c>
      <c r="Y1534" s="26">
        <f t="shared" si="390"/>
        <v>17.135999999999999</v>
      </c>
      <c r="Z1534" s="26">
        <f t="shared" si="391"/>
        <v>199.91999999999996</v>
      </c>
      <c r="AA1534" s="26">
        <f t="shared" si="392"/>
        <v>85.679999999999993</v>
      </c>
      <c r="AB1534" s="26">
        <f t="shared" si="393"/>
        <v>4.895999999999999</v>
      </c>
      <c r="AC1534" s="26">
        <f t="shared" si="401"/>
        <v>290.49599999999998</v>
      </c>
      <c r="AD1534" s="93">
        <f t="shared" si="386"/>
        <v>290.49599999999998</v>
      </c>
    </row>
    <row r="1535" spans="1:30" ht="30" customHeight="1" x14ac:dyDescent="0.35">
      <c r="A1535" s="16"/>
      <c r="B1535" s="16" t="s">
        <v>47</v>
      </c>
      <c r="C1535" s="17">
        <v>1314</v>
      </c>
      <c r="D1535" s="18">
        <v>13802</v>
      </c>
      <c r="E1535" s="18">
        <v>8174</v>
      </c>
      <c r="F1535" s="19" t="s">
        <v>50</v>
      </c>
      <c r="G1535" s="16" t="s">
        <v>76</v>
      </c>
      <c r="H1535" s="16" t="s">
        <v>36</v>
      </c>
      <c r="I1535" s="19">
        <v>75</v>
      </c>
      <c r="J1535" s="19">
        <v>1.3</v>
      </c>
      <c r="K1535" s="19">
        <v>2</v>
      </c>
      <c r="L1535" s="19"/>
      <c r="M1535" s="19">
        <f t="shared" si="403"/>
        <v>2</v>
      </c>
      <c r="N1535" s="19"/>
      <c r="O1535" s="19">
        <f>IF(P1535="m3",I1535*J1535*M1535,IF(P1535="m2-LxH",I1535*M1535,IF(P1535="m2-LxW",I1535*J1535*N1535,IF(P1535="rm",M1535,IF(P1535="lm",I1535,IF(P1535="unit",#REF!,))))))</f>
        <v>150</v>
      </c>
      <c r="P1535" s="20" t="str">
        <f>VLOOKUP(H1535,Supporting!A:D,2,FALSE)</f>
        <v>m2-LxH</v>
      </c>
      <c r="Q1535" s="21" t="str">
        <f t="shared" si="404"/>
        <v>off hired</v>
      </c>
      <c r="R1535" s="22">
        <v>44863</v>
      </c>
      <c r="S1535" s="22">
        <v>44864</v>
      </c>
      <c r="T1535" s="23">
        <f t="shared" si="400"/>
        <v>1</v>
      </c>
      <c r="U1535" s="24">
        <f t="shared" si="402"/>
        <v>0.2857142857142857</v>
      </c>
      <c r="V1535" s="31">
        <f>VLOOKUP(H1535,Supporting!A:D,3,FALSE)</f>
        <v>14</v>
      </c>
      <c r="W1535" s="25">
        <f>VLOOKUP(H1535,Supporting!A:D,4,FALSE)</f>
        <v>0.84</v>
      </c>
      <c r="X1535" s="26">
        <f t="shared" si="389"/>
        <v>2100</v>
      </c>
      <c r="Y1535" s="26">
        <f t="shared" si="390"/>
        <v>126</v>
      </c>
      <c r="Z1535" s="26">
        <f t="shared" si="391"/>
        <v>1470</v>
      </c>
      <c r="AA1535" s="26">
        <f t="shared" si="392"/>
        <v>630</v>
      </c>
      <c r="AB1535" s="26">
        <f t="shared" si="393"/>
        <v>35.999999999999993</v>
      </c>
      <c r="AC1535" s="26">
        <f t="shared" si="401"/>
        <v>2136</v>
      </c>
      <c r="AD1535" s="93">
        <f t="shared" si="386"/>
        <v>2136</v>
      </c>
    </row>
    <row r="1536" spans="1:30" ht="30" customHeight="1" x14ac:dyDescent="0.35">
      <c r="A1536" s="16"/>
      <c r="B1536" s="16" t="s">
        <v>93</v>
      </c>
      <c r="C1536" s="17">
        <v>1313</v>
      </c>
      <c r="D1536" s="18">
        <v>13801</v>
      </c>
      <c r="E1536" s="18">
        <v>8344</v>
      </c>
      <c r="F1536" s="19" t="s">
        <v>50</v>
      </c>
      <c r="G1536" s="16" t="s">
        <v>53</v>
      </c>
      <c r="H1536" s="16" t="s">
        <v>36</v>
      </c>
      <c r="I1536" s="19">
        <v>3.5</v>
      </c>
      <c r="J1536" s="19">
        <v>1</v>
      </c>
      <c r="K1536" s="19">
        <v>4.5</v>
      </c>
      <c r="L1536" s="19"/>
      <c r="M1536" s="19">
        <f t="shared" si="403"/>
        <v>4.5</v>
      </c>
      <c r="N1536" s="19"/>
      <c r="O1536" s="19">
        <f>IF(P1536="m3",I1536*J1536*M1536,IF(P1536="m2-LxH",I1536*M1536,IF(P1536="m2-LxW",I1536*J1536*N1536,IF(P1536="rm",M1536,IF(P1536="lm",I1536,IF(P1536="unit",#REF!,))))))</f>
        <v>15.75</v>
      </c>
      <c r="P1536" s="20" t="str">
        <f>VLOOKUP(H1536,Supporting!A:D,2,FALSE)</f>
        <v>m2-LxH</v>
      </c>
      <c r="Q1536" s="21" t="str">
        <f t="shared" si="404"/>
        <v>off hired</v>
      </c>
      <c r="R1536" s="22">
        <v>44863</v>
      </c>
      <c r="S1536" s="22">
        <v>44915</v>
      </c>
      <c r="T1536" s="23">
        <f t="shared" si="400"/>
        <v>1</v>
      </c>
      <c r="U1536" s="24">
        <f t="shared" si="402"/>
        <v>7.5714285714285712</v>
      </c>
      <c r="V1536" s="31">
        <f>VLOOKUP(H1536,Supporting!A:D,3,FALSE)</f>
        <v>14</v>
      </c>
      <c r="W1536" s="25">
        <f>VLOOKUP(H1536,Supporting!A:D,4,FALSE)</f>
        <v>0.84</v>
      </c>
      <c r="X1536" s="26">
        <f t="shared" si="389"/>
        <v>220.5</v>
      </c>
      <c r="Y1536" s="26">
        <f t="shared" si="390"/>
        <v>13.229999999999999</v>
      </c>
      <c r="Z1536" s="26">
        <f t="shared" si="391"/>
        <v>154.34999999999997</v>
      </c>
      <c r="AA1536" s="26">
        <f t="shared" si="392"/>
        <v>66.149999999999991</v>
      </c>
      <c r="AB1536" s="26">
        <f t="shared" si="393"/>
        <v>100.17</v>
      </c>
      <c r="AC1536" s="26">
        <f t="shared" si="401"/>
        <v>320.66999999999996</v>
      </c>
      <c r="AD1536" s="93">
        <f t="shared" si="386"/>
        <v>320.66999999999996</v>
      </c>
    </row>
    <row r="1537" spans="1:30" ht="30" customHeight="1" x14ac:dyDescent="0.35">
      <c r="A1537" s="16"/>
      <c r="B1537" s="16" t="s">
        <v>100</v>
      </c>
      <c r="C1537" s="17">
        <v>1370</v>
      </c>
      <c r="D1537" s="18">
        <v>13858</v>
      </c>
      <c r="E1537" s="18">
        <v>8404</v>
      </c>
      <c r="F1537" s="19" t="s">
        <v>50</v>
      </c>
      <c r="G1537" s="16" t="s">
        <v>105</v>
      </c>
      <c r="H1537" s="16" t="s">
        <v>41</v>
      </c>
      <c r="I1537" s="19">
        <v>56</v>
      </c>
      <c r="J1537" s="19">
        <v>0.6</v>
      </c>
      <c r="K1537" s="19"/>
      <c r="L1537" s="19"/>
      <c r="M1537" s="19">
        <f t="shared" si="403"/>
        <v>0</v>
      </c>
      <c r="N1537" s="19">
        <v>1</v>
      </c>
      <c r="O1537" s="19">
        <f>IF(P1537="m3",I1537*J1537*M1537,IF(P1537="m2-LxH",I1537*M1537,IF(P1537="m2-LxW",I1537*J1537*N1537,IF(P1537="rm",M1537,IF(P1537="lm",I1537,IF(P1537="unit",#REF!,))))))</f>
        <v>33.6</v>
      </c>
      <c r="P1537" s="20" t="str">
        <f>VLOOKUP(H1537,Supporting!A:D,2,FALSE)</f>
        <v>m2-LxW</v>
      </c>
      <c r="Q1537" s="21" t="str">
        <f t="shared" si="404"/>
        <v>off hired</v>
      </c>
      <c r="R1537" s="22">
        <v>44869</v>
      </c>
      <c r="S1537" s="22">
        <v>44928</v>
      </c>
      <c r="T1537" s="23">
        <f t="shared" si="400"/>
        <v>1</v>
      </c>
      <c r="U1537" s="24">
        <f t="shared" si="402"/>
        <v>8.5714285714285712</v>
      </c>
      <c r="V1537" s="31">
        <f>VLOOKUP(H1537,Supporting!A:D,3,FALSE)</f>
        <v>36.5</v>
      </c>
      <c r="W1537" s="25">
        <f>VLOOKUP(H1537,Supporting!A:D,4,FALSE)</f>
        <v>3.15</v>
      </c>
      <c r="X1537" s="26">
        <f t="shared" si="389"/>
        <v>1226.4000000000001</v>
      </c>
      <c r="Y1537" s="26">
        <f t="shared" si="390"/>
        <v>105.84</v>
      </c>
      <c r="Z1537" s="26">
        <f t="shared" si="391"/>
        <v>858.48</v>
      </c>
      <c r="AA1537" s="26">
        <f t="shared" si="392"/>
        <v>367.92</v>
      </c>
      <c r="AB1537" s="26">
        <f t="shared" si="393"/>
        <v>907.19999999999993</v>
      </c>
      <c r="AC1537" s="26">
        <f t="shared" si="401"/>
        <v>2133.6</v>
      </c>
      <c r="AD1537" s="93">
        <f t="shared" si="386"/>
        <v>2133.6</v>
      </c>
    </row>
    <row r="1538" spans="1:30" ht="30" customHeight="1" x14ac:dyDescent="0.35">
      <c r="A1538" s="16"/>
      <c r="B1538" s="16" t="s">
        <v>57</v>
      </c>
      <c r="C1538" s="17">
        <v>1366</v>
      </c>
      <c r="D1538" s="18">
        <v>13854</v>
      </c>
      <c r="E1538" s="18">
        <v>8443</v>
      </c>
      <c r="F1538" s="19" t="s">
        <v>50</v>
      </c>
      <c r="G1538" s="16" t="s">
        <v>105</v>
      </c>
      <c r="H1538" s="16" t="s">
        <v>36</v>
      </c>
      <c r="I1538" s="19">
        <v>3.5</v>
      </c>
      <c r="J1538" s="19">
        <v>1</v>
      </c>
      <c r="K1538" s="19">
        <v>2</v>
      </c>
      <c r="L1538" s="19"/>
      <c r="M1538" s="19">
        <f t="shared" si="403"/>
        <v>2</v>
      </c>
      <c r="N1538" s="19"/>
      <c r="O1538" s="19">
        <f>IF(P1538="m3",I1538*J1538*M1538,IF(P1538="m2-LxH",I1538*M1538,IF(P1538="m2-LxW",I1538*J1538*N1538,IF(P1538="rm",M1538,IF(P1538="lm",I1538,IF(P1538="unit",#REF!,))))))</f>
        <v>7</v>
      </c>
      <c r="P1538" s="20" t="str">
        <f>VLOOKUP(H1538,Supporting!A:D,2,FALSE)</f>
        <v>m2-LxH</v>
      </c>
      <c r="Q1538" s="21" t="str">
        <f t="shared" si="404"/>
        <v>off hired</v>
      </c>
      <c r="R1538" s="22">
        <v>44869</v>
      </c>
      <c r="S1538" s="22">
        <v>44945</v>
      </c>
      <c r="T1538" s="23">
        <f t="shared" si="400"/>
        <v>1</v>
      </c>
      <c r="U1538" s="24">
        <f t="shared" si="402"/>
        <v>11</v>
      </c>
      <c r="V1538" s="31">
        <f>VLOOKUP(H1538,Supporting!A:D,3,FALSE)</f>
        <v>14</v>
      </c>
      <c r="W1538" s="25">
        <f>VLOOKUP(H1538,Supporting!A:D,4,FALSE)</f>
        <v>0.84</v>
      </c>
      <c r="X1538" s="26">
        <f t="shared" si="389"/>
        <v>98</v>
      </c>
      <c r="Y1538" s="26">
        <f t="shared" si="390"/>
        <v>5.88</v>
      </c>
      <c r="Z1538" s="26">
        <f t="shared" si="391"/>
        <v>68.599999999999994</v>
      </c>
      <c r="AA1538" s="26">
        <f t="shared" si="392"/>
        <v>29.400000000000002</v>
      </c>
      <c r="AB1538" s="26">
        <f t="shared" si="393"/>
        <v>64.679999999999993</v>
      </c>
      <c r="AC1538" s="26">
        <f t="shared" si="401"/>
        <v>162.68</v>
      </c>
      <c r="AD1538" s="93">
        <f t="shared" si="386"/>
        <v>162.68</v>
      </c>
    </row>
    <row r="1539" spans="1:30" ht="30" customHeight="1" x14ac:dyDescent="0.35">
      <c r="A1539" s="16"/>
      <c r="B1539" s="16" t="s">
        <v>61</v>
      </c>
      <c r="C1539" s="17">
        <v>1365</v>
      </c>
      <c r="D1539" s="18">
        <v>13853</v>
      </c>
      <c r="E1539" s="18">
        <v>8452</v>
      </c>
      <c r="F1539" s="19" t="s">
        <v>49</v>
      </c>
      <c r="G1539" s="16" t="s">
        <v>53</v>
      </c>
      <c r="H1539" s="16" t="s">
        <v>36</v>
      </c>
      <c r="I1539" s="19">
        <v>8</v>
      </c>
      <c r="J1539" s="19">
        <v>1</v>
      </c>
      <c r="K1539" s="19">
        <v>1.5</v>
      </c>
      <c r="L1539" s="19"/>
      <c r="M1539" s="19">
        <f t="shared" si="403"/>
        <v>1.5</v>
      </c>
      <c r="N1539" s="19"/>
      <c r="O1539" s="19">
        <f>IF(P1539="m3",I1539*J1539*M1539,IF(P1539="m2-LxH",I1539*M1539,IF(P1539="m2-LxW",I1539*J1539*N1539,IF(P1539="rm",M1539,IF(P1539="lm",I1539,IF(P1539="unit",#REF!,))))))</f>
        <v>12</v>
      </c>
      <c r="P1539" s="20" t="str">
        <f>VLOOKUP(H1539,Supporting!A:D,2,FALSE)</f>
        <v>m2-LxH</v>
      </c>
      <c r="Q1539" s="21" t="str">
        <f t="shared" si="404"/>
        <v>off hired</v>
      </c>
      <c r="R1539" s="22">
        <v>44869</v>
      </c>
      <c r="S1539" s="22">
        <v>44916</v>
      </c>
      <c r="T1539" s="23">
        <f t="shared" si="400"/>
        <v>1</v>
      </c>
      <c r="U1539" s="24">
        <f t="shared" si="402"/>
        <v>6.8571428571428568</v>
      </c>
      <c r="V1539" s="31">
        <f>VLOOKUP(H1539,Supporting!A:D,3,FALSE)</f>
        <v>14</v>
      </c>
      <c r="W1539" s="25">
        <f>VLOOKUP(H1539,Supporting!A:D,4,FALSE)</f>
        <v>0.84</v>
      </c>
      <c r="X1539" s="26">
        <f t="shared" ref="X1539:X1570" si="405">V1539*O1539</f>
        <v>168</v>
      </c>
      <c r="Y1539" s="26">
        <f t="shared" ref="Y1539:Y1570" si="406">W1539*O1539</f>
        <v>10.08</v>
      </c>
      <c r="Z1539" s="26">
        <f t="shared" ref="Z1539:Z1570" si="407">0.7*O1539*V1539</f>
        <v>117.59999999999998</v>
      </c>
      <c r="AA1539" s="26">
        <f t="shared" ref="AA1539:AA1570" si="408">IF(Q1539="off hired",0.3*O1539*V1539*T1539,0)</f>
        <v>50.399999999999991</v>
      </c>
      <c r="AB1539" s="26">
        <f t="shared" ref="AB1539:AB1570" si="409">U1539*O1539*W1539</f>
        <v>69.11999999999999</v>
      </c>
      <c r="AC1539" s="26">
        <f t="shared" si="401"/>
        <v>237.11999999999995</v>
      </c>
      <c r="AD1539" s="93">
        <f t="shared" si="386"/>
        <v>237.11999999999995</v>
      </c>
    </row>
    <row r="1540" spans="1:30" ht="30" customHeight="1" x14ac:dyDescent="0.35">
      <c r="A1540" s="16"/>
      <c r="B1540" s="16" t="s">
        <v>74</v>
      </c>
      <c r="C1540" s="17">
        <v>1364</v>
      </c>
      <c r="D1540" s="18">
        <v>13852</v>
      </c>
      <c r="E1540" s="18">
        <v>8401</v>
      </c>
      <c r="F1540" s="19" t="s">
        <v>49</v>
      </c>
      <c r="G1540" s="16" t="s">
        <v>56</v>
      </c>
      <c r="H1540" s="16" t="s">
        <v>36</v>
      </c>
      <c r="I1540" s="19">
        <v>31.5</v>
      </c>
      <c r="J1540" s="19">
        <v>1.3</v>
      </c>
      <c r="K1540" s="19">
        <v>4</v>
      </c>
      <c r="L1540" s="19"/>
      <c r="M1540" s="19">
        <f t="shared" si="403"/>
        <v>4</v>
      </c>
      <c r="N1540" s="19"/>
      <c r="O1540" s="19">
        <f>IF(P1540="m3",I1540*J1540*M1540,IF(P1540="m2-LxH",I1540*M1540,IF(P1540="m2-LxW",I1540*J1540*N1540,IF(P1540="rm",M1540,IF(P1540="lm",I1540,IF(P1540="unit",#REF!,))))))</f>
        <v>126</v>
      </c>
      <c r="P1540" s="20" t="str">
        <f>VLOOKUP(H1540,Supporting!A:D,2,FALSE)</f>
        <v>m2-LxH</v>
      </c>
      <c r="Q1540" s="21" t="str">
        <f t="shared" si="404"/>
        <v>off hired</v>
      </c>
      <c r="R1540" s="22">
        <v>44869</v>
      </c>
      <c r="S1540" s="22">
        <v>44933</v>
      </c>
      <c r="T1540" s="23">
        <f t="shared" si="400"/>
        <v>1</v>
      </c>
      <c r="U1540" s="24">
        <f t="shared" si="402"/>
        <v>9.2857142857142865</v>
      </c>
      <c r="V1540" s="31">
        <f>VLOOKUP(H1540,Supporting!A:D,3,FALSE)</f>
        <v>14</v>
      </c>
      <c r="W1540" s="25">
        <f>VLOOKUP(H1540,Supporting!A:D,4,FALSE)</f>
        <v>0.84</v>
      </c>
      <c r="X1540" s="26">
        <f t="shared" si="405"/>
        <v>1764</v>
      </c>
      <c r="Y1540" s="26">
        <f t="shared" si="406"/>
        <v>105.83999999999999</v>
      </c>
      <c r="Z1540" s="26">
        <f t="shared" si="407"/>
        <v>1234.7999999999997</v>
      </c>
      <c r="AA1540" s="26">
        <f t="shared" si="408"/>
        <v>529.19999999999993</v>
      </c>
      <c r="AB1540" s="26">
        <f t="shared" si="409"/>
        <v>982.8</v>
      </c>
      <c r="AC1540" s="26">
        <f t="shared" si="401"/>
        <v>2746.7999999999993</v>
      </c>
      <c r="AD1540" s="93">
        <f t="shared" si="386"/>
        <v>2746.7999999999993</v>
      </c>
    </row>
    <row r="1541" spans="1:30" ht="30" customHeight="1" x14ac:dyDescent="0.35">
      <c r="A1541" s="16"/>
      <c r="B1541" s="16" t="s">
        <v>111</v>
      </c>
      <c r="C1541" s="17">
        <v>1363</v>
      </c>
      <c r="D1541" s="18">
        <v>13851</v>
      </c>
      <c r="E1541" s="18">
        <v>8785</v>
      </c>
      <c r="F1541" s="19" t="s">
        <v>49</v>
      </c>
      <c r="G1541" s="16" t="s">
        <v>72</v>
      </c>
      <c r="H1541" s="16" t="s">
        <v>52</v>
      </c>
      <c r="I1541" s="19">
        <v>6</v>
      </c>
      <c r="J1541" s="19">
        <v>1.8</v>
      </c>
      <c r="K1541" s="19">
        <v>2</v>
      </c>
      <c r="L1541" s="19"/>
      <c r="M1541" s="19">
        <f t="shared" si="403"/>
        <v>2</v>
      </c>
      <c r="N1541" s="19"/>
      <c r="O1541" s="19">
        <f>IF(P1541="m3",I1541*J1541*M1541,IF(P1541="m2-LxH",I1541*M1541,IF(P1541="m2-LxW",I1541*J1541*N1541,IF(P1541="rm",M1541,IF(P1541="lm",I1541,IF(P1541="unit",#REF!,))))))</f>
        <v>12</v>
      </c>
      <c r="P1541" s="20" t="str">
        <f>VLOOKUP(H1541,Supporting!A:D,2,FALSE)</f>
        <v>m2-LxH</v>
      </c>
      <c r="Q1541" s="21" t="str">
        <f t="shared" si="404"/>
        <v>off hired</v>
      </c>
      <c r="R1541" s="22">
        <v>44869</v>
      </c>
      <c r="S1541" s="22">
        <v>44993</v>
      </c>
      <c r="T1541" s="23">
        <f t="shared" si="400"/>
        <v>1</v>
      </c>
      <c r="U1541" s="24">
        <f t="shared" si="402"/>
        <v>17.857142857142858</v>
      </c>
      <c r="V1541" s="31">
        <f>VLOOKUP(H1541,Supporting!A:D,3,FALSE)</f>
        <v>18</v>
      </c>
      <c r="W1541" s="25">
        <f>VLOOKUP(H1541,Supporting!A:D,4,FALSE)</f>
        <v>1.05</v>
      </c>
      <c r="X1541" s="26">
        <f t="shared" si="405"/>
        <v>216</v>
      </c>
      <c r="Y1541" s="26">
        <f t="shared" si="406"/>
        <v>12.600000000000001</v>
      </c>
      <c r="Z1541" s="26">
        <f t="shared" si="407"/>
        <v>151.19999999999999</v>
      </c>
      <c r="AA1541" s="26">
        <f t="shared" si="408"/>
        <v>64.8</v>
      </c>
      <c r="AB1541" s="26">
        <f t="shared" si="409"/>
        <v>225</v>
      </c>
      <c r="AC1541" s="26">
        <f t="shared" si="401"/>
        <v>441</v>
      </c>
      <c r="AD1541" s="93">
        <f t="shared" si="386"/>
        <v>441</v>
      </c>
    </row>
    <row r="1542" spans="1:30" ht="30" customHeight="1" x14ac:dyDescent="0.35">
      <c r="A1542" s="16"/>
      <c r="B1542" s="16" t="s">
        <v>111</v>
      </c>
      <c r="C1542" s="17">
        <v>1363</v>
      </c>
      <c r="D1542" s="18">
        <v>13851</v>
      </c>
      <c r="E1542" s="18">
        <v>8785</v>
      </c>
      <c r="F1542" s="19" t="s">
        <v>49</v>
      </c>
      <c r="G1542" s="16" t="s">
        <v>72</v>
      </c>
      <c r="H1542" s="16" t="s">
        <v>41</v>
      </c>
      <c r="I1542" s="19">
        <v>6</v>
      </c>
      <c r="J1542" s="19">
        <v>1</v>
      </c>
      <c r="K1542" s="19"/>
      <c r="L1542" s="19"/>
      <c r="M1542" s="19">
        <f t="shared" si="403"/>
        <v>0</v>
      </c>
      <c r="N1542" s="19">
        <v>1</v>
      </c>
      <c r="O1542" s="19">
        <f>IF(P1542="m3",I1542*J1542*M1542,IF(P1542="m2-LxH",I1542*M1542,IF(P1542="m2-LxW",I1542*J1542*N1542,IF(P1542="rm",M1542,IF(P1542="lm",I1542,IF(P1542="unit",#REF!,))))))</f>
        <v>6</v>
      </c>
      <c r="P1542" s="20" t="str">
        <f>VLOOKUP(H1542,Supporting!A:D,2,FALSE)</f>
        <v>m2-LxW</v>
      </c>
      <c r="Q1542" s="21" t="str">
        <f t="shared" si="404"/>
        <v>off hired</v>
      </c>
      <c r="R1542" s="22">
        <v>44869</v>
      </c>
      <c r="S1542" s="22">
        <v>44993</v>
      </c>
      <c r="T1542" s="23">
        <f t="shared" si="400"/>
        <v>1</v>
      </c>
      <c r="U1542" s="24">
        <f t="shared" si="402"/>
        <v>17.857142857142858</v>
      </c>
      <c r="V1542" s="31">
        <f>VLOOKUP(H1542,Supporting!A:D,3,FALSE)</f>
        <v>36.5</v>
      </c>
      <c r="W1542" s="25">
        <f>VLOOKUP(H1542,Supporting!A:D,4,FALSE)</f>
        <v>3.15</v>
      </c>
      <c r="X1542" s="26">
        <f t="shared" si="405"/>
        <v>219</v>
      </c>
      <c r="Y1542" s="26">
        <f t="shared" si="406"/>
        <v>18.899999999999999</v>
      </c>
      <c r="Z1542" s="26">
        <f t="shared" si="407"/>
        <v>153.29999999999998</v>
      </c>
      <c r="AA1542" s="26">
        <f t="shared" si="408"/>
        <v>65.699999999999989</v>
      </c>
      <c r="AB1542" s="26">
        <f t="shared" si="409"/>
        <v>337.5</v>
      </c>
      <c r="AC1542" s="26">
        <f t="shared" si="401"/>
        <v>556.5</v>
      </c>
      <c r="AD1542" s="93">
        <f t="shared" si="386"/>
        <v>556.5</v>
      </c>
    </row>
    <row r="1543" spans="1:30" ht="30" customHeight="1" x14ac:dyDescent="0.35">
      <c r="A1543" s="16"/>
      <c r="B1543" s="16" t="s">
        <v>97</v>
      </c>
      <c r="C1543" s="17">
        <v>1361</v>
      </c>
      <c r="D1543" s="18">
        <v>13850</v>
      </c>
      <c r="E1543" s="18">
        <v>8213</v>
      </c>
      <c r="F1543" s="19" t="s">
        <v>49</v>
      </c>
      <c r="G1543" s="16" t="s">
        <v>105</v>
      </c>
      <c r="H1543" s="16" t="s">
        <v>28</v>
      </c>
      <c r="I1543" s="19">
        <v>6.3</v>
      </c>
      <c r="J1543" s="19">
        <v>3.9</v>
      </c>
      <c r="K1543" s="19">
        <v>6</v>
      </c>
      <c r="L1543" s="19"/>
      <c r="M1543" s="19">
        <f t="shared" si="403"/>
        <v>6</v>
      </c>
      <c r="N1543" s="19"/>
      <c r="O1543" s="19">
        <f>IF(P1543="m3",I1543*J1543*M1543,IF(P1543="m2-LxH",I1543*M1543,IF(P1543="m2-LxW",I1543*J1543*N1543,IF(P1543="rm",M1543,IF(P1543="lm",I1543,IF(P1543="unit",#REF!,))))))</f>
        <v>147.42000000000002</v>
      </c>
      <c r="P1543" s="20" t="str">
        <f>VLOOKUP(H1543,Supporting!A:D,2,FALSE)</f>
        <v>m3</v>
      </c>
      <c r="Q1543" s="21" t="str">
        <f t="shared" si="404"/>
        <v>off hired</v>
      </c>
      <c r="R1543" s="22">
        <v>44868</v>
      </c>
      <c r="S1543" s="22">
        <v>44874</v>
      </c>
      <c r="T1543" s="23">
        <f t="shared" si="400"/>
        <v>1</v>
      </c>
      <c r="U1543" s="24">
        <f t="shared" si="402"/>
        <v>1</v>
      </c>
      <c r="V1543" s="31">
        <f>VLOOKUP(H1543,Supporting!A:D,3,FALSE)</f>
        <v>7.5</v>
      </c>
      <c r="W1543" s="25">
        <f>VLOOKUP(H1543,Supporting!A:D,4,FALSE)</f>
        <v>0.70000000000000007</v>
      </c>
      <c r="X1543" s="26">
        <f t="shared" si="405"/>
        <v>1105.6500000000001</v>
      </c>
      <c r="Y1543" s="26">
        <f t="shared" si="406"/>
        <v>103.19400000000002</v>
      </c>
      <c r="Z1543" s="26">
        <f t="shared" si="407"/>
        <v>773.95500000000004</v>
      </c>
      <c r="AA1543" s="26">
        <f t="shared" si="408"/>
        <v>331.69500000000005</v>
      </c>
      <c r="AB1543" s="26">
        <f t="shared" si="409"/>
        <v>103.19400000000002</v>
      </c>
      <c r="AC1543" s="26">
        <f t="shared" si="401"/>
        <v>1208.8440000000001</v>
      </c>
      <c r="AD1543" s="93">
        <f t="shared" si="386"/>
        <v>1208.8440000000001</v>
      </c>
    </row>
    <row r="1544" spans="1:30" ht="30" customHeight="1" x14ac:dyDescent="0.35">
      <c r="A1544" s="16"/>
      <c r="B1544" s="16" t="s">
        <v>79</v>
      </c>
      <c r="C1544" s="17">
        <v>1360</v>
      </c>
      <c r="D1544" s="18">
        <v>13848</v>
      </c>
      <c r="E1544" s="18">
        <v>8412</v>
      </c>
      <c r="F1544" s="19" t="s">
        <v>50</v>
      </c>
      <c r="G1544" s="16" t="s">
        <v>112</v>
      </c>
      <c r="H1544" s="16" t="s">
        <v>52</v>
      </c>
      <c r="I1544" s="19">
        <v>6</v>
      </c>
      <c r="J1544" s="19">
        <v>1.8</v>
      </c>
      <c r="K1544" s="19">
        <v>2</v>
      </c>
      <c r="L1544" s="19"/>
      <c r="M1544" s="19">
        <f t="shared" si="403"/>
        <v>2</v>
      </c>
      <c r="N1544" s="19"/>
      <c r="O1544" s="19">
        <f>IF(P1544="m3",I1544*J1544*M1544,IF(P1544="m2-LxH",I1544*M1544,IF(P1544="m2-LxW",I1544*J1544*N1544,IF(P1544="rm",M1544,IF(P1544="lm",I1544,IF(P1544="unit",#REF!,))))))</f>
        <v>12</v>
      </c>
      <c r="P1544" s="20" t="str">
        <f>VLOOKUP(H1544,Supporting!A:D,2,FALSE)</f>
        <v>m2-LxH</v>
      </c>
      <c r="Q1544" s="21" t="str">
        <f t="shared" si="404"/>
        <v>off hired</v>
      </c>
      <c r="R1544" s="22">
        <v>44868</v>
      </c>
      <c r="S1544" s="22">
        <v>44937</v>
      </c>
      <c r="T1544" s="23">
        <f t="shared" si="400"/>
        <v>1</v>
      </c>
      <c r="U1544" s="24">
        <f t="shared" si="402"/>
        <v>10</v>
      </c>
      <c r="V1544" s="31">
        <f>VLOOKUP(H1544,Supporting!A:D,3,FALSE)</f>
        <v>18</v>
      </c>
      <c r="W1544" s="25">
        <f>VLOOKUP(H1544,Supporting!A:D,4,FALSE)</f>
        <v>1.05</v>
      </c>
      <c r="X1544" s="26">
        <f t="shared" si="405"/>
        <v>216</v>
      </c>
      <c r="Y1544" s="26">
        <f t="shared" si="406"/>
        <v>12.600000000000001</v>
      </c>
      <c r="Z1544" s="26">
        <f t="shared" si="407"/>
        <v>151.19999999999999</v>
      </c>
      <c r="AA1544" s="26">
        <f t="shared" si="408"/>
        <v>64.8</v>
      </c>
      <c r="AB1544" s="26">
        <f t="shared" si="409"/>
        <v>126</v>
      </c>
      <c r="AC1544" s="26">
        <f t="shared" si="401"/>
        <v>342</v>
      </c>
      <c r="AD1544" s="93">
        <f t="shared" si="386"/>
        <v>342</v>
      </c>
    </row>
    <row r="1545" spans="1:30" ht="30" customHeight="1" x14ac:dyDescent="0.35">
      <c r="A1545" s="16"/>
      <c r="B1545" s="16" t="s">
        <v>97</v>
      </c>
      <c r="C1545" s="17">
        <v>1359</v>
      </c>
      <c r="D1545" s="18">
        <v>13847</v>
      </c>
      <c r="E1545" s="18">
        <v>8228</v>
      </c>
      <c r="F1545" s="19" t="s">
        <v>50</v>
      </c>
      <c r="G1545" s="16" t="s">
        <v>89</v>
      </c>
      <c r="H1545" s="16" t="s">
        <v>28</v>
      </c>
      <c r="I1545" s="19">
        <v>2.6</v>
      </c>
      <c r="J1545" s="19">
        <v>2.6</v>
      </c>
      <c r="K1545" s="19">
        <v>4</v>
      </c>
      <c r="L1545" s="19"/>
      <c r="M1545" s="19">
        <f t="shared" si="403"/>
        <v>4</v>
      </c>
      <c r="N1545" s="19"/>
      <c r="O1545" s="19">
        <f>IF(P1545="m3",I1545*J1545*M1545,IF(P1545="m2-LxH",I1545*M1545,IF(P1545="m2-LxW",I1545*J1545*N1545,IF(P1545="rm",M1545,IF(P1545="lm",I1545,IF(P1545="unit",#REF!,))))))</f>
        <v>27.040000000000003</v>
      </c>
      <c r="P1545" s="20" t="str">
        <f>VLOOKUP(H1545,Supporting!A:D,2,FALSE)</f>
        <v>m3</v>
      </c>
      <c r="Q1545" s="21" t="str">
        <f t="shared" si="404"/>
        <v>off hired</v>
      </c>
      <c r="R1545" s="22">
        <v>44868</v>
      </c>
      <c r="S1545" s="22">
        <v>44878</v>
      </c>
      <c r="T1545" s="23">
        <f t="shared" si="400"/>
        <v>1</v>
      </c>
      <c r="U1545" s="24">
        <f t="shared" si="402"/>
        <v>1.5714285714285714</v>
      </c>
      <c r="V1545" s="31">
        <f>VLOOKUP(H1545,Supporting!A:D,3,FALSE)</f>
        <v>7.5</v>
      </c>
      <c r="W1545" s="25">
        <f>VLOOKUP(H1545,Supporting!A:D,4,FALSE)</f>
        <v>0.70000000000000007</v>
      </c>
      <c r="X1545" s="26">
        <f t="shared" si="405"/>
        <v>202.8</v>
      </c>
      <c r="Y1545" s="26">
        <f t="shared" si="406"/>
        <v>18.928000000000004</v>
      </c>
      <c r="Z1545" s="26">
        <f t="shared" si="407"/>
        <v>141.96</v>
      </c>
      <c r="AA1545" s="26">
        <f t="shared" si="408"/>
        <v>60.84</v>
      </c>
      <c r="AB1545" s="26">
        <f t="shared" si="409"/>
        <v>29.744000000000007</v>
      </c>
      <c r="AC1545" s="26">
        <f t="shared" si="401"/>
        <v>232.54400000000001</v>
      </c>
      <c r="AD1545" s="93">
        <f t="shared" si="386"/>
        <v>232.54400000000001</v>
      </c>
    </row>
    <row r="1546" spans="1:30" ht="30" customHeight="1" x14ac:dyDescent="0.35">
      <c r="A1546" s="16"/>
      <c r="B1546" s="16" t="s">
        <v>79</v>
      </c>
      <c r="C1546" s="17">
        <v>1358</v>
      </c>
      <c r="D1546" s="18">
        <v>13846</v>
      </c>
      <c r="E1546" s="18">
        <v>8215</v>
      </c>
      <c r="F1546" s="19" t="s">
        <v>49</v>
      </c>
      <c r="G1546" s="16" t="s">
        <v>80</v>
      </c>
      <c r="H1546" s="16" t="s">
        <v>28</v>
      </c>
      <c r="I1546" s="19">
        <v>22.5</v>
      </c>
      <c r="J1546" s="19">
        <v>3.5</v>
      </c>
      <c r="K1546" s="19">
        <v>3</v>
      </c>
      <c r="L1546" s="19"/>
      <c r="M1546" s="19">
        <f t="shared" si="403"/>
        <v>3</v>
      </c>
      <c r="N1546" s="19"/>
      <c r="O1546" s="19">
        <f>IF(P1546="m3",I1546*J1546*M1546,IF(P1546="m2-LxH",I1546*M1546,IF(P1546="m2-LxW",I1546*J1546*N1546,IF(P1546="rm",M1546,IF(P1546="lm",I1546,IF(P1546="unit",#REF!,))))))</f>
        <v>236.25</v>
      </c>
      <c r="P1546" s="20" t="str">
        <f>VLOOKUP(H1546,Supporting!A:D,2,FALSE)</f>
        <v>m3</v>
      </c>
      <c r="Q1546" s="21" t="str">
        <f t="shared" si="404"/>
        <v>off hired</v>
      </c>
      <c r="R1546" s="22">
        <v>44868</v>
      </c>
      <c r="S1546" s="22">
        <v>44874</v>
      </c>
      <c r="T1546" s="23">
        <f t="shared" si="400"/>
        <v>1</v>
      </c>
      <c r="U1546" s="24">
        <f t="shared" si="402"/>
        <v>1</v>
      </c>
      <c r="V1546" s="31">
        <f>VLOOKUP(H1546,Supporting!A:D,3,FALSE)</f>
        <v>7.5</v>
      </c>
      <c r="W1546" s="25">
        <f>VLOOKUP(H1546,Supporting!A:D,4,FALSE)</f>
        <v>0.70000000000000007</v>
      </c>
      <c r="X1546" s="26">
        <f t="shared" si="405"/>
        <v>1771.875</v>
      </c>
      <c r="Y1546" s="26">
        <f t="shared" si="406"/>
        <v>165.37500000000003</v>
      </c>
      <c r="Z1546" s="26">
        <f t="shared" si="407"/>
        <v>1240.3125</v>
      </c>
      <c r="AA1546" s="26">
        <f t="shared" si="408"/>
        <v>531.5625</v>
      </c>
      <c r="AB1546" s="26">
        <f t="shared" si="409"/>
        <v>165.37500000000003</v>
      </c>
      <c r="AC1546" s="26">
        <f t="shared" si="401"/>
        <v>1937.25</v>
      </c>
      <c r="AD1546" s="93">
        <f t="shared" si="386"/>
        <v>1937.25</v>
      </c>
    </row>
    <row r="1547" spans="1:30" ht="30" customHeight="1" x14ac:dyDescent="0.35">
      <c r="A1547" s="16"/>
      <c r="B1547" s="16" t="s">
        <v>57</v>
      </c>
      <c r="C1547" s="17">
        <v>1356</v>
      </c>
      <c r="D1547" s="18">
        <v>13844</v>
      </c>
      <c r="E1547" s="18">
        <v>8349</v>
      </c>
      <c r="F1547" s="19" t="s">
        <v>50</v>
      </c>
      <c r="G1547" s="16" t="s">
        <v>113</v>
      </c>
      <c r="H1547" s="16" t="s">
        <v>38</v>
      </c>
      <c r="I1547" s="19">
        <v>2.5</v>
      </c>
      <c r="J1547" s="19">
        <v>1</v>
      </c>
      <c r="K1547" s="19">
        <v>2</v>
      </c>
      <c r="L1547" s="19"/>
      <c r="M1547" s="19">
        <f t="shared" ref="M1547:M1562" si="410">K1547-L1547</f>
        <v>2</v>
      </c>
      <c r="N1547" s="19"/>
      <c r="O1547" s="19">
        <f>IF(P1547="m3",I1547*J1547*M1547,IF(P1547="m2-LxH",I1547*M1547,IF(P1547="m2-LxW",I1547*J1547*N1547,IF(P1547="rm",M1547,IF(P1547="lm",I1547,IF(P1547="unit",#REF!,))))))</f>
        <v>2</v>
      </c>
      <c r="P1547" s="20" t="str">
        <f>VLOOKUP(H1547,Supporting!A:D,2,FALSE)</f>
        <v>rm</v>
      </c>
      <c r="Q1547" s="21" t="str">
        <f t="shared" ref="Q1547:Q1562" si="411">IF(S1547&lt;&gt;0,"off hired",IF(R1547&lt;&gt;0,"on hire","-"))</f>
        <v>off hired</v>
      </c>
      <c r="R1547" s="22">
        <v>44868</v>
      </c>
      <c r="S1547" s="22">
        <v>44916</v>
      </c>
      <c r="T1547" s="23">
        <f t="shared" si="395"/>
        <v>1</v>
      </c>
      <c r="U1547" s="24">
        <f t="shared" si="402"/>
        <v>7</v>
      </c>
      <c r="V1547" s="31">
        <f>VLOOKUP(H1547,Supporting!A:D,3,FALSE)</f>
        <v>135</v>
      </c>
      <c r="W1547" s="25">
        <f>VLOOKUP(H1547,Supporting!A:D,4,FALSE)</f>
        <v>12.25</v>
      </c>
      <c r="X1547" s="26">
        <f t="shared" si="405"/>
        <v>270</v>
      </c>
      <c r="Y1547" s="26">
        <f t="shared" si="406"/>
        <v>24.5</v>
      </c>
      <c r="Z1547" s="26">
        <f t="shared" si="407"/>
        <v>189</v>
      </c>
      <c r="AA1547" s="26">
        <f t="shared" si="408"/>
        <v>81</v>
      </c>
      <c r="AB1547" s="26">
        <f t="shared" si="409"/>
        <v>171.5</v>
      </c>
      <c r="AC1547" s="26">
        <f t="shared" si="397"/>
        <v>441.5</v>
      </c>
      <c r="AD1547" s="93">
        <f t="shared" si="386"/>
        <v>441.5</v>
      </c>
    </row>
    <row r="1548" spans="1:30" ht="30" customHeight="1" x14ac:dyDescent="0.35">
      <c r="A1548" s="16"/>
      <c r="B1548" s="16" t="s">
        <v>69</v>
      </c>
      <c r="C1548" s="17">
        <v>1355</v>
      </c>
      <c r="D1548" s="18">
        <v>13843</v>
      </c>
      <c r="E1548" s="18">
        <v>8348</v>
      </c>
      <c r="F1548" s="19" t="s">
        <v>50</v>
      </c>
      <c r="G1548" s="16" t="s">
        <v>113</v>
      </c>
      <c r="H1548" s="16" t="s">
        <v>36</v>
      </c>
      <c r="I1548" s="19">
        <v>4</v>
      </c>
      <c r="J1548" s="19">
        <v>1.3</v>
      </c>
      <c r="K1548" s="19">
        <v>2</v>
      </c>
      <c r="L1548" s="19"/>
      <c r="M1548" s="19">
        <f t="shared" si="410"/>
        <v>2</v>
      </c>
      <c r="N1548" s="19"/>
      <c r="O1548" s="19">
        <f>IF(P1548="m3",I1548*J1548*M1548,IF(P1548="m2-LxH",I1548*M1548,IF(P1548="m2-LxW",I1548*J1548*N1548,IF(P1548="rm",M1548,IF(P1548="lm",I1548,IF(P1548="unit",#REF!,))))))</f>
        <v>8</v>
      </c>
      <c r="P1548" s="20" t="str">
        <f>VLOOKUP(H1548,Supporting!A:D,2,FALSE)</f>
        <v>m2-LxH</v>
      </c>
      <c r="Q1548" s="21" t="str">
        <f t="shared" si="411"/>
        <v>off hired</v>
      </c>
      <c r="R1548" s="22">
        <v>44868</v>
      </c>
      <c r="S1548" s="22">
        <v>44915</v>
      </c>
      <c r="T1548" s="23">
        <f t="shared" si="395"/>
        <v>1</v>
      </c>
      <c r="U1548" s="24">
        <f t="shared" si="402"/>
        <v>6.8571428571428568</v>
      </c>
      <c r="V1548" s="31">
        <f>VLOOKUP(H1548,Supporting!A:D,3,FALSE)</f>
        <v>14</v>
      </c>
      <c r="W1548" s="25">
        <f>VLOOKUP(H1548,Supporting!A:D,4,FALSE)</f>
        <v>0.84</v>
      </c>
      <c r="X1548" s="26">
        <f t="shared" si="405"/>
        <v>112</v>
      </c>
      <c r="Y1548" s="26">
        <f t="shared" si="406"/>
        <v>6.72</v>
      </c>
      <c r="Z1548" s="26">
        <f t="shared" si="407"/>
        <v>78.399999999999991</v>
      </c>
      <c r="AA1548" s="26">
        <f t="shared" si="408"/>
        <v>33.6</v>
      </c>
      <c r="AB1548" s="26">
        <f t="shared" si="409"/>
        <v>46.08</v>
      </c>
      <c r="AC1548" s="26">
        <f t="shared" si="397"/>
        <v>158.07999999999998</v>
      </c>
      <c r="AD1548" s="93">
        <f t="shared" ref="AD1548:AD1611" si="412">_xlfn.IFNA(AC1548,0)</f>
        <v>158.07999999999998</v>
      </c>
    </row>
    <row r="1549" spans="1:30" ht="30" customHeight="1" x14ac:dyDescent="0.35">
      <c r="A1549" s="16"/>
      <c r="B1549" s="16" t="s">
        <v>114</v>
      </c>
      <c r="C1549" s="17">
        <v>1354</v>
      </c>
      <c r="D1549" s="18">
        <v>13842</v>
      </c>
      <c r="E1549" s="18">
        <v>8325</v>
      </c>
      <c r="F1549" s="19" t="s">
        <v>49</v>
      </c>
      <c r="G1549" s="16" t="s">
        <v>105</v>
      </c>
      <c r="H1549" s="16" t="s">
        <v>36</v>
      </c>
      <c r="I1549" s="19">
        <v>3</v>
      </c>
      <c r="J1549" s="19">
        <v>1</v>
      </c>
      <c r="K1549" s="19">
        <v>3</v>
      </c>
      <c r="L1549" s="19"/>
      <c r="M1549" s="19">
        <f t="shared" si="410"/>
        <v>3</v>
      </c>
      <c r="N1549" s="19"/>
      <c r="O1549" s="19">
        <f>IF(P1549="m3",I1549*J1549*M1549,IF(P1549="m2-LxH",I1549*M1549,IF(P1549="m2-LxW",I1549*J1549*N1549,IF(P1549="rm",M1549,IF(P1549="lm",I1549,IF(P1549="unit",#REF!,))))))</f>
        <v>9</v>
      </c>
      <c r="P1549" s="20" t="str">
        <f>VLOOKUP(H1549,Supporting!A:D,2,FALSE)</f>
        <v>m2-LxH</v>
      </c>
      <c r="Q1549" s="21" t="str">
        <f t="shared" si="411"/>
        <v>off hired</v>
      </c>
      <c r="R1549" s="22">
        <v>44868</v>
      </c>
      <c r="S1549" s="22">
        <v>44908</v>
      </c>
      <c r="T1549" s="23">
        <f t="shared" si="395"/>
        <v>1</v>
      </c>
      <c r="U1549" s="24">
        <f t="shared" si="402"/>
        <v>5.8571428571428568</v>
      </c>
      <c r="V1549" s="31">
        <f>VLOOKUP(H1549,Supporting!A:D,3,FALSE)</f>
        <v>14</v>
      </c>
      <c r="W1549" s="25">
        <f>VLOOKUP(H1549,Supporting!A:D,4,FALSE)</f>
        <v>0.84</v>
      </c>
      <c r="X1549" s="26">
        <f t="shared" si="405"/>
        <v>126</v>
      </c>
      <c r="Y1549" s="26">
        <f t="shared" si="406"/>
        <v>7.56</v>
      </c>
      <c r="Z1549" s="26">
        <f t="shared" si="407"/>
        <v>88.2</v>
      </c>
      <c r="AA1549" s="26">
        <f t="shared" si="408"/>
        <v>37.799999999999997</v>
      </c>
      <c r="AB1549" s="26">
        <f t="shared" si="409"/>
        <v>44.279999999999994</v>
      </c>
      <c r="AC1549" s="26">
        <f t="shared" si="397"/>
        <v>170.28</v>
      </c>
      <c r="AD1549" s="93">
        <f t="shared" si="412"/>
        <v>170.28</v>
      </c>
    </row>
    <row r="1550" spans="1:30" ht="30" customHeight="1" x14ac:dyDescent="0.35">
      <c r="A1550" s="16"/>
      <c r="B1550" s="16" t="s">
        <v>102</v>
      </c>
      <c r="C1550" s="17">
        <v>1353</v>
      </c>
      <c r="D1550" s="18">
        <v>13841</v>
      </c>
      <c r="E1550" s="18">
        <v>8321</v>
      </c>
      <c r="F1550" s="19" t="s">
        <v>49</v>
      </c>
      <c r="G1550" s="16" t="s">
        <v>72</v>
      </c>
      <c r="H1550" s="16" t="s">
        <v>38</v>
      </c>
      <c r="I1550" s="19">
        <v>2.5</v>
      </c>
      <c r="J1550" s="19">
        <v>1.3</v>
      </c>
      <c r="K1550" s="19">
        <v>2</v>
      </c>
      <c r="L1550" s="19"/>
      <c r="M1550" s="19">
        <f t="shared" si="410"/>
        <v>2</v>
      </c>
      <c r="N1550" s="19"/>
      <c r="O1550" s="19">
        <f>IF(P1550="m3",I1550*J1550*M1550,IF(P1550="m2-LxH",I1550*M1550,IF(P1550="m2-LxW",I1550*J1550*N1550,IF(P1550="rm",M1550,IF(P1550="lm",I1550,IF(P1550="unit",#REF!,))))))</f>
        <v>2</v>
      </c>
      <c r="P1550" s="20" t="str">
        <f>VLOOKUP(H1550,Supporting!A:D,2,FALSE)</f>
        <v>rm</v>
      </c>
      <c r="Q1550" s="21" t="str">
        <f t="shared" si="411"/>
        <v>off hired</v>
      </c>
      <c r="R1550" s="22">
        <v>44868</v>
      </c>
      <c r="S1550" s="22">
        <v>44906</v>
      </c>
      <c r="T1550" s="23">
        <f t="shared" si="395"/>
        <v>1</v>
      </c>
      <c r="U1550" s="24">
        <f t="shared" si="402"/>
        <v>5.5714285714285712</v>
      </c>
      <c r="V1550" s="31">
        <f>VLOOKUP(H1550,Supporting!A:D,3,FALSE)</f>
        <v>135</v>
      </c>
      <c r="W1550" s="25">
        <f>VLOOKUP(H1550,Supporting!A:D,4,FALSE)</f>
        <v>12.25</v>
      </c>
      <c r="X1550" s="26">
        <f t="shared" si="405"/>
        <v>270</v>
      </c>
      <c r="Y1550" s="26">
        <f t="shared" si="406"/>
        <v>24.5</v>
      </c>
      <c r="Z1550" s="26">
        <f t="shared" si="407"/>
        <v>189</v>
      </c>
      <c r="AA1550" s="26">
        <f t="shared" si="408"/>
        <v>81</v>
      </c>
      <c r="AB1550" s="26">
        <f>U1550*O1550*W1550*0.5</f>
        <v>68.25</v>
      </c>
      <c r="AC1550" s="26">
        <f t="shared" si="397"/>
        <v>338.25</v>
      </c>
      <c r="AD1550" s="93">
        <f t="shared" si="412"/>
        <v>338.25</v>
      </c>
    </row>
    <row r="1551" spans="1:30" ht="30" customHeight="1" x14ac:dyDescent="0.35">
      <c r="A1551" s="16"/>
      <c r="B1551" s="16" t="s">
        <v>115</v>
      </c>
      <c r="C1551" s="17">
        <v>1352</v>
      </c>
      <c r="D1551" s="18">
        <v>13840</v>
      </c>
      <c r="E1551" s="18">
        <v>8319</v>
      </c>
      <c r="F1551" s="19" t="s">
        <v>49</v>
      </c>
      <c r="G1551" s="16" t="s">
        <v>72</v>
      </c>
      <c r="H1551" s="16" t="s">
        <v>36</v>
      </c>
      <c r="I1551" s="19">
        <v>2.5</v>
      </c>
      <c r="J1551" s="19">
        <v>1.3</v>
      </c>
      <c r="K1551" s="19">
        <v>1.5</v>
      </c>
      <c r="L1551" s="19"/>
      <c r="M1551" s="19">
        <f t="shared" si="410"/>
        <v>1.5</v>
      </c>
      <c r="N1551" s="19"/>
      <c r="O1551" s="19">
        <f>IF(P1551="m3",I1551*J1551*M1551,IF(P1551="m2-LxH",I1551*M1551,IF(P1551="m2-LxW",I1551*J1551*N1551,IF(P1551="rm",M1551,IF(P1551="lm",I1551,IF(P1551="unit",#REF!,))))))</f>
        <v>3.75</v>
      </c>
      <c r="P1551" s="20" t="str">
        <f>VLOOKUP(H1551,Supporting!A:D,2,FALSE)</f>
        <v>m2-LxH</v>
      </c>
      <c r="Q1551" s="21" t="str">
        <f t="shared" si="411"/>
        <v>off hired</v>
      </c>
      <c r="R1551" s="22">
        <v>44868</v>
      </c>
      <c r="S1551" s="22">
        <v>44904</v>
      </c>
      <c r="T1551" s="23">
        <f t="shared" si="395"/>
        <v>1</v>
      </c>
      <c r="U1551" s="24">
        <f t="shared" si="402"/>
        <v>5.2857142857142856</v>
      </c>
      <c r="V1551" s="31">
        <f>VLOOKUP(H1551,Supporting!A:D,3,FALSE)</f>
        <v>14</v>
      </c>
      <c r="W1551" s="25">
        <f>VLOOKUP(H1551,Supporting!A:D,4,FALSE)</f>
        <v>0.84</v>
      </c>
      <c r="X1551" s="26">
        <f t="shared" si="405"/>
        <v>52.5</v>
      </c>
      <c r="Y1551" s="26">
        <f t="shared" si="406"/>
        <v>3.15</v>
      </c>
      <c r="Z1551" s="26">
        <f t="shared" si="407"/>
        <v>36.75</v>
      </c>
      <c r="AA1551" s="26">
        <f t="shared" si="408"/>
        <v>15.75</v>
      </c>
      <c r="AB1551" s="26">
        <f t="shared" si="409"/>
        <v>16.649999999999999</v>
      </c>
      <c r="AC1551" s="26">
        <f t="shared" si="397"/>
        <v>69.150000000000006</v>
      </c>
      <c r="AD1551" s="93">
        <f t="shared" si="412"/>
        <v>69.150000000000006</v>
      </c>
    </row>
    <row r="1552" spans="1:30" ht="30" customHeight="1" x14ac:dyDescent="0.35">
      <c r="A1552" s="16"/>
      <c r="B1552" s="16" t="s">
        <v>115</v>
      </c>
      <c r="C1552" s="17">
        <v>1352</v>
      </c>
      <c r="D1552" s="18">
        <v>13840</v>
      </c>
      <c r="E1552" s="18">
        <v>8319</v>
      </c>
      <c r="F1552" s="19" t="s">
        <v>49</v>
      </c>
      <c r="G1552" s="16" t="s">
        <v>72</v>
      </c>
      <c r="H1552" s="16" t="s">
        <v>41</v>
      </c>
      <c r="I1552" s="19">
        <v>2.5</v>
      </c>
      <c r="J1552" s="19">
        <v>0.6</v>
      </c>
      <c r="K1552" s="19"/>
      <c r="L1552" s="19"/>
      <c r="M1552" s="19">
        <f t="shared" si="410"/>
        <v>0</v>
      </c>
      <c r="N1552" s="19">
        <v>1</v>
      </c>
      <c r="O1552" s="19">
        <f>IF(P1552="m3",I1552*J1552*M1552,IF(P1552="m2-LxH",I1552*M1552,IF(P1552="m2-LxW",I1552*J1552*N1552,IF(P1552="rm",M1552,IF(P1552="lm",I1552,IF(P1552="unit",#REF!,))))))</f>
        <v>1.5</v>
      </c>
      <c r="P1552" s="20" t="str">
        <f>VLOOKUP(H1552,Supporting!A:D,2,FALSE)</f>
        <v>m2-LxW</v>
      </c>
      <c r="Q1552" s="21" t="str">
        <f t="shared" si="411"/>
        <v>off hired</v>
      </c>
      <c r="R1552" s="22">
        <v>44868</v>
      </c>
      <c r="S1552" s="22">
        <v>44904</v>
      </c>
      <c r="T1552" s="23">
        <f t="shared" si="395"/>
        <v>1</v>
      </c>
      <c r="U1552" s="24">
        <f t="shared" si="402"/>
        <v>5.2857142857142856</v>
      </c>
      <c r="V1552" s="31">
        <f>VLOOKUP(H1552,Supporting!A:D,3,FALSE)</f>
        <v>36.5</v>
      </c>
      <c r="W1552" s="25">
        <f>VLOOKUP(H1552,Supporting!A:D,4,FALSE)</f>
        <v>3.15</v>
      </c>
      <c r="X1552" s="26">
        <f t="shared" si="405"/>
        <v>54.75</v>
      </c>
      <c r="Y1552" s="26">
        <f t="shared" si="406"/>
        <v>4.7249999999999996</v>
      </c>
      <c r="Z1552" s="26">
        <f t="shared" si="407"/>
        <v>38.324999999999996</v>
      </c>
      <c r="AA1552" s="26">
        <f t="shared" si="408"/>
        <v>16.424999999999997</v>
      </c>
      <c r="AB1552" s="26">
        <f t="shared" si="409"/>
        <v>24.975000000000001</v>
      </c>
      <c r="AC1552" s="26">
        <f t="shared" si="397"/>
        <v>79.724999999999994</v>
      </c>
      <c r="AD1552" s="93">
        <f t="shared" si="412"/>
        <v>79.724999999999994</v>
      </c>
    </row>
    <row r="1553" spans="1:30" ht="30" customHeight="1" x14ac:dyDescent="0.35">
      <c r="A1553" s="16"/>
      <c r="B1553" s="16" t="s">
        <v>106</v>
      </c>
      <c r="C1553" s="17">
        <v>1351</v>
      </c>
      <c r="D1553" s="18">
        <v>13839</v>
      </c>
      <c r="E1553" s="18">
        <v>8337</v>
      </c>
      <c r="F1553" s="19" t="s">
        <v>49</v>
      </c>
      <c r="G1553" s="16" t="s">
        <v>72</v>
      </c>
      <c r="H1553" s="16" t="s">
        <v>38</v>
      </c>
      <c r="I1553" s="19">
        <v>2</v>
      </c>
      <c r="J1553" s="19">
        <v>2</v>
      </c>
      <c r="K1553" s="19">
        <v>2</v>
      </c>
      <c r="L1553" s="19"/>
      <c r="M1553" s="19">
        <f t="shared" si="410"/>
        <v>2</v>
      </c>
      <c r="N1553" s="19"/>
      <c r="O1553" s="19">
        <f>IF(P1553="m3",I1553*J1553*M1553,IF(P1553="m2-LxH",I1553*M1553,IF(P1553="m2-LxW",I1553*J1553*N1553,IF(P1553="rm",M1553,IF(P1553="lm",I1553,IF(P1553="unit",#REF!,))))))</f>
        <v>2</v>
      </c>
      <c r="P1553" s="20" t="str">
        <f>VLOOKUP(H1553,Supporting!A:D,2,FALSE)</f>
        <v>rm</v>
      </c>
      <c r="Q1553" s="21" t="str">
        <f t="shared" si="411"/>
        <v>off hired</v>
      </c>
      <c r="R1553" s="22">
        <v>44868</v>
      </c>
      <c r="S1553" s="22">
        <v>44911</v>
      </c>
      <c r="T1553" s="23">
        <f t="shared" si="395"/>
        <v>1</v>
      </c>
      <c r="U1553" s="24">
        <f t="shared" si="402"/>
        <v>6.2857142857142856</v>
      </c>
      <c r="V1553" s="31">
        <f>VLOOKUP(H1553,Supporting!A:D,3,FALSE)</f>
        <v>135</v>
      </c>
      <c r="W1553" s="25">
        <f>VLOOKUP(H1553,Supporting!A:D,4,FALSE)</f>
        <v>12.25</v>
      </c>
      <c r="X1553" s="26">
        <f t="shared" si="405"/>
        <v>270</v>
      </c>
      <c r="Y1553" s="26">
        <f t="shared" si="406"/>
        <v>24.5</v>
      </c>
      <c r="Z1553" s="26">
        <f t="shared" si="407"/>
        <v>189</v>
      </c>
      <c r="AA1553" s="26">
        <f t="shared" si="408"/>
        <v>81</v>
      </c>
      <c r="AB1553" s="26">
        <f t="shared" si="409"/>
        <v>154</v>
      </c>
      <c r="AC1553" s="26">
        <f t="shared" si="397"/>
        <v>424</v>
      </c>
      <c r="AD1553" s="93">
        <f t="shared" si="412"/>
        <v>424</v>
      </c>
    </row>
    <row r="1554" spans="1:30" ht="30" customHeight="1" x14ac:dyDescent="0.35">
      <c r="A1554" s="16"/>
      <c r="B1554" s="16" t="s">
        <v>84</v>
      </c>
      <c r="C1554" s="17">
        <v>1381</v>
      </c>
      <c r="D1554" s="18">
        <v>13869</v>
      </c>
      <c r="E1554" s="18">
        <v>8235</v>
      </c>
      <c r="F1554" s="19" t="s">
        <v>50</v>
      </c>
      <c r="G1554" s="16" t="s">
        <v>76</v>
      </c>
      <c r="H1554" s="16" t="s">
        <v>36</v>
      </c>
      <c r="I1554" s="19">
        <v>21.3</v>
      </c>
      <c r="J1554" s="19">
        <v>1</v>
      </c>
      <c r="K1554" s="19">
        <v>3.5</v>
      </c>
      <c r="L1554" s="19"/>
      <c r="M1554" s="19">
        <f t="shared" si="410"/>
        <v>3.5</v>
      </c>
      <c r="N1554" s="19"/>
      <c r="O1554" s="19">
        <f>IF(P1554="m3",I1554*J1554*M1554,IF(P1554="m2-LxH",I1554*M1554,IF(P1554="m2-LxW",I1554*J1554*N1554,IF(P1554="rm",M1554,IF(P1554="lm",I1554,IF(P1554="unit",#REF!,))))))</f>
        <v>74.55</v>
      </c>
      <c r="P1554" s="20" t="str">
        <f>VLOOKUP(H1554,Supporting!A:D,2,FALSE)</f>
        <v>m2-LxH</v>
      </c>
      <c r="Q1554" s="21" t="str">
        <f t="shared" si="411"/>
        <v>off hired</v>
      </c>
      <c r="R1554" s="22">
        <v>44872</v>
      </c>
      <c r="S1554" s="22">
        <v>44880</v>
      </c>
      <c r="T1554" s="23">
        <f t="shared" si="395"/>
        <v>1</v>
      </c>
      <c r="U1554" s="24">
        <f t="shared" si="402"/>
        <v>1.2857142857142858</v>
      </c>
      <c r="V1554" s="31">
        <f>VLOOKUP(H1554,Supporting!A:D,3,FALSE)</f>
        <v>14</v>
      </c>
      <c r="W1554" s="25">
        <f>VLOOKUP(H1554,Supporting!A:D,4,FALSE)</f>
        <v>0.84</v>
      </c>
      <c r="X1554" s="26">
        <f t="shared" si="405"/>
        <v>1043.7</v>
      </c>
      <c r="Y1554" s="26">
        <f t="shared" si="406"/>
        <v>62.621999999999993</v>
      </c>
      <c r="Z1554" s="26">
        <f t="shared" si="407"/>
        <v>730.58999999999992</v>
      </c>
      <c r="AA1554" s="26">
        <f t="shared" si="408"/>
        <v>313.10999999999996</v>
      </c>
      <c r="AB1554" s="26">
        <f t="shared" si="409"/>
        <v>80.51400000000001</v>
      </c>
      <c r="AC1554" s="26">
        <f t="shared" si="397"/>
        <v>1124.2139999999999</v>
      </c>
      <c r="AD1554" s="93">
        <f t="shared" si="412"/>
        <v>1124.2139999999999</v>
      </c>
    </row>
    <row r="1555" spans="1:30" ht="30" customHeight="1" x14ac:dyDescent="0.35">
      <c r="A1555" s="16"/>
      <c r="B1555" s="16" t="s">
        <v>84</v>
      </c>
      <c r="C1555" s="17">
        <v>1379</v>
      </c>
      <c r="D1555" s="18">
        <v>13867</v>
      </c>
      <c r="E1555" s="18">
        <v>8471</v>
      </c>
      <c r="F1555" s="19" t="s">
        <v>50</v>
      </c>
      <c r="G1555" s="16" t="s">
        <v>76</v>
      </c>
      <c r="H1555" s="16" t="s">
        <v>38</v>
      </c>
      <c r="I1555" s="19">
        <v>2.5</v>
      </c>
      <c r="J1555" s="19">
        <v>1.3</v>
      </c>
      <c r="K1555" s="19">
        <v>2.5</v>
      </c>
      <c r="L1555" s="19"/>
      <c r="M1555" s="19">
        <f t="shared" si="410"/>
        <v>2.5</v>
      </c>
      <c r="N1555" s="19"/>
      <c r="O1555" s="19">
        <f>IF(P1555="m3",I1555*J1555*M1555,IF(P1555="m2-LxH",I1555*M1555,IF(P1555="m2-LxW",I1555*J1555*N1555,IF(P1555="rm",M1555,IF(P1555="lm",I1555,IF(P1555="unit",#REF!,))))))</f>
        <v>2.5</v>
      </c>
      <c r="P1555" s="20" t="str">
        <f>VLOOKUP(H1555,Supporting!A:D,2,FALSE)</f>
        <v>rm</v>
      </c>
      <c r="Q1555" s="21" t="str">
        <f t="shared" si="411"/>
        <v>off hired</v>
      </c>
      <c r="R1555" s="22">
        <v>44871</v>
      </c>
      <c r="S1555" s="22">
        <v>44921</v>
      </c>
      <c r="T1555" s="23">
        <f t="shared" ref="T1555:T1562" si="413">IF(S1555&lt;&gt;0,1,0)</f>
        <v>1</v>
      </c>
      <c r="U1555" s="24">
        <f t="shared" si="402"/>
        <v>7.2857142857142856</v>
      </c>
      <c r="V1555" s="31">
        <f>VLOOKUP(H1555,Supporting!A:D,3,FALSE)</f>
        <v>135</v>
      </c>
      <c r="W1555" s="25">
        <f>VLOOKUP(H1555,Supporting!A:D,4,FALSE)</f>
        <v>12.25</v>
      </c>
      <c r="X1555" s="26">
        <f t="shared" si="405"/>
        <v>337.5</v>
      </c>
      <c r="Y1555" s="26">
        <f t="shared" si="406"/>
        <v>30.625</v>
      </c>
      <c r="Z1555" s="26">
        <f t="shared" si="407"/>
        <v>236.25</v>
      </c>
      <c r="AA1555" s="26">
        <f t="shared" si="408"/>
        <v>101.25</v>
      </c>
      <c r="AB1555" s="26">
        <f t="shared" si="409"/>
        <v>223.125</v>
      </c>
      <c r="AC1555" s="26">
        <f t="shared" ref="AC1555:AC1562" si="414">Z1555+AA1555+AB1555</f>
        <v>560.625</v>
      </c>
      <c r="AD1555" s="93">
        <f t="shared" si="412"/>
        <v>560.625</v>
      </c>
    </row>
    <row r="1556" spans="1:30" ht="30" customHeight="1" x14ac:dyDescent="0.35">
      <c r="A1556" s="16"/>
      <c r="B1556" s="16" t="s">
        <v>47</v>
      </c>
      <c r="C1556" s="17">
        <v>1378</v>
      </c>
      <c r="D1556" s="18">
        <v>13866</v>
      </c>
      <c r="E1556" s="18">
        <v>8207</v>
      </c>
      <c r="F1556" s="19" t="s">
        <v>50</v>
      </c>
      <c r="G1556" s="16" t="s">
        <v>76</v>
      </c>
      <c r="H1556" s="16" t="s">
        <v>36</v>
      </c>
      <c r="I1556" s="19">
        <v>26</v>
      </c>
      <c r="J1556" s="19">
        <v>1</v>
      </c>
      <c r="K1556" s="19">
        <v>1.5</v>
      </c>
      <c r="L1556" s="19"/>
      <c r="M1556" s="19">
        <f t="shared" si="410"/>
        <v>1.5</v>
      </c>
      <c r="N1556" s="19"/>
      <c r="O1556" s="19">
        <f>IF(P1556="m3",I1556*J1556*M1556,IF(P1556="m2-LxH",I1556*M1556,IF(P1556="m2-LxW",I1556*J1556*N1556,IF(P1556="rm",M1556,IF(P1556="lm",I1556,IF(P1556="unit",#REF!,))))))</f>
        <v>39</v>
      </c>
      <c r="P1556" s="20" t="str">
        <f>VLOOKUP(H1556,Supporting!A:D,2,FALSE)</f>
        <v>m2-LxH</v>
      </c>
      <c r="Q1556" s="21" t="str">
        <f t="shared" si="411"/>
        <v>off hired</v>
      </c>
      <c r="R1556" s="22">
        <v>44871</v>
      </c>
      <c r="S1556" s="22">
        <v>44872</v>
      </c>
      <c r="T1556" s="23">
        <f t="shared" si="413"/>
        <v>1</v>
      </c>
      <c r="U1556" s="24">
        <f t="shared" si="402"/>
        <v>0.2857142857142857</v>
      </c>
      <c r="V1556" s="31">
        <f>VLOOKUP(H1556,Supporting!A:D,3,FALSE)</f>
        <v>14</v>
      </c>
      <c r="W1556" s="25">
        <f>VLOOKUP(H1556,Supporting!A:D,4,FALSE)</f>
        <v>0.84</v>
      </c>
      <c r="X1556" s="26">
        <f t="shared" si="405"/>
        <v>546</v>
      </c>
      <c r="Y1556" s="26">
        <f t="shared" si="406"/>
        <v>32.76</v>
      </c>
      <c r="Z1556" s="26">
        <f t="shared" si="407"/>
        <v>382.19999999999993</v>
      </c>
      <c r="AA1556" s="26">
        <f t="shared" si="408"/>
        <v>163.79999999999998</v>
      </c>
      <c r="AB1556" s="26">
        <f t="shared" si="409"/>
        <v>9.36</v>
      </c>
      <c r="AC1556" s="26">
        <f t="shared" si="414"/>
        <v>555.3599999999999</v>
      </c>
      <c r="AD1556" s="93">
        <f t="shared" si="412"/>
        <v>555.3599999999999</v>
      </c>
    </row>
    <row r="1557" spans="1:30" ht="30" customHeight="1" x14ac:dyDescent="0.35">
      <c r="A1557" s="16"/>
      <c r="B1557" s="16" t="s">
        <v>47</v>
      </c>
      <c r="C1557" s="17">
        <v>1374</v>
      </c>
      <c r="D1557" s="18">
        <v>13862</v>
      </c>
      <c r="E1557" s="18">
        <v>8232</v>
      </c>
      <c r="F1557" s="19" t="s">
        <v>49</v>
      </c>
      <c r="G1557" s="16" t="s">
        <v>86</v>
      </c>
      <c r="H1557" s="16" t="s">
        <v>36</v>
      </c>
      <c r="I1557" s="19">
        <v>6.3</v>
      </c>
      <c r="J1557" s="19">
        <v>0.6</v>
      </c>
      <c r="K1557" s="19">
        <v>2.5</v>
      </c>
      <c r="L1557" s="19"/>
      <c r="M1557" s="19">
        <f t="shared" si="410"/>
        <v>2.5</v>
      </c>
      <c r="N1557" s="19"/>
      <c r="O1557" s="19">
        <f>IF(P1557="m3",I1557*J1557*M1557,IF(P1557="m2-LxH",I1557*M1557,IF(P1557="m2-LxW",I1557*J1557*N1557,IF(P1557="rm",M1557,IF(P1557="lm",I1557,IF(P1557="unit",#REF!,))))))</f>
        <v>15.75</v>
      </c>
      <c r="P1557" s="20" t="str">
        <f>VLOOKUP(H1557,Supporting!A:D,2,FALSE)</f>
        <v>m2-LxH</v>
      </c>
      <c r="Q1557" s="21" t="str">
        <f t="shared" si="411"/>
        <v>off hired</v>
      </c>
      <c r="R1557" s="22">
        <v>44870</v>
      </c>
      <c r="S1557" s="22">
        <v>44878</v>
      </c>
      <c r="T1557" s="23">
        <f t="shared" si="413"/>
        <v>1</v>
      </c>
      <c r="U1557" s="24">
        <f t="shared" si="402"/>
        <v>1.2857142857142858</v>
      </c>
      <c r="V1557" s="31">
        <f>VLOOKUP(H1557,Supporting!A:D,3,FALSE)</f>
        <v>14</v>
      </c>
      <c r="W1557" s="25">
        <f>VLOOKUP(H1557,Supporting!A:D,4,FALSE)</f>
        <v>0.84</v>
      </c>
      <c r="X1557" s="26">
        <f t="shared" si="405"/>
        <v>220.5</v>
      </c>
      <c r="Y1557" s="26">
        <f t="shared" si="406"/>
        <v>13.229999999999999</v>
      </c>
      <c r="Z1557" s="26">
        <f t="shared" si="407"/>
        <v>154.34999999999997</v>
      </c>
      <c r="AA1557" s="26">
        <f t="shared" si="408"/>
        <v>66.149999999999991</v>
      </c>
      <c r="AB1557" s="26">
        <f t="shared" si="409"/>
        <v>17.009999999999998</v>
      </c>
      <c r="AC1557" s="26">
        <f t="shared" si="414"/>
        <v>237.50999999999993</v>
      </c>
      <c r="AD1557" s="93">
        <f t="shared" si="412"/>
        <v>237.50999999999993</v>
      </c>
    </row>
    <row r="1558" spans="1:30" ht="30" customHeight="1" x14ac:dyDescent="0.35">
      <c r="A1558" s="16"/>
      <c r="B1558" s="16" t="s">
        <v>47</v>
      </c>
      <c r="C1558" s="17">
        <v>1373</v>
      </c>
      <c r="D1558" s="18">
        <v>13861</v>
      </c>
      <c r="E1558" s="18">
        <v>8407</v>
      </c>
      <c r="F1558" s="19" t="s">
        <v>49</v>
      </c>
      <c r="G1558" s="16" t="s">
        <v>89</v>
      </c>
      <c r="H1558" s="16" t="s">
        <v>36</v>
      </c>
      <c r="I1558" s="19">
        <v>4.3</v>
      </c>
      <c r="J1558" s="19">
        <v>1.3</v>
      </c>
      <c r="K1558" s="19">
        <v>2</v>
      </c>
      <c r="L1558" s="19"/>
      <c r="M1558" s="19">
        <f t="shared" si="410"/>
        <v>2</v>
      </c>
      <c r="N1558" s="19"/>
      <c r="O1558" s="19">
        <f>IF(P1558="m3",I1558*J1558*M1558,IF(P1558="m2-LxH",I1558*M1558,IF(P1558="m2-LxW",I1558*J1558*N1558,IF(P1558="rm",M1558,IF(P1558="lm",I1558,IF(P1558="unit",#REF!,))))))</f>
        <v>8.6</v>
      </c>
      <c r="P1558" s="20" t="str">
        <f>VLOOKUP(H1558,Supporting!A:D,2,FALSE)</f>
        <v>m2-LxH</v>
      </c>
      <c r="Q1558" s="21" t="str">
        <f t="shared" si="411"/>
        <v>off hired</v>
      </c>
      <c r="R1558" s="22">
        <v>44870</v>
      </c>
      <c r="S1558" s="22">
        <v>44935</v>
      </c>
      <c r="T1558" s="23">
        <f t="shared" si="413"/>
        <v>1</v>
      </c>
      <c r="U1558" s="24">
        <f t="shared" ref="U1558:U2660" si="415">IF(Q1558="on hire",$C$1-R1558+1,IF(Q1558="off hired",S1558-R1558+1,0))/7</f>
        <v>9.4285714285714288</v>
      </c>
      <c r="V1558" s="31">
        <f>VLOOKUP(H1558,Supporting!A:D,3,FALSE)</f>
        <v>14</v>
      </c>
      <c r="W1558" s="25">
        <f>VLOOKUP(H1558,Supporting!A:D,4,FALSE)</f>
        <v>0.84</v>
      </c>
      <c r="X1558" s="26">
        <f t="shared" si="405"/>
        <v>120.39999999999999</v>
      </c>
      <c r="Y1558" s="26">
        <f t="shared" si="406"/>
        <v>7.2239999999999993</v>
      </c>
      <c r="Z1558" s="26">
        <f t="shared" si="407"/>
        <v>84.28</v>
      </c>
      <c r="AA1558" s="26">
        <f t="shared" si="408"/>
        <v>36.119999999999997</v>
      </c>
      <c r="AB1558" s="26">
        <f t="shared" si="409"/>
        <v>68.111999999999995</v>
      </c>
      <c r="AC1558" s="26">
        <f t="shared" si="414"/>
        <v>188.512</v>
      </c>
      <c r="AD1558" s="93">
        <f t="shared" si="412"/>
        <v>188.512</v>
      </c>
    </row>
    <row r="1559" spans="1:30" ht="30" customHeight="1" x14ac:dyDescent="0.35">
      <c r="A1559" s="16"/>
      <c r="B1559" s="16" t="s">
        <v>47</v>
      </c>
      <c r="C1559" s="17">
        <v>1371</v>
      </c>
      <c r="D1559" s="18">
        <v>13859</v>
      </c>
      <c r="E1559" s="18">
        <v>8331</v>
      </c>
      <c r="F1559" s="19" t="s">
        <v>49</v>
      </c>
      <c r="G1559" s="16" t="s">
        <v>206</v>
      </c>
      <c r="H1559" s="16" t="s">
        <v>36</v>
      </c>
      <c r="I1559" s="19">
        <v>16.5</v>
      </c>
      <c r="J1559" s="19">
        <v>1</v>
      </c>
      <c r="K1559" s="19">
        <v>2</v>
      </c>
      <c r="L1559" s="19"/>
      <c r="M1559" s="19">
        <f t="shared" si="410"/>
        <v>2</v>
      </c>
      <c r="N1559" s="19"/>
      <c r="O1559" s="19">
        <f>IF(P1559="m3",I1559*J1559*M1559,IF(P1559="m2-LxH",I1559*M1559,IF(P1559="m2-LxW",I1559*J1559*N1559,IF(P1559="rm",M1559,IF(P1559="lm",I1559,IF(P1559="unit",#REF!,))))))</f>
        <v>33</v>
      </c>
      <c r="P1559" s="20" t="str">
        <f>VLOOKUP(H1559,Supporting!A:D,2,FALSE)</f>
        <v>m2-LxH</v>
      </c>
      <c r="Q1559" s="21" t="str">
        <f t="shared" si="411"/>
        <v>off hired</v>
      </c>
      <c r="R1559" s="22">
        <v>44870</v>
      </c>
      <c r="S1559" s="22">
        <v>44910</v>
      </c>
      <c r="T1559" s="23">
        <f t="shared" si="413"/>
        <v>1</v>
      </c>
      <c r="U1559" s="24">
        <f t="shared" si="415"/>
        <v>5.8571428571428568</v>
      </c>
      <c r="V1559" s="31">
        <f>VLOOKUP(H1559,Supporting!A:D,3,FALSE)</f>
        <v>14</v>
      </c>
      <c r="W1559" s="25">
        <f>VLOOKUP(H1559,Supporting!A:D,4,FALSE)</f>
        <v>0.84</v>
      </c>
      <c r="X1559" s="26">
        <f t="shared" si="405"/>
        <v>462</v>
      </c>
      <c r="Y1559" s="26">
        <f t="shared" si="406"/>
        <v>27.72</v>
      </c>
      <c r="Z1559" s="26">
        <f t="shared" si="407"/>
        <v>323.39999999999998</v>
      </c>
      <c r="AA1559" s="26">
        <f t="shared" si="408"/>
        <v>138.6</v>
      </c>
      <c r="AB1559" s="26">
        <f t="shared" si="409"/>
        <v>162.35999999999999</v>
      </c>
      <c r="AC1559" s="26">
        <f t="shared" si="414"/>
        <v>624.36</v>
      </c>
      <c r="AD1559" s="93">
        <f t="shared" si="412"/>
        <v>624.36</v>
      </c>
    </row>
    <row r="1560" spans="1:30" ht="30" customHeight="1" x14ac:dyDescent="0.35">
      <c r="A1560" s="16"/>
      <c r="B1560" s="16" t="s">
        <v>84</v>
      </c>
      <c r="C1560" s="17">
        <v>1369</v>
      </c>
      <c r="D1560" s="18">
        <v>13857</v>
      </c>
      <c r="E1560" s="18">
        <v>8236</v>
      </c>
      <c r="F1560" s="19" t="s">
        <v>50</v>
      </c>
      <c r="G1560" s="16" t="s">
        <v>76</v>
      </c>
      <c r="H1560" s="16" t="s">
        <v>36</v>
      </c>
      <c r="I1560" s="19">
        <v>20</v>
      </c>
      <c r="J1560" s="19">
        <v>1</v>
      </c>
      <c r="K1560" s="19">
        <v>3.5</v>
      </c>
      <c r="L1560" s="19"/>
      <c r="M1560" s="19">
        <f t="shared" si="410"/>
        <v>3.5</v>
      </c>
      <c r="N1560" s="19"/>
      <c r="O1560" s="19">
        <f>IF(P1560="m3",I1560*J1560*M1560,IF(P1560="m2-LxH",I1560*M1560,IF(P1560="m2-LxW",I1560*J1560*N1560,IF(P1560="rm",M1560,IF(P1560="lm",I1560,IF(P1560="unit",#REF!,))))))</f>
        <v>70</v>
      </c>
      <c r="P1560" s="20" t="str">
        <f>VLOOKUP(H1560,Supporting!A:D,2,FALSE)</f>
        <v>m2-LxH</v>
      </c>
      <c r="Q1560" s="21" t="str">
        <f t="shared" si="411"/>
        <v>off hired</v>
      </c>
      <c r="R1560" s="22">
        <v>44869</v>
      </c>
      <c r="S1560" s="22">
        <v>44880</v>
      </c>
      <c r="T1560" s="23">
        <f t="shared" si="413"/>
        <v>1</v>
      </c>
      <c r="U1560" s="24">
        <f t="shared" si="415"/>
        <v>1.7142857142857142</v>
      </c>
      <c r="V1560" s="31">
        <f>VLOOKUP(H1560,Supporting!A:D,3,FALSE)</f>
        <v>14</v>
      </c>
      <c r="W1560" s="25">
        <f>VLOOKUP(H1560,Supporting!A:D,4,FALSE)</f>
        <v>0.84</v>
      </c>
      <c r="X1560" s="26">
        <f t="shared" si="405"/>
        <v>980</v>
      </c>
      <c r="Y1560" s="26">
        <f t="shared" si="406"/>
        <v>58.8</v>
      </c>
      <c r="Z1560" s="26">
        <f t="shared" si="407"/>
        <v>686</v>
      </c>
      <c r="AA1560" s="26">
        <f t="shared" si="408"/>
        <v>294</v>
      </c>
      <c r="AB1560" s="26">
        <f t="shared" si="409"/>
        <v>100.8</v>
      </c>
      <c r="AC1560" s="26">
        <f t="shared" si="414"/>
        <v>1080.8</v>
      </c>
      <c r="AD1560" s="93">
        <f t="shared" si="412"/>
        <v>1080.8</v>
      </c>
    </row>
    <row r="1561" spans="1:30" ht="30" customHeight="1" x14ac:dyDescent="0.35">
      <c r="A1561" s="16"/>
      <c r="B1561" s="16" t="s">
        <v>47</v>
      </c>
      <c r="C1561" s="17">
        <v>1368</v>
      </c>
      <c r="D1561" s="18">
        <v>13856</v>
      </c>
      <c r="E1561" s="18">
        <v>8206</v>
      </c>
      <c r="F1561" s="19" t="s">
        <v>50</v>
      </c>
      <c r="G1561" s="16" t="s">
        <v>76</v>
      </c>
      <c r="H1561" s="16" t="s">
        <v>36</v>
      </c>
      <c r="I1561" s="19">
        <v>11.3</v>
      </c>
      <c r="J1561" s="19">
        <v>1</v>
      </c>
      <c r="K1561" s="19">
        <v>2</v>
      </c>
      <c r="L1561" s="19"/>
      <c r="M1561" s="19">
        <f t="shared" si="410"/>
        <v>2</v>
      </c>
      <c r="N1561" s="19"/>
      <c r="O1561" s="19">
        <f>IF(P1561="m3",I1561*J1561*M1561,IF(P1561="m2-LxH",I1561*M1561,IF(P1561="m2-LxW",I1561*J1561*N1561,IF(P1561="rm",M1561,IF(P1561="lm",I1561,IF(P1561="unit",#REF!,))))))</f>
        <v>22.6</v>
      </c>
      <c r="P1561" s="20" t="str">
        <f>VLOOKUP(H1561,Supporting!A:D,2,FALSE)</f>
        <v>m2-LxH</v>
      </c>
      <c r="Q1561" s="21" t="str">
        <f t="shared" si="411"/>
        <v>off hired</v>
      </c>
      <c r="R1561" s="22">
        <v>44869</v>
      </c>
      <c r="S1561" s="22">
        <v>44872</v>
      </c>
      <c r="T1561" s="23">
        <f t="shared" si="413"/>
        <v>1</v>
      </c>
      <c r="U1561" s="24">
        <f t="shared" si="415"/>
        <v>0.5714285714285714</v>
      </c>
      <c r="V1561" s="31">
        <f>VLOOKUP(H1561,Supporting!A:D,3,FALSE)</f>
        <v>14</v>
      </c>
      <c r="W1561" s="25">
        <f>VLOOKUP(H1561,Supporting!A:D,4,FALSE)</f>
        <v>0.84</v>
      </c>
      <c r="X1561" s="26">
        <f t="shared" si="405"/>
        <v>316.40000000000003</v>
      </c>
      <c r="Y1561" s="26">
        <f t="shared" si="406"/>
        <v>18.984000000000002</v>
      </c>
      <c r="Z1561" s="26">
        <f t="shared" si="407"/>
        <v>221.48000000000002</v>
      </c>
      <c r="AA1561" s="26">
        <f t="shared" si="408"/>
        <v>94.92</v>
      </c>
      <c r="AB1561" s="26">
        <f t="shared" si="409"/>
        <v>10.847999999999999</v>
      </c>
      <c r="AC1561" s="26">
        <f t="shared" si="414"/>
        <v>327.24800000000005</v>
      </c>
      <c r="AD1561" s="93">
        <f t="shared" si="412"/>
        <v>327.24800000000005</v>
      </c>
    </row>
    <row r="1562" spans="1:30" ht="30" customHeight="1" x14ac:dyDescent="0.35">
      <c r="A1562" s="16"/>
      <c r="B1562" s="16" t="s">
        <v>47</v>
      </c>
      <c r="C1562" s="17">
        <v>1367</v>
      </c>
      <c r="D1562" s="18">
        <v>13855</v>
      </c>
      <c r="E1562" s="18">
        <v>8221</v>
      </c>
      <c r="F1562" s="19" t="s">
        <v>49</v>
      </c>
      <c r="G1562" s="16" t="s">
        <v>83</v>
      </c>
      <c r="H1562" s="16" t="s">
        <v>36</v>
      </c>
      <c r="I1562" s="19">
        <v>6.1</v>
      </c>
      <c r="J1562" s="19">
        <v>1.3</v>
      </c>
      <c r="K1562" s="19">
        <v>4.5</v>
      </c>
      <c r="L1562" s="19"/>
      <c r="M1562" s="19">
        <f t="shared" si="410"/>
        <v>4.5</v>
      </c>
      <c r="N1562" s="19"/>
      <c r="O1562" s="19">
        <f>IF(P1562="m3",I1562*J1562*M1562,IF(P1562="m2-LxH",I1562*M1562,IF(P1562="m2-LxW",I1562*J1562*N1562,IF(P1562="rm",M1562,IF(P1562="lm",I1562,IF(P1562="unit",#REF!,))))))</f>
        <v>27.45</v>
      </c>
      <c r="P1562" s="20" t="str">
        <f>VLOOKUP(H1562,Supporting!A:D,2,FALSE)</f>
        <v>m2-LxH</v>
      </c>
      <c r="Q1562" s="21" t="str">
        <f t="shared" si="411"/>
        <v>off hired</v>
      </c>
      <c r="R1562" s="22">
        <v>44869</v>
      </c>
      <c r="S1562" s="22">
        <v>44875</v>
      </c>
      <c r="T1562" s="23">
        <f t="shared" si="413"/>
        <v>1</v>
      </c>
      <c r="U1562" s="24">
        <f t="shared" si="415"/>
        <v>1</v>
      </c>
      <c r="V1562" s="31">
        <f>VLOOKUP(H1562,Supporting!A:D,3,FALSE)</f>
        <v>14</v>
      </c>
      <c r="W1562" s="25">
        <f>VLOOKUP(H1562,Supporting!A:D,4,FALSE)</f>
        <v>0.84</v>
      </c>
      <c r="X1562" s="26">
        <f t="shared" si="405"/>
        <v>384.3</v>
      </c>
      <c r="Y1562" s="26">
        <f t="shared" si="406"/>
        <v>23.058</v>
      </c>
      <c r="Z1562" s="26">
        <f t="shared" si="407"/>
        <v>269.01</v>
      </c>
      <c r="AA1562" s="26">
        <f t="shared" si="408"/>
        <v>115.28999999999999</v>
      </c>
      <c r="AB1562" s="26">
        <f t="shared" si="409"/>
        <v>23.058</v>
      </c>
      <c r="AC1562" s="26">
        <f t="shared" si="414"/>
        <v>407.35799999999995</v>
      </c>
      <c r="AD1562" s="93">
        <f t="shared" si="412"/>
        <v>407.35799999999995</v>
      </c>
    </row>
    <row r="1563" spans="1:30" ht="30" customHeight="1" x14ac:dyDescent="0.35">
      <c r="A1563" s="16"/>
      <c r="B1563" s="16" t="s">
        <v>59</v>
      </c>
      <c r="C1563" s="17">
        <v>1372</v>
      </c>
      <c r="D1563" s="18">
        <v>13860</v>
      </c>
      <c r="E1563" s="18">
        <v>8792</v>
      </c>
      <c r="F1563" s="19" t="s">
        <v>49</v>
      </c>
      <c r="G1563" s="16" t="s">
        <v>72</v>
      </c>
      <c r="H1563" s="16" t="s">
        <v>38</v>
      </c>
      <c r="I1563" s="19">
        <v>2.5</v>
      </c>
      <c r="J1563" s="19">
        <v>1.3</v>
      </c>
      <c r="K1563" s="19">
        <v>1.5</v>
      </c>
      <c r="L1563" s="19"/>
      <c r="M1563" s="19">
        <f t="shared" si="398"/>
        <v>1.5</v>
      </c>
      <c r="N1563" s="19"/>
      <c r="O1563" s="19">
        <f>IF(P1563="m3",I1563*J1563*M1563,IF(P1563="m2-LxH",I1563*M1563,IF(P1563="m2-LxW",I1563*J1563*N1563,IF(P1563="rm",M1563,IF(P1563="lm",I1563,IF(P1563="unit",#REF!,))))))</f>
        <v>1.5</v>
      </c>
      <c r="P1563" s="20" t="str">
        <f>VLOOKUP(H1563,Supporting!A:D,2,FALSE)</f>
        <v>rm</v>
      </c>
      <c r="Q1563" s="21" t="str">
        <f t="shared" si="399"/>
        <v>off hired</v>
      </c>
      <c r="R1563" s="22">
        <v>44870</v>
      </c>
      <c r="S1563" s="22">
        <v>44994</v>
      </c>
      <c r="T1563" s="23">
        <f t="shared" ref="T1563:T1570" si="416">IF(S1563&lt;&gt;0,1,0)</f>
        <v>1</v>
      </c>
      <c r="U1563" s="24">
        <f t="shared" si="415"/>
        <v>17.857142857142858</v>
      </c>
      <c r="V1563" s="31">
        <f>VLOOKUP(H1563,Supporting!A:D,3,FALSE)</f>
        <v>135</v>
      </c>
      <c r="W1563" s="25">
        <f>VLOOKUP(H1563,Supporting!A:D,4,FALSE)</f>
        <v>12.25</v>
      </c>
      <c r="X1563" s="26">
        <f t="shared" si="405"/>
        <v>202.5</v>
      </c>
      <c r="Y1563" s="26">
        <f t="shared" si="406"/>
        <v>18.375</v>
      </c>
      <c r="Z1563" s="26">
        <f t="shared" si="407"/>
        <v>141.74999999999997</v>
      </c>
      <c r="AA1563" s="26">
        <f t="shared" si="408"/>
        <v>60.749999999999993</v>
      </c>
      <c r="AB1563" s="26">
        <f t="shared" si="409"/>
        <v>328.125</v>
      </c>
      <c r="AC1563" s="26">
        <f t="shared" ref="AC1563:AC1570" si="417">Z1563+AA1563+AB1563</f>
        <v>530.625</v>
      </c>
      <c r="AD1563" s="93">
        <f t="shared" si="412"/>
        <v>530.625</v>
      </c>
    </row>
    <row r="1564" spans="1:30" ht="30" customHeight="1" x14ac:dyDescent="0.35">
      <c r="A1564" s="16"/>
      <c r="B1564" s="16" t="s">
        <v>59</v>
      </c>
      <c r="C1564" s="17">
        <v>1372</v>
      </c>
      <c r="D1564" s="18">
        <v>13860</v>
      </c>
      <c r="E1564" s="18">
        <v>8792</v>
      </c>
      <c r="F1564" s="19" t="s">
        <v>49</v>
      </c>
      <c r="G1564" s="16" t="s">
        <v>72</v>
      </c>
      <c r="H1564" s="16" t="s">
        <v>41</v>
      </c>
      <c r="I1564" s="19">
        <v>2.5</v>
      </c>
      <c r="J1564" s="19">
        <v>0.6</v>
      </c>
      <c r="K1564" s="19"/>
      <c r="L1564" s="19"/>
      <c r="M1564" s="19">
        <f t="shared" si="398"/>
        <v>0</v>
      </c>
      <c r="N1564" s="19">
        <v>1</v>
      </c>
      <c r="O1564" s="19">
        <f>IF(P1564="m3",I1564*J1564*M1564,IF(P1564="m2-LxH",I1564*M1564,IF(P1564="m2-LxW",I1564*J1564*N1564,IF(P1564="rm",M1564,IF(P1564="lm",I1564,IF(P1564="unit",#REF!,))))))</f>
        <v>1.5</v>
      </c>
      <c r="P1564" s="20" t="str">
        <f>VLOOKUP(H1564,Supporting!A:D,2,FALSE)</f>
        <v>m2-LxW</v>
      </c>
      <c r="Q1564" s="21" t="str">
        <f t="shared" si="399"/>
        <v>off hired</v>
      </c>
      <c r="R1564" s="22">
        <v>44870</v>
      </c>
      <c r="S1564" s="22">
        <v>44994</v>
      </c>
      <c r="T1564" s="23">
        <f t="shared" si="416"/>
        <v>1</v>
      </c>
      <c r="U1564" s="24">
        <f t="shared" si="415"/>
        <v>17.857142857142858</v>
      </c>
      <c r="V1564" s="31">
        <f>VLOOKUP(H1564,Supporting!A:D,3,FALSE)</f>
        <v>36.5</v>
      </c>
      <c r="W1564" s="25">
        <f>VLOOKUP(H1564,Supporting!A:D,4,FALSE)</f>
        <v>3.15</v>
      </c>
      <c r="X1564" s="26">
        <f t="shared" si="405"/>
        <v>54.75</v>
      </c>
      <c r="Y1564" s="26">
        <f t="shared" si="406"/>
        <v>4.7249999999999996</v>
      </c>
      <c r="Z1564" s="26">
        <f t="shared" si="407"/>
        <v>38.324999999999996</v>
      </c>
      <c r="AA1564" s="26">
        <f t="shared" si="408"/>
        <v>16.424999999999997</v>
      </c>
      <c r="AB1564" s="26">
        <f t="shared" si="409"/>
        <v>84.375</v>
      </c>
      <c r="AC1564" s="26">
        <f t="shared" si="417"/>
        <v>139.125</v>
      </c>
      <c r="AD1564" s="93">
        <f t="shared" si="412"/>
        <v>139.125</v>
      </c>
    </row>
    <row r="1565" spans="1:30" ht="30" customHeight="1" x14ac:dyDescent="0.35">
      <c r="A1565" s="16"/>
      <c r="B1565" s="16" t="s">
        <v>79</v>
      </c>
      <c r="C1565" s="17">
        <v>1375</v>
      </c>
      <c r="D1565" s="18">
        <v>13863</v>
      </c>
      <c r="E1565" s="18">
        <v>8224</v>
      </c>
      <c r="F1565" s="19" t="s">
        <v>50</v>
      </c>
      <c r="G1565" s="16" t="s">
        <v>488</v>
      </c>
      <c r="H1565" s="16" t="s">
        <v>38</v>
      </c>
      <c r="I1565" s="19">
        <v>1.3</v>
      </c>
      <c r="J1565" s="19">
        <v>1.3</v>
      </c>
      <c r="K1565" s="19">
        <v>4</v>
      </c>
      <c r="L1565" s="19"/>
      <c r="M1565" s="19">
        <f t="shared" si="398"/>
        <v>4</v>
      </c>
      <c r="N1565" s="19"/>
      <c r="O1565" s="19">
        <f>IF(P1565="m3",I1565*J1565*M1565,IF(P1565="m2-LxH",I1565*M1565,IF(P1565="m2-LxW",I1565*J1565*N1565,IF(P1565="rm",M1565,IF(P1565="lm",I1565,IF(P1565="unit",#REF!,))))))</f>
        <v>4</v>
      </c>
      <c r="P1565" s="20" t="str">
        <f>VLOOKUP(H1565,Supporting!A:D,2,FALSE)</f>
        <v>rm</v>
      </c>
      <c r="Q1565" s="21" t="str">
        <f t="shared" si="399"/>
        <v>off hired</v>
      </c>
      <c r="R1565" s="22">
        <v>44870</v>
      </c>
      <c r="S1565" s="22">
        <v>44876</v>
      </c>
      <c r="T1565" s="23">
        <f t="shared" si="416"/>
        <v>1</v>
      </c>
      <c r="U1565" s="24">
        <f t="shared" si="415"/>
        <v>1</v>
      </c>
      <c r="V1565" s="31">
        <f>VLOOKUP(H1565,Supporting!A:D,3,FALSE)</f>
        <v>135</v>
      </c>
      <c r="W1565" s="25">
        <f>VLOOKUP(H1565,Supporting!A:D,4,FALSE)</f>
        <v>12.25</v>
      </c>
      <c r="X1565" s="26">
        <f t="shared" si="405"/>
        <v>540</v>
      </c>
      <c r="Y1565" s="26">
        <f t="shared" si="406"/>
        <v>49</v>
      </c>
      <c r="Z1565" s="26">
        <f t="shared" si="407"/>
        <v>378</v>
      </c>
      <c r="AA1565" s="26">
        <f t="shared" si="408"/>
        <v>162</v>
      </c>
      <c r="AB1565" s="26">
        <f t="shared" si="409"/>
        <v>49</v>
      </c>
      <c r="AC1565" s="26">
        <f t="shared" si="417"/>
        <v>589</v>
      </c>
      <c r="AD1565" s="93">
        <f t="shared" si="412"/>
        <v>589</v>
      </c>
    </row>
    <row r="1566" spans="1:30" ht="30" customHeight="1" x14ac:dyDescent="0.35">
      <c r="A1566" s="16"/>
      <c r="B1566" s="16" t="s">
        <v>97</v>
      </c>
      <c r="C1566" s="17">
        <v>1376</v>
      </c>
      <c r="D1566" s="18">
        <v>13864</v>
      </c>
      <c r="E1566" s="18">
        <v>8266</v>
      </c>
      <c r="F1566" s="19" t="s">
        <v>49</v>
      </c>
      <c r="G1566" s="16" t="s">
        <v>101</v>
      </c>
      <c r="H1566" s="16" t="s">
        <v>38</v>
      </c>
      <c r="I1566" s="19">
        <v>2.5</v>
      </c>
      <c r="J1566" s="19">
        <v>1.3</v>
      </c>
      <c r="K1566" s="19">
        <v>2</v>
      </c>
      <c r="L1566" s="19"/>
      <c r="M1566" s="19">
        <f t="shared" si="398"/>
        <v>2</v>
      </c>
      <c r="N1566" s="19"/>
      <c r="O1566" s="19">
        <f>IF(P1566="m3",I1566*J1566*M1566,IF(P1566="m2-LxH",I1566*M1566,IF(P1566="m2-LxW",I1566*J1566*N1566,IF(P1566="rm",M1566,IF(P1566="lm",I1566,IF(P1566="unit",#REF!,))))))</f>
        <v>2</v>
      </c>
      <c r="P1566" s="20" t="str">
        <f>VLOOKUP(H1566,Supporting!A:D,2,FALSE)</f>
        <v>rm</v>
      </c>
      <c r="Q1566" s="21" t="str">
        <f t="shared" si="399"/>
        <v>off hired</v>
      </c>
      <c r="R1566" s="22">
        <v>44870</v>
      </c>
      <c r="S1566" s="22">
        <v>44887</v>
      </c>
      <c r="T1566" s="23">
        <f t="shared" si="416"/>
        <v>1</v>
      </c>
      <c r="U1566" s="24">
        <f t="shared" si="415"/>
        <v>2.5714285714285716</v>
      </c>
      <c r="V1566" s="31">
        <f>VLOOKUP(H1566,Supporting!A:D,3,FALSE)</f>
        <v>135</v>
      </c>
      <c r="W1566" s="25">
        <f>VLOOKUP(H1566,Supporting!A:D,4,FALSE)</f>
        <v>12.25</v>
      </c>
      <c r="X1566" s="26">
        <f t="shared" si="405"/>
        <v>270</v>
      </c>
      <c r="Y1566" s="26">
        <f t="shared" si="406"/>
        <v>24.5</v>
      </c>
      <c r="Z1566" s="26">
        <f t="shared" si="407"/>
        <v>189</v>
      </c>
      <c r="AA1566" s="26">
        <f t="shared" si="408"/>
        <v>81</v>
      </c>
      <c r="AB1566" s="26">
        <f t="shared" si="409"/>
        <v>63.000000000000007</v>
      </c>
      <c r="AC1566" s="26">
        <f t="shared" si="417"/>
        <v>333</v>
      </c>
      <c r="AD1566" s="93">
        <f t="shared" si="412"/>
        <v>333</v>
      </c>
    </row>
    <row r="1567" spans="1:30" ht="30" customHeight="1" x14ac:dyDescent="0.35">
      <c r="A1567" s="16"/>
      <c r="B1567" s="16" t="s">
        <v>97</v>
      </c>
      <c r="C1567" s="17">
        <v>1377</v>
      </c>
      <c r="D1567" s="18">
        <v>13865</v>
      </c>
      <c r="E1567" s="18">
        <v>8266</v>
      </c>
      <c r="F1567" s="19" t="s">
        <v>49</v>
      </c>
      <c r="G1567" s="16" t="s">
        <v>72</v>
      </c>
      <c r="H1567" s="16" t="s">
        <v>38</v>
      </c>
      <c r="I1567" s="19">
        <v>2.5</v>
      </c>
      <c r="J1567" s="19">
        <v>1</v>
      </c>
      <c r="K1567" s="19">
        <v>2</v>
      </c>
      <c r="L1567" s="19"/>
      <c r="M1567" s="19">
        <f t="shared" ref="M1567:M1570" si="418">K1567-L1567</f>
        <v>2</v>
      </c>
      <c r="N1567" s="19"/>
      <c r="O1567" s="19">
        <f>IF(P1567="m3",I1567*J1567*M1567,IF(P1567="m2-LxH",I1567*M1567,IF(P1567="m2-LxW",I1567*J1567*N1567,IF(P1567="rm",M1567,IF(P1567="lm",I1567,IF(P1567="unit",#REF!,))))))</f>
        <v>2</v>
      </c>
      <c r="P1567" s="20" t="str">
        <f>VLOOKUP(H1567,Supporting!A:D,2,FALSE)</f>
        <v>rm</v>
      </c>
      <c r="Q1567" s="21" t="str">
        <f t="shared" ref="Q1567:Q1570" si="419">IF(S1567&lt;&gt;0,"off hired",IF(R1567&lt;&gt;0,"on hire","-"))</f>
        <v>off hired</v>
      </c>
      <c r="R1567" s="22">
        <v>44870</v>
      </c>
      <c r="S1567" s="22">
        <v>44887</v>
      </c>
      <c r="T1567" s="23">
        <f t="shared" si="416"/>
        <v>1</v>
      </c>
      <c r="U1567" s="24">
        <f t="shared" si="415"/>
        <v>2.5714285714285716</v>
      </c>
      <c r="V1567" s="31">
        <f>VLOOKUP(H1567,Supporting!A:D,3,FALSE)</f>
        <v>135</v>
      </c>
      <c r="W1567" s="25">
        <f>VLOOKUP(H1567,Supporting!A:D,4,FALSE)</f>
        <v>12.25</v>
      </c>
      <c r="X1567" s="26">
        <f t="shared" si="405"/>
        <v>270</v>
      </c>
      <c r="Y1567" s="26">
        <f t="shared" si="406"/>
        <v>24.5</v>
      </c>
      <c r="Z1567" s="26">
        <f t="shared" si="407"/>
        <v>189</v>
      </c>
      <c r="AA1567" s="26">
        <f t="shared" si="408"/>
        <v>81</v>
      </c>
      <c r="AB1567" s="26">
        <f t="shared" si="409"/>
        <v>63.000000000000007</v>
      </c>
      <c r="AC1567" s="26">
        <f t="shared" si="417"/>
        <v>333</v>
      </c>
      <c r="AD1567" s="93">
        <f t="shared" si="412"/>
        <v>333</v>
      </c>
    </row>
    <row r="1568" spans="1:30" ht="30" customHeight="1" x14ac:dyDescent="0.35">
      <c r="A1568" s="16"/>
      <c r="B1568" s="16" t="s">
        <v>79</v>
      </c>
      <c r="C1568" s="17">
        <v>1380</v>
      </c>
      <c r="D1568" s="18">
        <v>13868</v>
      </c>
      <c r="E1568" s="18">
        <v>8244</v>
      </c>
      <c r="F1568" s="19" t="s">
        <v>50</v>
      </c>
      <c r="G1568" s="16" t="s">
        <v>489</v>
      </c>
      <c r="H1568" s="16" t="s">
        <v>28</v>
      </c>
      <c r="I1568" s="19">
        <v>1.8</v>
      </c>
      <c r="J1568" s="19">
        <v>2.5</v>
      </c>
      <c r="K1568" s="19">
        <v>3.5</v>
      </c>
      <c r="L1568" s="19"/>
      <c r="M1568" s="19">
        <f t="shared" si="418"/>
        <v>3.5</v>
      </c>
      <c r="N1568" s="19"/>
      <c r="O1568" s="19">
        <f>IF(P1568="m3",I1568*J1568*M1568,IF(P1568="m2-LxH",I1568*M1568,IF(P1568="m2-LxW",I1568*J1568*N1568,IF(P1568="rm",M1568,IF(P1568="lm",I1568,IF(P1568="unit",#REF!,))))))</f>
        <v>15.75</v>
      </c>
      <c r="P1568" s="20" t="str">
        <f>VLOOKUP(H1568,Supporting!A:D,2,FALSE)</f>
        <v>m3</v>
      </c>
      <c r="Q1568" s="21" t="str">
        <f t="shared" si="419"/>
        <v>off hired</v>
      </c>
      <c r="R1568" s="22">
        <v>44871</v>
      </c>
      <c r="S1568" s="22">
        <v>44881</v>
      </c>
      <c r="T1568" s="23">
        <f t="shared" si="416"/>
        <v>1</v>
      </c>
      <c r="U1568" s="24">
        <f t="shared" si="415"/>
        <v>1.5714285714285714</v>
      </c>
      <c r="V1568" s="31">
        <f>VLOOKUP(H1568,Supporting!A:D,3,FALSE)</f>
        <v>7.5</v>
      </c>
      <c r="W1568" s="25">
        <f>VLOOKUP(H1568,Supporting!A:D,4,FALSE)</f>
        <v>0.70000000000000007</v>
      </c>
      <c r="X1568" s="26">
        <f t="shared" si="405"/>
        <v>118.125</v>
      </c>
      <c r="Y1568" s="26">
        <f t="shared" si="406"/>
        <v>11.025</v>
      </c>
      <c r="Z1568" s="26">
        <f t="shared" si="407"/>
        <v>82.687499999999986</v>
      </c>
      <c r="AA1568" s="26">
        <f t="shared" si="408"/>
        <v>35.4375</v>
      </c>
      <c r="AB1568" s="26">
        <f t="shared" si="409"/>
        <v>17.325000000000003</v>
      </c>
      <c r="AC1568" s="26">
        <f t="shared" si="417"/>
        <v>135.44999999999999</v>
      </c>
      <c r="AD1568" s="93">
        <f t="shared" si="412"/>
        <v>135.44999999999999</v>
      </c>
    </row>
    <row r="1569" spans="1:30" ht="30" customHeight="1" x14ac:dyDescent="0.35">
      <c r="A1569" s="16"/>
      <c r="B1569" s="16" t="s">
        <v>132</v>
      </c>
      <c r="C1569" s="17">
        <v>1382</v>
      </c>
      <c r="D1569" s="18">
        <v>13870</v>
      </c>
      <c r="E1569" s="18">
        <v>8328</v>
      </c>
      <c r="F1569" s="19" t="s">
        <v>49</v>
      </c>
      <c r="G1569" s="16" t="s">
        <v>490</v>
      </c>
      <c r="H1569" s="16" t="s">
        <v>38</v>
      </c>
      <c r="I1569" s="19">
        <v>2.5</v>
      </c>
      <c r="J1569" s="19">
        <v>1.3</v>
      </c>
      <c r="K1569" s="19">
        <v>2</v>
      </c>
      <c r="L1569" s="19"/>
      <c r="M1569" s="19">
        <f t="shared" si="418"/>
        <v>2</v>
      </c>
      <c r="N1569" s="19"/>
      <c r="O1569" s="19">
        <f>IF(P1569="m3",I1569*J1569*M1569,IF(P1569="m2-LxH",I1569*M1569,IF(P1569="m2-LxW",I1569*J1569*N1569,IF(P1569="rm",M1569,IF(P1569="lm",I1569,IF(P1569="unit",#REF!,))))))</f>
        <v>2</v>
      </c>
      <c r="P1569" s="20" t="str">
        <f>VLOOKUP(H1569,Supporting!A:D,2,FALSE)</f>
        <v>rm</v>
      </c>
      <c r="Q1569" s="21" t="str">
        <f t="shared" si="419"/>
        <v>off hired</v>
      </c>
      <c r="R1569" s="22">
        <v>44872</v>
      </c>
      <c r="S1569" s="22">
        <v>44908</v>
      </c>
      <c r="T1569" s="23">
        <f t="shared" si="416"/>
        <v>1</v>
      </c>
      <c r="U1569" s="24">
        <f t="shared" si="415"/>
        <v>5.2857142857142856</v>
      </c>
      <c r="V1569" s="31">
        <f>VLOOKUP(H1569,Supporting!A:D,3,FALSE)</f>
        <v>135</v>
      </c>
      <c r="W1569" s="25">
        <f>VLOOKUP(H1569,Supporting!A:D,4,FALSE)</f>
        <v>12.25</v>
      </c>
      <c r="X1569" s="26">
        <f t="shared" si="405"/>
        <v>270</v>
      </c>
      <c r="Y1569" s="26">
        <f t="shared" si="406"/>
        <v>24.5</v>
      </c>
      <c r="Z1569" s="26">
        <f t="shared" si="407"/>
        <v>189</v>
      </c>
      <c r="AA1569" s="26">
        <f t="shared" si="408"/>
        <v>81</v>
      </c>
      <c r="AB1569" s="26">
        <f t="shared" si="409"/>
        <v>129.5</v>
      </c>
      <c r="AC1569" s="26">
        <f t="shared" si="417"/>
        <v>399.5</v>
      </c>
      <c r="AD1569" s="93">
        <f t="shared" si="412"/>
        <v>399.5</v>
      </c>
    </row>
    <row r="1570" spans="1:30" ht="30" customHeight="1" x14ac:dyDescent="0.35">
      <c r="A1570" s="16"/>
      <c r="B1570" s="16" t="s">
        <v>61</v>
      </c>
      <c r="C1570" s="17">
        <v>1383</v>
      </c>
      <c r="D1570" s="18">
        <v>13871</v>
      </c>
      <c r="E1570" s="18">
        <v>8331</v>
      </c>
      <c r="F1570" s="19" t="s">
        <v>50</v>
      </c>
      <c r="G1570" s="16" t="s">
        <v>53</v>
      </c>
      <c r="H1570" s="16" t="s">
        <v>36</v>
      </c>
      <c r="I1570" s="19">
        <v>11.3</v>
      </c>
      <c r="J1570" s="19">
        <v>1</v>
      </c>
      <c r="K1570" s="19">
        <v>4</v>
      </c>
      <c r="L1570" s="19"/>
      <c r="M1570" s="19">
        <f t="shared" si="418"/>
        <v>4</v>
      </c>
      <c r="N1570" s="19"/>
      <c r="O1570" s="19">
        <f>IF(P1570="m3",I1570*J1570*M1570,IF(P1570="m2-LxH",I1570*M1570,IF(P1570="m2-LxW",I1570*J1570*N1570,IF(P1570="rm",M1570,IF(P1570="lm",I1570,IF(P1570="unit",#REF!,))))))</f>
        <v>45.2</v>
      </c>
      <c r="P1570" s="20" t="str">
        <f>VLOOKUP(H1570,Supporting!A:D,2,FALSE)</f>
        <v>m2-LxH</v>
      </c>
      <c r="Q1570" s="21" t="str">
        <f t="shared" si="419"/>
        <v>off hired</v>
      </c>
      <c r="R1570" s="22">
        <v>44872</v>
      </c>
      <c r="S1570" s="22">
        <v>44910</v>
      </c>
      <c r="T1570" s="23">
        <f t="shared" si="416"/>
        <v>1</v>
      </c>
      <c r="U1570" s="24">
        <f t="shared" si="415"/>
        <v>5.5714285714285712</v>
      </c>
      <c r="V1570" s="31">
        <f>VLOOKUP(H1570,Supporting!A:D,3,FALSE)</f>
        <v>14</v>
      </c>
      <c r="W1570" s="25">
        <v>0</v>
      </c>
      <c r="X1570" s="26">
        <f t="shared" si="405"/>
        <v>632.80000000000007</v>
      </c>
      <c r="Y1570" s="26">
        <f t="shared" si="406"/>
        <v>0</v>
      </c>
      <c r="Z1570" s="26">
        <f t="shared" si="407"/>
        <v>442.96000000000004</v>
      </c>
      <c r="AA1570" s="26">
        <f t="shared" si="408"/>
        <v>189.84</v>
      </c>
      <c r="AB1570" s="26">
        <f t="shared" si="409"/>
        <v>0</v>
      </c>
      <c r="AC1570" s="26">
        <f t="shared" si="417"/>
        <v>632.80000000000007</v>
      </c>
      <c r="AD1570" s="93">
        <f t="shared" si="412"/>
        <v>632.80000000000007</v>
      </c>
    </row>
    <row r="1571" spans="1:30" ht="30" customHeight="1" x14ac:dyDescent="0.35">
      <c r="A1571" s="16"/>
      <c r="B1571" s="16" t="s">
        <v>61</v>
      </c>
      <c r="C1571" s="17">
        <v>1383</v>
      </c>
      <c r="D1571" s="18">
        <v>13871</v>
      </c>
      <c r="E1571" s="18">
        <v>8331</v>
      </c>
      <c r="F1571" s="19" t="s">
        <v>50</v>
      </c>
      <c r="G1571" s="16" t="s">
        <v>53</v>
      </c>
      <c r="H1571" s="16" t="s">
        <v>36</v>
      </c>
      <c r="I1571" s="19">
        <v>8.8000000000000007</v>
      </c>
      <c r="J1571" s="19">
        <v>1.3</v>
      </c>
      <c r="K1571" s="19">
        <v>2</v>
      </c>
      <c r="L1571" s="19"/>
      <c r="M1571" s="19">
        <f t="shared" ref="M1571:M1574" si="420">K1571-L1571</f>
        <v>2</v>
      </c>
      <c r="N1571" s="19"/>
      <c r="O1571" s="19">
        <f>IF(P1571="m3",I1571*J1571*M1571,IF(P1571="m2-LxH",I1571*M1571,IF(P1571="m2-LxW",I1571*J1571*N1571,IF(P1571="rm",M1571,IF(P1571="lm",I1571,IF(P1571="unit",#REF!,))))))</f>
        <v>17.600000000000001</v>
      </c>
      <c r="P1571" s="20" t="str">
        <f>VLOOKUP(H1571,Supporting!A:D,2,FALSE)</f>
        <v>m2-LxH</v>
      </c>
      <c r="Q1571" s="21" t="str">
        <f t="shared" ref="Q1571:Q1574" si="421">IF(S1571&lt;&gt;0,"off hired",IF(R1571&lt;&gt;0,"on hire","-"))</f>
        <v>off hired</v>
      </c>
      <c r="R1571" s="22">
        <v>44872</v>
      </c>
      <c r="S1571" s="22">
        <v>44910</v>
      </c>
      <c r="T1571" s="23">
        <f t="shared" si="395"/>
        <v>1</v>
      </c>
      <c r="U1571" s="24">
        <f t="shared" si="415"/>
        <v>5.5714285714285712</v>
      </c>
      <c r="V1571" s="31">
        <f>VLOOKUP(H1571,Supporting!A:D,3,FALSE)</f>
        <v>14</v>
      </c>
      <c r="W1571" s="25">
        <v>0</v>
      </c>
      <c r="X1571" s="26">
        <f t="shared" ref="X1571:X2660" si="422">V1571*O1571</f>
        <v>246.40000000000003</v>
      </c>
      <c r="Y1571" s="26">
        <f t="shared" ref="Y1571:Y2660" si="423">W1571*O1571</f>
        <v>0</v>
      </c>
      <c r="Z1571" s="26">
        <f t="shared" ref="Z1571:Z1698" si="424">0.7*O1571*V1571</f>
        <v>172.48000000000002</v>
      </c>
      <c r="AA1571" s="26">
        <f t="shared" ref="AA1571:AA1698" si="425">IF(Q1571="off hired",0.3*O1571*V1571*T1571,0)</f>
        <v>73.92</v>
      </c>
      <c r="AB1571" s="26">
        <f t="shared" ref="AB1571:AB2660" si="426">U1571*O1571*W1571</f>
        <v>0</v>
      </c>
      <c r="AC1571" s="26">
        <f t="shared" si="397"/>
        <v>246.40000000000003</v>
      </c>
      <c r="AD1571" s="93">
        <f t="shared" si="412"/>
        <v>246.40000000000003</v>
      </c>
    </row>
    <row r="1572" spans="1:30" ht="30" customHeight="1" x14ac:dyDescent="0.35">
      <c r="A1572" s="16"/>
      <c r="B1572" s="16" t="s">
        <v>97</v>
      </c>
      <c r="C1572" s="17">
        <v>1386</v>
      </c>
      <c r="D1572" s="18">
        <v>13874</v>
      </c>
      <c r="E1572" s="18">
        <v>8431</v>
      </c>
      <c r="F1572" s="19" t="s">
        <v>49</v>
      </c>
      <c r="G1572" s="16" t="s">
        <v>209</v>
      </c>
      <c r="H1572" s="16" t="s">
        <v>38</v>
      </c>
      <c r="I1572" s="19">
        <v>1.3</v>
      </c>
      <c r="J1572" s="19">
        <v>1</v>
      </c>
      <c r="K1572" s="19">
        <v>6</v>
      </c>
      <c r="L1572" s="19"/>
      <c r="M1572" s="19">
        <f t="shared" si="420"/>
        <v>6</v>
      </c>
      <c r="N1572" s="19"/>
      <c r="O1572" s="19">
        <f>IF(P1572="m3",I1572*J1572*M1572,IF(P1572="m2-LxH",I1572*M1572,IF(P1572="m2-LxW",I1572*J1572*N1572,IF(P1572="rm",M1572,IF(P1572="lm",I1572,IF(P1572="unit",#REF!,))))))</f>
        <v>6</v>
      </c>
      <c r="P1572" s="20" t="str">
        <f>VLOOKUP(H1572,Supporting!A:D,2,FALSE)</f>
        <v>rm</v>
      </c>
      <c r="Q1572" s="21" t="str">
        <f t="shared" si="421"/>
        <v>off hired</v>
      </c>
      <c r="R1572" s="22">
        <v>44873</v>
      </c>
      <c r="S1572" s="22">
        <v>44943</v>
      </c>
      <c r="T1572" s="23">
        <f t="shared" si="395"/>
        <v>1</v>
      </c>
      <c r="U1572" s="24">
        <f t="shared" si="415"/>
        <v>10.142857142857142</v>
      </c>
      <c r="V1572" s="31">
        <f>VLOOKUP(H1572,Supporting!A:D,3,FALSE)</f>
        <v>135</v>
      </c>
      <c r="W1572" s="25">
        <f>VLOOKUP(H1572,Supporting!A:D,4,FALSE)</f>
        <v>12.25</v>
      </c>
      <c r="X1572" s="26">
        <f t="shared" si="422"/>
        <v>810</v>
      </c>
      <c r="Y1572" s="26">
        <f t="shared" si="423"/>
        <v>73.5</v>
      </c>
      <c r="Z1572" s="26">
        <f t="shared" si="424"/>
        <v>566.99999999999989</v>
      </c>
      <c r="AA1572" s="26">
        <f t="shared" si="425"/>
        <v>242.99999999999997</v>
      </c>
      <c r="AB1572" s="26">
        <f t="shared" si="426"/>
        <v>745.5</v>
      </c>
      <c r="AC1572" s="26">
        <f t="shared" si="397"/>
        <v>1555.5</v>
      </c>
      <c r="AD1572" s="93">
        <f t="shared" si="412"/>
        <v>1555.5</v>
      </c>
    </row>
    <row r="1573" spans="1:30" ht="30" customHeight="1" x14ac:dyDescent="0.35">
      <c r="A1573" s="16"/>
      <c r="B1573" s="16" t="s">
        <v>79</v>
      </c>
      <c r="C1573" s="17">
        <v>1387</v>
      </c>
      <c r="D1573" s="18">
        <v>13875</v>
      </c>
      <c r="E1573" s="18">
        <v>8328</v>
      </c>
      <c r="F1573" s="19" t="s">
        <v>49</v>
      </c>
      <c r="G1573" s="16" t="s">
        <v>491</v>
      </c>
      <c r="H1573" s="16" t="s">
        <v>36</v>
      </c>
      <c r="I1573" s="19">
        <v>78</v>
      </c>
      <c r="J1573" s="19">
        <v>1</v>
      </c>
      <c r="K1573" s="19">
        <v>2</v>
      </c>
      <c r="L1573" s="19"/>
      <c r="M1573" s="19">
        <f t="shared" si="420"/>
        <v>2</v>
      </c>
      <c r="N1573" s="19"/>
      <c r="O1573" s="19">
        <f>IF(P1573="m3",I1573*J1573*M1573,IF(P1573="m2-LxH",I1573*M1573,IF(P1573="m2-LxW",I1573*J1573*N1573,IF(P1573="rm",M1573,IF(P1573="lm",I1573,IF(P1573="unit",#REF!,))))))</f>
        <v>156</v>
      </c>
      <c r="P1573" s="20" t="str">
        <f>VLOOKUP(H1573,Supporting!A:D,2,FALSE)</f>
        <v>m2-LxH</v>
      </c>
      <c r="Q1573" s="21" t="str">
        <f t="shared" si="421"/>
        <v>off hired</v>
      </c>
      <c r="R1573" s="22">
        <v>44873</v>
      </c>
      <c r="S1573" s="22">
        <v>44908</v>
      </c>
      <c r="T1573" s="23">
        <f t="shared" ref="T1573:T1574" si="427">IF(S1573&lt;&gt;0,1,0)</f>
        <v>1</v>
      </c>
      <c r="U1573" s="24">
        <f t="shared" si="415"/>
        <v>5.1428571428571432</v>
      </c>
      <c r="V1573" s="31">
        <f>VLOOKUP(H1573,Supporting!A:D,3,FALSE)</f>
        <v>14</v>
      </c>
      <c r="W1573" s="25">
        <f>VLOOKUP(H1573,Supporting!A:D,4,FALSE)</f>
        <v>0.84</v>
      </c>
      <c r="X1573" s="26">
        <f t="shared" si="422"/>
        <v>2184</v>
      </c>
      <c r="Y1573" s="26">
        <f t="shared" si="423"/>
        <v>131.04</v>
      </c>
      <c r="Z1573" s="26">
        <f t="shared" si="424"/>
        <v>1528.7999999999997</v>
      </c>
      <c r="AA1573" s="26">
        <f t="shared" si="425"/>
        <v>655.19999999999993</v>
      </c>
      <c r="AB1573" s="26">
        <f t="shared" si="426"/>
        <v>673.92000000000007</v>
      </c>
      <c r="AC1573" s="26">
        <f t="shared" ref="AC1573:AC1574" si="428">Z1573+AA1573+AB1573</f>
        <v>2857.9199999999996</v>
      </c>
      <c r="AD1573" s="93">
        <f t="shared" si="412"/>
        <v>2857.9199999999996</v>
      </c>
    </row>
    <row r="1574" spans="1:30" ht="30" customHeight="1" x14ac:dyDescent="0.35">
      <c r="A1574" s="16"/>
      <c r="B1574" s="16" t="s">
        <v>47</v>
      </c>
      <c r="C1574" s="17">
        <v>1388</v>
      </c>
      <c r="D1574" s="18">
        <v>13876</v>
      </c>
      <c r="E1574" s="18">
        <v>8231</v>
      </c>
      <c r="F1574" s="19" t="s">
        <v>50</v>
      </c>
      <c r="G1574" s="16" t="s">
        <v>76</v>
      </c>
      <c r="H1574" s="16" t="s">
        <v>36</v>
      </c>
      <c r="I1574" s="19">
        <v>22.5</v>
      </c>
      <c r="J1574" s="19">
        <v>0.6</v>
      </c>
      <c r="K1574" s="19">
        <v>2</v>
      </c>
      <c r="L1574" s="19"/>
      <c r="M1574" s="19">
        <f t="shared" si="420"/>
        <v>2</v>
      </c>
      <c r="N1574" s="19"/>
      <c r="O1574" s="19">
        <f>IF(P1574="m3",I1574*J1574*M1574,IF(P1574="m2-LxH",I1574*M1574,IF(P1574="m2-LxW",I1574*J1574*N1574,IF(P1574="rm",M1574,IF(P1574="lm",I1574,IF(P1574="unit",#REF!,))))))</f>
        <v>45</v>
      </c>
      <c r="P1574" s="20" t="str">
        <f>VLOOKUP(H1574,Supporting!A:D,2,FALSE)</f>
        <v>m2-LxH</v>
      </c>
      <c r="Q1574" s="21" t="str">
        <f t="shared" si="421"/>
        <v>off hired</v>
      </c>
      <c r="R1574" s="22">
        <v>44873</v>
      </c>
      <c r="S1574" s="22">
        <v>44878</v>
      </c>
      <c r="T1574" s="23">
        <f t="shared" si="427"/>
        <v>1</v>
      </c>
      <c r="U1574" s="24">
        <f t="shared" si="415"/>
        <v>0.8571428571428571</v>
      </c>
      <c r="V1574" s="31">
        <f>VLOOKUP(H1574,Supporting!A:D,3,FALSE)</f>
        <v>14</v>
      </c>
      <c r="W1574" s="25">
        <f>VLOOKUP(H1574,Supporting!A:D,4,FALSE)</f>
        <v>0.84</v>
      </c>
      <c r="X1574" s="26">
        <f t="shared" si="422"/>
        <v>630</v>
      </c>
      <c r="Y1574" s="26">
        <f t="shared" si="423"/>
        <v>37.799999999999997</v>
      </c>
      <c r="Z1574" s="26">
        <f t="shared" si="424"/>
        <v>440.99999999999994</v>
      </c>
      <c r="AA1574" s="26">
        <f t="shared" si="425"/>
        <v>189</v>
      </c>
      <c r="AB1574" s="26">
        <f t="shared" si="426"/>
        <v>32.4</v>
      </c>
      <c r="AC1574" s="26">
        <f t="shared" si="428"/>
        <v>662.4</v>
      </c>
      <c r="AD1574" s="93">
        <f t="shared" si="412"/>
        <v>662.4</v>
      </c>
    </row>
    <row r="1575" spans="1:30" ht="30" customHeight="1" x14ac:dyDescent="0.35">
      <c r="A1575" s="16"/>
      <c r="B1575" s="16" t="s">
        <v>79</v>
      </c>
      <c r="C1575" s="17">
        <v>1389</v>
      </c>
      <c r="D1575" s="18">
        <v>13877</v>
      </c>
      <c r="E1575" s="18">
        <v>8639</v>
      </c>
      <c r="F1575" s="19" t="s">
        <v>50</v>
      </c>
      <c r="G1575" s="16" t="s">
        <v>77</v>
      </c>
      <c r="H1575" s="16" t="s">
        <v>36</v>
      </c>
      <c r="I1575" s="19">
        <v>5</v>
      </c>
      <c r="J1575" s="19">
        <v>1</v>
      </c>
      <c r="K1575" s="19">
        <v>1.5</v>
      </c>
      <c r="L1575" s="19"/>
      <c r="M1575" s="19">
        <f t="shared" si="398"/>
        <v>1.5</v>
      </c>
      <c r="N1575" s="19"/>
      <c r="O1575" s="19">
        <f>IF(P1575="m3",I1575*J1575*M1575,IF(P1575="m2-LxH",I1575*M1575,IF(P1575="m2-LxW",I1575*J1575*N1575,IF(P1575="rm",M1575,IF(P1575="lm",I1575,IF(P1575="unit",#REF!,))))))</f>
        <v>7.5</v>
      </c>
      <c r="P1575" s="20" t="str">
        <f>VLOOKUP(H1575,Supporting!A:D,2,FALSE)</f>
        <v>m2-LxH</v>
      </c>
      <c r="Q1575" s="21" t="str">
        <f t="shared" si="399"/>
        <v>off hired</v>
      </c>
      <c r="R1575" s="22">
        <v>44873</v>
      </c>
      <c r="S1575" s="22">
        <v>44964</v>
      </c>
      <c r="T1575" s="23">
        <f t="shared" ref="T1575:T1576" si="429">IF(S1575&lt;&gt;0,1,0)</f>
        <v>1</v>
      </c>
      <c r="U1575" s="24">
        <f t="shared" si="415"/>
        <v>13.142857142857142</v>
      </c>
      <c r="V1575" s="31">
        <f>VLOOKUP(H1575,Supporting!A:D,3,FALSE)</f>
        <v>14</v>
      </c>
      <c r="W1575" s="25">
        <f>VLOOKUP(H1575,Supporting!A:D,4,FALSE)</f>
        <v>0.84</v>
      </c>
      <c r="X1575" s="26">
        <f t="shared" si="422"/>
        <v>105</v>
      </c>
      <c r="Y1575" s="26">
        <f t="shared" si="423"/>
        <v>6.3</v>
      </c>
      <c r="Z1575" s="26">
        <f t="shared" si="424"/>
        <v>73.5</v>
      </c>
      <c r="AA1575" s="26">
        <f t="shared" si="425"/>
        <v>31.5</v>
      </c>
      <c r="AB1575" s="26">
        <f t="shared" si="426"/>
        <v>82.8</v>
      </c>
      <c r="AC1575" s="26">
        <f t="shared" ref="AC1575:AC1576" si="430">Z1575+AA1575+AB1575</f>
        <v>187.8</v>
      </c>
      <c r="AD1575" s="93">
        <f t="shared" si="412"/>
        <v>187.8</v>
      </c>
    </row>
    <row r="1576" spans="1:30" ht="30" customHeight="1" x14ac:dyDescent="0.35">
      <c r="A1576" s="16"/>
      <c r="B1576" s="16" t="s">
        <v>79</v>
      </c>
      <c r="C1576" s="17">
        <v>1392</v>
      </c>
      <c r="D1576" s="18">
        <v>13880</v>
      </c>
      <c r="E1576" s="18">
        <v>8328</v>
      </c>
      <c r="F1576" s="19" t="s">
        <v>50</v>
      </c>
      <c r="G1576" s="16" t="s">
        <v>73</v>
      </c>
      <c r="H1576" s="16" t="s">
        <v>28</v>
      </c>
      <c r="I1576" s="19">
        <v>6</v>
      </c>
      <c r="J1576" s="19">
        <v>2.5</v>
      </c>
      <c r="K1576" s="19">
        <v>3.5</v>
      </c>
      <c r="L1576" s="19"/>
      <c r="M1576" s="19">
        <f t="shared" si="398"/>
        <v>3.5</v>
      </c>
      <c r="N1576" s="19"/>
      <c r="O1576" s="19">
        <f>IF(P1576="m3",I1576*J1576*M1576,IF(P1576="m2-LxH",I1576*M1576,IF(P1576="m2-LxW",I1576*J1576*N1576,IF(P1576="rm",M1576,IF(P1576="lm",I1576,IF(P1576="unit",#REF!,))))))</f>
        <v>52.5</v>
      </c>
      <c r="P1576" s="20" t="str">
        <f>VLOOKUP(H1576,Supporting!A:D,2,FALSE)</f>
        <v>m3</v>
      </c>
      <c r="Q1576" s="21" t="str">
        <f t="shared" si="399"/>
        <v>off hired</v>
      </c>
      <c r="R1576" s="22">
        <v>44873</v>
      </c>
      <c r="S1576" s="22">
        <v>44908</v>
      </c>
      <c r="T1576" s="23">
        <f t="shared" si="429"/>
        <v>1</v>
      </c>
      <c r="U1576" s="24">
        <f t="shared" si="415"/>
        <v>5.1428571428571432</v>
      </c>
      <c r="V1576" s="31">
        <f>VLOOKUP(H1576,Supporting!A:D,3,FALSE)</f>
        <v>7.5</v>
      </c>
      <c r="W1576" s="25"/>
      <c r="X1576" s="26">
        <f t="shared" si="422"/>
        <v>393.75</v>
      </c>
      <c r="Y1576" s="26">
        <f t="shared" si="423"/>
        <v>0</v>
      </c>
      <c r="Z1576" s="26">
        <f t="shared" si="424"/>
        <v>275.625</v>
      </c>
      <c r="AA1576" s="26">
        <f t="shared" si="425"/>
        <v>118.125</v>
      </c>
      <c r="AB1576" s="26">
        <f t="shared" si="426"/>
        <v>0</v>
      </c>
      <c r="AC1576" s="26">
        <f t="shared" si="430"/>
        <v>393.75</v>
      </c>
      <c r="AD1576" s="93">
        <f t="shared" si="412"/>
        <v>393.75</v>
      </c>
    </row>
    <row r="1577" spans="1:30" ht="30" customHeight="1" x14ac:dyDescent="0.35">
      <c r="A1577" s="16"/>
      <c r="B1577" s="16" t="s">
        <v>84</v>
      </c>
      <c r="C1577" s="17">
        <v>1393</v>
      </c>
      <c r="D1577" s="18">
        <v>13881</v>
      </c>
      <c r="E1577" s="18">
        <v>8471</v>
      </c>
      <c r="F1577" s="19" t="s">
        <v>49</v>
      </c>
      <c r="G1577" s="16" t="s">
        <v>67</v>
      </c>
      <c r="H1577" s="16" t="s">
        <v>36</v>
      </c>
      <c r="I1577" s="19">
        <v>20</v>
      </c>
      <c r="J1577" s="19">
        <v>1</v>
      </c>
      <c r="K1577" s="19">
        <v>2</v>
      </c>
      <c r="L1577" s="19"/>
      <c r="M1577" s="19">
        <f t="shared" si="396"/>
        <v>2</v>
      </c>
      <c r="N1577" s="19"/>
      <c r="O1577" s="19">
        <f>IF(P1577="m3",I1577*J1577*M1577,IF(P1577="m2-LxH",I1577*M1577,IF(P1577="m2-LxW",I1577*J1577*N1577,IF(P1577="rm",M1577,IF(P1577="lm",I1577,IF(P1577="unit",#REF!,))))))</f>
        <v>40</v>
      </c>
      <c r="P1577" s="20" t="str">
        <f>VLOOKUP(H1577,Supporting!A:D,2,FALSE)</f>
        <v>m2-LxH</v>
      </c>
      <c r="Q1577" s="21" t="str">
        <f t="shared" si="394"/>
        <v>off hired</v>
      </c>
      <c r="R1577" s="22">
        <v>44873</v>
      </c>
      <c r="S1577" s="22">
        <v>44921</v>
      </c>
      <c r="T1577" s="23">
        <f t="shared" si="395"/>
        <v>1</v>
      </c>
      <c r="U1577" s="24">
        <f t="shared" si="415"/>
        <v>7</v>
      </c>
      <c r="V1577" s="31">
        <f>VLOOKUP(H1577,Supporting!A:D,3,FALSE)</f>
        <v>14</v>
      </c>
      <c r="W1577" s="25">
        <f>VLOOKUP(H1577,Supporting!A:D,4,FALSE)</f>
        <v>0.84</v>
      </c>
      <c r="X1577" s="26">
        <f t="shared" si="422"/>
        <v>560</v>
      </c>
      <c r="Y1577" s="26">
        <f t="shared" si="423"/>
        <v>33.6</v>
      </c>
      <c r="Z1577" s="26">
        <f t="shared" si="424"/>
        <v>392</v>
      </c>
      <c r="AA1577" s="26">
        <f t="shared" si="425"/>
        <v>168</v>
      </c>
      <c r="AB1577" s="26">
        <f t="shared" si="426"/>
        <v>235.2</v>
      </c>
      <c r="AC1577" s="26">
        <f t="shared" si="397"/>
        <v>795.2</v>
      </c>
      <c r="AD1577" s="93">
        <f t="shared" si="412"/>
        <v>795.2</v>
      </c>
    </row>
    <row r="1578" spans="1:30" ht="30" customHeight="1" x14ac:dyDescent="0.35">
      <c r="A1578" s="16"/>
      <c r="B1578" s="16" t="s">
        <v>47</v>
      </c>
      <c r="C1578" s="17">
        <v>1394</v>
      </c>
      <c r="D1578" s="18">
        <v>13882</v>
      </c>
      <c r="E1578" s="18">
        <v>8466</v>
      </c>
      <c r="F1578" s="19" t="s">
        <v>49</v>
      </c>
      <c r="G1578" s="16" t="s">
        <v>67</v>
      </c>
      <c r="H1578" s="16" t="s">
        <v>36</v>
      </c>
      <c r="I1578" s="19">
        <v>14</v>
      </c>
      <c r="J1578" s="19">
        <v>1</v>
      </c>
      <c r="K1578" s="19">
        <v>4</v>
      </c>
      <c r="L1578" s="19"/>
      <c r="M1578" s="19">
        <f t="shared" si="396"/>
        <v>4</v>
      </c>
      <c r="N1578" s="19"/>
      <c r="O1578" s="19">
        <f>IF(P1578="m3",I1578*J1578*M1578,IF(P1578="m2-LxH",I1578*M1578,IF(P1578="m2-LxW",I1578*J1578*N1578,IF(P1578="rm",M1578,IF(P1578="lm",I1578,IF(P1578="unit",#REF!,))))))</f>
        <v>56</v>
      </c>
      <c r="P1578" s="20" t="str">
        <f>VLOOKUP(H1578,Supporting!A:D,2,FALSE)</f>
        <v>m2-LxH</v>
      </c>
      <c r="Q1578" s="21" t="str">
        <f t="shared" si="394"/>
        <v>off hired</v>
      </c>
      <c r="R1578" s="22">
        <v>44873</v>
      </c>
      <c r="S1578" s="22">
        <v>44919</v>
      </c>
      <c r="T1578" s="23">
        <f t="shared" si="395"/>
        <v>1</v>
      </c>
      <c r="U1578" s="24">
        <f t="shared" si="415"/>
        <v>6.7142857142857144</v>
      </c>
      <c r="V1578" s="31">
        <f>VLOOKUP(H1578,Supporting!A:D,3,FALSE)</f>
        <v>14</v>
      </c>
      <c r="W1578" s="25">
        <f>VLOOKUP(H1578,Supporting!A:D,4,FALSE)</f>
        <v>0.84</v>
      </c>
      <c r="X1578" s="26">
        <f t="shared" si="422"/>
        <v>784</v>
      </c>
      <c r="Y1578" s="26">
        <f t="shared" si="423"/>
        <v>47.04</v>
      </c>
      <c r="Z1578" s="26">
        <f t="shared" si="424"/>
        <v>548.79999999999995</v>
      </c>
      <c r="AA1578" s="26">
        <f t="shared" si="425"/>
        <v>235.20000000000002</v>
      </c>
      <c r="AB1578" s="26">
        <f t="shared" si="426"/>
        <v>315.83999999999997</v>
      </c>
      <c r="AC1578" s="26">
        <f t="shared" si="397"/>
        <v>1099.8399999999999</v>
      </c>
      <c r="AD1578" s="93">
        <f t="shared" si="412"/>
        <v>1099.8399999999999</v>
      </c>
    </row>
    <row r="1579" spans="1:30" ht="30" customHeight="1" x14ac:dyDescent="0.35">
      <c r="A1579" s="16"/>
      <c r="B1579" s="16" t="s">
        <v>79</v>
      </c>
      <c r="C1579" s="17">
        <v>1284</v>
      </c>
      <c r="D1579" s="18">
        <v>13872</v>
      </c>
      <c r="E1579" s="18">
        <v>8765</v>
      </c>
      <c r="F1579" s="19" t="s">
        <v>49</v>
      </c>
      <c r="G1579" s="16" t="s">
        <v>80</v>
      </c>
      <c r="H1579" s="16" t="s">
        <v>36</v>
      </c>
      <c r="I1579" s="19">
        <v>3.5</v>
      </c>
      <c r="J1579" s="19">
        <v>0.6</v>
      </c>
      <c r="K1579" s="19">
        <v>1.5</v>
      </c>
      <c r="L1579" s="19"/>
      <c r="M1579" s="19">
        <f t="shared" si="396"/>
        <v>1.5</v>
      </c>
      <c r="N1579" s="19"/>
      <c r="O1579" s="19">
        <f>IF(P1579="m3",I1579*J1579*M1579,IF(P1579="m2-LxH",I1579*M1579,IF(P1579="m2-LxW",I1579*J1579*N1579,IF(P1579="rm",M1579,IF(P1579="lm",I1579,IF(P1579="unit",#REF!,))))))</f>
        <v>5.25</v>
      </c>
      <c r="P1579" s="20" t="str">
        <f>VLOOKUP(H1579,Supporting!A:D,2,FALSE)</f>
        <v>m2-LxH</v>
      </c>
      <c r="Q1579" s="21" t="str">
        <f t="shared" si="394"/>
        <v>off hired</v>
      </c>
      <c r="R1579" s="22">
        <v>44873</v>
      </c>
      <c r="S1579" s="22">
        <v>44988</v>
      </c>
      <c r="T1579" s="23">
        <f t="shared" si="395"/>
        <v>1</v>
      </c>
      <c r="U1579" s="24">
        <f t="shared" si="415"/>
        <v>16.571428571428573</v>
      </c>
      <c r="V1579" s="31">
        <f>VLOOKUP(H1579,Supporting!A:D,3,FALSE)</f>
        <v>14</v>
      </c>
      <c r="W1579" s="25">
        <f>VLOOKUP(H1579,Supporting!A:D,4,FALSE)</f>
        <v>0.84</v>
      </c>
      <c r="X1579" s="26">
        <f t="shared" si="422"/>
        <v>73.5</v>
      </c>
      <c r="Y1579" s="26">
        <f t="shared" si="423"/>
        <v>4.41</v>
      </c>
      <c r="Z1579" s="26">
        <f t="shared" si="424"/>
        <v>51.449999999999996</v>
      </c>
      <c r="AA1579" s="26">
        <f t="shared" si="425"/>
        <v>22.05</v>
      </c>
      <c r="AB1579" s="26">
        <f t="shared" si="426"/>
        <v>73.080000000000013</v>
      </c>
      <c r="AC1579" s="26">
        <f t="shared" si="397"/>
        <v>146.58000000000001</v>
      </c>
      <c r="AD1579" s="93">
        <f t="shared" si="412"/>
        <v>146.58000000000001</v>
      </c>
    </row>
    <row r="1580" spans="1:30" ht="30" customHeight="1" x14ac:dyDescent="0.35">
      <c r="A1580" s="16"/>
      <c r="B1580" s="16" t="s">
        <v>82</v>
      </c>
      <c r="C1580" s="17">
        <v>1385</v>
      </c>
      <c r="D1580" s="18">
        <v>13873</v>
      </c>
      <c r="E1580" s="18">
        <v>8448</v>
      </c>
      <c r="F1580" s="19" t="s">
        <v>50</v>
      </c>
      <c r="G1580" s="16" t="s">
        <v>63</v>
      </c>
      <c r="H1580" s="16" t="s">
        <v>38</v>
      </c>
      <c r="I1580" s="19">
        <v>1.3</v>
      </c>
      <c r="J1580" s="19">
        <v>0.6</v>
      </c>
      <c r="K1580" s="19">
        <v>2</v>
      </c>
      <c r="L1580" s="19"/>
      <c r="M1580" s="19">
        <f t="shared" si="396"/>
        <v>2</v>
      </c>
      <c r="N1580" s="19"/>
      <c r="O1580" s="19">
        <f>IF(P1580="m3",I1580*J1580*M1580,IF(P1580="m2-LxH",I1580*M1580,IF(P1580="m2-LxW",I1580*J1580*N1580,IF(P1580="rm",M1580,IF(P1580="lm",I1580,IF(P1580="unit",#REF!,))))))</f>
        <v>2</v>
      </c>
      <c r="P1580" s="20" t="str">
        <f>VLOOKUP(H1580,Supporting!A:D,2,FALSE)</f>
        <v>rm</v>
      </c>
      <c r="Q1580" s="21" t="str">
        <f t="shared" si="394"/>
        <v>off hired</v>
      </c>
      <c r="R1580" s="22">
        <v>44873</v>
      </c>
      <c r="S1580" s="22">
        <v>44949</v>
      </c>
      <c r="T1580" s="23">
        <f t="shared" si="395"/>
        <v>1</v>
      </c>
      <c r="U1580" s="24">
        <f t="shared" si="415"/>
        <v>11</v>
      </c>
      <c r="V1580" s="31">
        <f>VLOOKUP(H1580,Supporting!A:D,3,FALSE)</f>
        <v>135</v>
      </c>
      <c r="W1580" s="25">
        <f>VLOOKUP(H1580,Supporting!A:D,4,FALSE)</f>
        <v>12.25</v>
      </c>
      <c r="X1580" s="26">
        <f t="shared" si="422"/>
        <v>270</v>
      </c>
      <c r="Y1580" s="26">
        <f t="shared" si="423"/>
        <v>24.5</v>
      </c>
      <c r="Z1580" s="26">
        <f t="shared" si="424"/>
        <v>189</v>
      </c>
      <c r="AA1580" s="26">
        <f t="shared" si="425"/>
        <v>81</v>
      </c>
      <c r="AB1580" s="26">
        <f t="shared" si="426"/>
        <v>269.5</v>
      </c>
      <c r="AC1580" s="26">
        <f t="shared" si="397"/>
        <v>539.5</v>
      </c>
      <c r="AD1580" s="93">
        <f t="shared" si="412"/>
        <v>539.5</v>
      </c>
    </row>
    <row r="1581" spans="1:30" ht="30" customHeight="1" x14ac:dyDescent="0.35">
      <c r="A1581" s="16"/>
      <c r="B1581" s="16" t="s">
        <v>102</v>
      </c>
      <c r="C1581" s="17">
        <v>1390</v>
      </c>
      <c r="D1581" s="18">
        <v>13878</v>
      </c>
      <c r="E1581" s="18">
        <v>8246</v>
      </c>
      <c r="F1581" s="19" t="s">
        <v>50</v>
      </c>
      <c r="G1581" s="16" t="s">
        <v>53</v>
      </c>
      <c r="H1581" s="16" t="s">
        <v>28</v>
      </c>
      <c r="I1581" s="19">
        <v>6.8</v>
      </c>
      <c r="J1581" s="19">
        <v>2.5</v>
      </c>
      <c r="K1581" s="19">
        <v>2.5</v>
      </c>
      <c r="L1581" s="19"/>
      <c r="M1581" s="19">
        <f t="shared" si="396"/>
        <v>2.5</v>
      </c>
      <c r="N1581" s="19"/>
      <c r="O1581" s="19">
        <f>IF(P1581="m3",I1581*J1581*M1581,IF(P1581="m2-LxH",I1581*M1581,IF(P1581="m2-LxW",I1581*J1581*N1581,IF(P1581="rm",M1581,IF(P1581="lm",I1581,IF(P1581="unit",#REF!,))))))</f>
        <v>42.5</v>
      </c>
      <c r="P1581" s="20" t="str">
        <f>VLOOKUP(H1581,Supporting!A:D,2,FALSE)</f>
        <v>m3</v>
      </c>
      <c r="Q1581" s="21" t="str">
        <f t="shared" si="394"/>
        <v>off hired</v>
      </c>
      <c r="R1581" s="22">
        <v>44873</v>
      </c>
      <c r="S1581" s="22">
        <v>44881</v>
      </c>
      <c r="T1581" s="23">
        <f t="shared" si="395"/>
        <v>1</v>
      </c>
      <c r="U1581" s="24">
        <f t="shared" si="415"/>
        <v>1.2857142857142858</v>
      </c>
      <c r="V1581" s="31">
        <f>VLOOKUP(H1581,Supporting!A:D,3,FALSE)</f>
        <v>7.5</v>
      </c>
      <c r="W1581" s="25">
        <f>VLOOKUP(H1581,Supporting!A:D,4,FALSE)</f>
        <v>0.70000000000000007</v>
      </c>
      <c r="X1581" s="26">
        <f t="shared" si="422"/>
        <v>318.75</v>
      </c>
      <c r="Y1581" s="26">
        <f t="shared" si="423"/>
        <v>29.750000000000004</v>
      </c>
      <c r="Z1581" s="26">
        <f t="shared" si="424"/>
        <v>223.12499999999997</v>
      </c>
      <c r="AA1581" s="26">
        <f t="shared" si="425"/>
        <v>95.625</v>
      </c>
      <c r="AB1581" s="26">
        <f t="shared" si="426"/>
        <v>38.250000000000007</v>
      </c>
      <c r="AC1581" s="26">
        <f t="shared" si="397"/>
        <v>357</v>
      </c>
      <c r="AD1581" s="93">
        <f t="shared" si="412"/>
        <v>357</v>
      </c>
    </row>
    <row r="1582" spans="1:30" ht="30" customHeight="1" x14ac:dyDescent="0.35">
      <c r="A1582" s="16"/>
      <c r="B1582" s="16" t="s">
        <v>102</v>
      </c>
      <c r="C1582" s="17">
        <v>1391</v>
      </c>
      <c r="D1582" s="18">
        <v>13879</v>
      </c>
      <c r="E1582" s="18">
        <v>8214</v>
      </c>
      <c r="F1582" s="19" t="s">
        <v>50</v>
      </c>
      <c r="G1582" s="16" t="s">
        <v>53</v>
      </c>
      <c r="H1582" s="16" t="s">
        <v>36</v>
      </c>
      <c r="I1582" s="19">
        <v>7.5</v>
      </c>
      <c r="J1582" s="19">
        <v>1</v>
      </c>
      <c r="K1582" s="19">
        <v>4</v>
      </c>
      <c r="L1582" s="19"/>
      <c r="M1582" s="19">
        <f t="shared" si="396"/>
        <v>4</v>
      </c>
      <c r="N1582" s="19"/>
      <c r="O1582" s="19">
        <f>IF(P1582="m3",I1582*J1582*M1582,IF(P1582="m2-LxH",I1582*M1582,IF(P1582="m2-LxW",I1582*J1582*N1582,IF(P1582="rm",M1582,IF(P1582="lm",I1582,IF(P1582="unit",#REF!,))))))</f>
        <v>30</v>
      </c>
      <c r="P1582" s="20" t="str">
        <f>VLOOKUP(H1582,Supporting!A:D,2,FALSE)</f>
        <v>m2-LxH</v>
      </c>
      <c r="Q1582" s="21" t="str">
        <f t="shared" si="394"/>
        <v>off hired</v>
      </c>
      <c r="R1582" s="22">
        <v>44873</v>
      </c>
      <c r="S1582" s="22">
        <v>44874</v>
      </c>
      <c r="T1582" s="23">
        <f t="shared" si="395"/>
        <v>1</v>
      </c>
      <c r="U1582" s="24">
        <f t="shared" si="415"/>
        <v>0.2857142857142857</v>
      </c>
      <c r="V1582" s="31">
        <f>VLOOKUP(H1582,Supporting!A:D,3,FALSE)</f>
        <v>14</v>
      </c>
      <c r="W1582" s="25">
        <f>VLOOKUP(H1582,Supporting!A:D,4,FALSE)</f>
        <v>0.84</v>
      </c>
      <c r="X1582" s="26">
        <f t="shared" si="422"/>
        <v>420</v>
      </c>
      <c r="Y1582" s="26">
        <f t="shared" si="423"/>
        <v>25.2</v>
      </c>
      <c r="Z1582" s="26">
        <f t="shared" si="424"/>
        <v>294</v>
      </c>
      <c r="AA1582" s="26">
        <f t="shared" si="425"/>
        <v>126</v>
      </c>
      <c r="AB1582" s="26">
        <f t="shared" si="426"/>
        <v>7.1999999999999993</v>
      </c>
      <c r="AC1582" s="26">
        <f t="shared" si="397"/>
        <v>427.2</v>
      </c>
      <c r="AD1582" s="93">
        <f t="shared" si="412"/>
        <v>427.2</v>
      </c>
    </row>
    <row r="1583" spans="1:30" ht="30" customHeight="1" x14ac:dyDescent="0.35">
      <c r="A1583" s="16"/>
      <c r="B1583" s="16" t="s">
        <v>114</v>
      </c>
      <c r="C1583" s="17">
        <v>1395</v>
      </c>
      <c r="D1583" s="18">
        <v>13883</v>
      </c>
      <c r="E1583" s="18">
        <v>8445</v>
      </c>
      <c r="F1583" s="19" t="s">
        <v>49</v>
      </c>
      <c r="G1583" s="16" t="s">
        <v>94</v>
      </c>
      <c r="H1583" s="16" t="s">
        <v>38</v>
      </c>
      <c r="I1583" s="19">
        <v>1.8</v>
      </c>
      <c r="J1583" s="19">
        <v>1</v>
      </c>
      <c r="K1583" s="19">
        <v>4</v>
      </c>
      <c r="L1583" s="19"/>
      <c r="M1583" s="19">
        <f t="shared" si="396"/>
        <v>4</v>
      </c>
      <c r="N1583" s="19"/>
      <c r="O1583" s="19">
        <f>IF(P1583="m3",I1583*J1583*M1583,IF(P1583="m2-LxH",I1583*M1583,IF(P1583="m2-LxW",I1583*J1583*N1583,IF(P1583="rm",M1583,IF(P1583="lm",I1583,IF(P1583="unit",#REF!,))))))</f>
        <v>4</v>
      </c>
      <c r="P1583" s="20" t="str">
        <f>VLOOKUP(H1583,Supporting!A:D,2,FALSE)</f>
        <v>rm</v>
      </c>
      <c r="Q1583" s="21" t="str">
        <f t="shared" si="394"/>
        <v>off hired</v>
      </c>
      <c r="R1583" s="22">
        <v>44873</v>
      </c>
      <c r="S1583" s="22">
        <v>44946</v>
      </c>
      <c r="T1583" s="23">
        <f t="shared" si="395"/>
        <v>1</v>
      </c>
      <c r="U1583" s="24">
        <f t="shared" si="415"/>
        <v>10.571428571428571</v>
      </c>
      <c r="V1583" s="31">
        <f>VLOOKUP(H1583,Supporting!A:D,3,FALSE)</f>
        <v>135</v>
      </c>
      <c r="W1583" s="25">
        <f>VLOOKUP(H1583,Supporting!A:D,4,FALSE)</f>
        <v>12.25</v>
      </c>
      <c r="X1583" s="26">
        <f t="shared" si="422"/>
        <v>540</v>
      </c>
      <c r="Y1583" s="26">
        <f t="shared" si="423"/>
        <v>49</v>
      </c>
      <c r="Z1583" s="26">
        <f t="shared" si="424"/>
        <v>378</v>
      </c>
      <c r="AA1583" s="26">
        <f t="shared" si="425"/>
        <v>162</v>
      </c>
      <c r="AB1583" s="26">
        <v>0</v>
      </c>
      <c r="AC1583" s="26">
        <f t="shared" si="397"/>
        <v>540</v>
      </c>
      <c r="AD1583" s="93">
        <f t="shared" si="412"/>
        <v>540</v>
      </c>
    </row>
    <row r="1584" spans="1:30" ht="30" customHeight="1" x14ac:dyDescent="0.35">
      <c r="A1584" s="16"/>
      <c r="B1584" s="16" t="s">
        <v>79</v>
      </c>
      <c r="C1584" s="17">
        <v>1396</v>
      </c>
      <c r="D1584" s="18">
        <v>13884</v>
      </c>
      <c r="E1584" s="18">
        <v>8459</v>
      </c>
      <c r="F1584" s="19" t="s">
        <v>49</v>
      </c>
      <c r="G1584" s="16" t="s">
        <v>80</v>
      </c>
      <c r="H1584" s="16" t="s">
        <v>28</v>
      </c>
      <c r="I1584" s="19">
        <v>2.5</v>
      </c>
      <c r="J1584" s="19">
        <v>2.5</v>
      </c>
      <c r="K1584" s="19">
        <v>4.5</v>
      </c>
      <c r="L1584" s="19"/>
      <c r="M1584" s="19">
        <f t="shared" si="396"/>
        <v>4.5</v>
      </c>
      <c r="N1584" s="19"/>
      <c r="O1584" s="19">
        <f>IF(P1584="m3",I1584*J1584*M1584,IF(P1584="m2-LxH",I1584*M1584,IF(P1584="m2-LxW",I1584*J1584*N1584,IF(P1584="rm",M1584,IF(P1584="lm",I1584,IF(P1584="unit",#REF!,))))))</f>
        <v>28.125</v>
      </c>
      <c r="P1584" s="20" t="str">
        <f>VLOOKUP(H1584,Supporting!A:D,2,FALSE)</f>
        <v>m3</v>
      </c>
      <c r="Q1584" s="21" t="str">
        <f t="shared" si="394"/>
        <v>off hired</v>
      </c>
      <c r="R1584" s="22">
        <v>44873</v>
      </c>
      <c r="S1584" s="22">
        <v>44918</v>
      </c>
      <c r="T1584" s="23">
        <f t="shared" si="395"/>
        <v>1</v>
      </c>
      <c r="U1584" s="24">
        <f t="shared" si="415"/>
        <v>6.5714285714285712</v>
      </c>
      <c r="V1584" s="31">
        <f>VLOOKUP(H1584,Supporting!A:D,3,FALSE)</f>
        <v>7.5</v>
      </c>
      <c r="W1584" s="25">
        <f>VLOOKUP(H1584,Supporting!A:D,4,FALSE)</f>
        <v>0.70000000000000007</v>
      </c>
      <c r="X1584" s="26">
        <f t="shared" si="422"/>
        <v>210.9375</v>
      </c>
      <c r="Y1584" s="26">
        <f t="shared" si="423"/>
        <v>19.687500000000004</v>
      </c>
      <c r="Z1584" s="26">
        <f t="shared" si="424"/>
        <v>147.65625</v>
      </c>
      <c r="AA1584" s="26">
        <f t="shared" si="425"/>
        <v>63.28125</v>
      </c>
      <c r="AB1584" s="26">
        <v>0</v>
      </c>
      <c r="AC1584" s="26">
        <f t="shared" si="397"/>
        <v>210.9375</v>
      </c>
      <c r="AD1584" s="93">
        <f t="shared" si="412"/>
        <v>210.9375</v>
      </c>
    </row>
    <row r="1585" spans="1:30" ht="30" customHeight="1" x14ac:dyDescent="0.35">
      <c r="A1585" s="16"/>
      <c r="B1585" s="16" t="s">
        <v>79</v>
      </c>
      <c r="C1585" s="17">
        <v>1396</v>
      </c>
      <c r="D1585" s="18">
        <v>13884</v>
      </c>
      <c r="E1585" s="18">
        <v>8459</v>
      </c>
      <c r="F1585" s="19" t="s">
        <v>49</v>
      </c>
      <c r="G1585" s="16" t="s">
        <v>80</v>
      </c>
      <c r="H1585" s="16" t="s">
        <v>28</v>
      </c>
      <c r="I1585" s="19">
        <v>8</v>
      </c>
      <c r="J1585" s="19">
        <v>5</v>
      </c>
      <c r="K1585" s="19">
        <v>1</v>
      </c>
      <c r="L1585" s="19"/>
      <c r="M1585" s="19">
        <f t="shared" si="396"/>
        <v>1</v>
      </c>
      <c r="N1585" s="19"/>
      <c r="O1585" s="19">
        <f>IF(P1585="m3",I1585*J1585*M1585,IF(P1585="m2-LxH",I1585*M1585,IF(P1585="m2-LxW",I1585*J1585*N1585,IF(P1585="rm",M1585,IF(P1585="lm",I1585,IF(P1585="unit",#REF!,))))))</f>
        <v>40</v>
      </c>
      <c r="P1585" s="20" t="str">
        <f>VLOOKUP(H1585,Supporting!A:D,2,FALSE)</f>
        <v>m3</v>
      </c>
      <c r="Q1585" s="21" t="str">
        <f t="shared" si="394"/>
        <v>off hired</v>
      </c>
      <c r="R1585" s="22">
        <v>44873</v>
      </c>
      <c r="S1585" s="22">
        <v>44918</v>
      </c>
      <c r="T1585" s="23">
        <f t="shared" si="395"/>
        <v>1</v>
      </c>
      <c r="U1585" s="24">
        <f t="shared" si="415"/>
        <v>6.5714285714285712</v>
      </c>
      <c r="V1585" s="31">
        <f>VLOOKUP(H1585,Supporting!A:D,3,FALSE)</f>
        <v>7.5</v>
      </c>
      <c r="W1585" s="25">
        <f>VLOOKUP(H1585,Supporting!A:D,4,FALSE)</f>
        <v>0.70000000000000007</v>
      </c>
      <c r="X1585" s="26">
        <f t="shared" si="422"/>
        <v>300</v>
      </c>
      <c r="Y1585" s="26">
        <f t="shared" si="423"/>
        <v>28.000000000000004</v>
      </c>
      <c r="Z1585" s="26">
        <f t="shared" si="424"/>
        <v>210</v>
      </c>
      <c r="AA1585" s="26">
        <f t="shared" si="425"/>
        <v>90</v>
      </c>
      <c r="AB1585" s="26">
        <v>0</v>
      </c>
      <c r="AC1585" s="26">
        <f t="shared" si="397"/>
        <v>300</v>
      </c>
      <c r="AD1585" s="93">
        <f t="shared" si="412"/>
        <v>300</v>
      </c>
    </row>
    <row r="1586" spans="1:30" ht="30" customHeight="1" x14ac:dyDescent="0.35">
      <c r="A1586" s="16"/>
      <c r="B1586" s="16" t="s">
        <v>84</v>
      </c>
      <c r="C1586" s="17">
        <v>1398</v>
      </c>
      <c r="D1586" s="18">
        <v>13886</v>
      </c>
      <c r="E1586" s="18">
        <v>8304</v>
      </c>
      <c r="F1586" s="19" t="s">
        <v>50</v>
      </c>
      <c r="G1586" s="16" t="s">
        <v>90</v>
      </c>
      <c r="H1586" s="16" t="s">
        <v>36</v>
      </c>
      <c r="I1586" s="19">
        <v>5</v>
      </c>
      <c r="J1586" s="19">
        <v>1.3</v>
      </c>
      <c r="K1586" s="19">
        <v>2</v>
      </c>
      <c r="L1586" s="19"/>
      <c r="M1586" s="19">
        <f t="shared" si="396"/>
        <v>2</v>
      </c>
      <c r="N1586" s="19"/>
      <c r="O1586" s="19">
        <f>IF(P1586="m3",I1586*J1586*M1586,IF(P1586="m2-LxH",I1586*M1586,IF(P1586="m2-LxW",I1586*J1586*N1586,IF(P1586="rm",M1586,IF(P1586="lm",I1586,IF(P1586="unit",#REF!,))))))</f>
        <v>10</v>
      </c>
      <c r="P1586" s="20" t="str">
        <f>VLOOKUP(H1586,Supporting!A:D,2,FALSE)</f>
        <v>m2-LxH</v>
      </c>
      <c r="Q1586" s="21" t="str">
        <f t="shared" si="394"/>
        <v>off hired</v>
      </c>
      <c r="R1586" s="22">
        <v>44874</v>
      </c>
      <c r="S1586" s="22">
        <v>44901</v>
      </c>
      <c r="T1586" s="23">
        <f t="shared" si="395"/>
        <v>1</v>
      </c>
      <c r="U1586" s="24">
        <f t="shared" si="415"/>
        <v>4</v>
      </c>
      <c r="V1586" s="31">
        <f>VLOOKUP(H1586,Supporting!A:D,3,FALSE)</f>
        <v>14</v>
      </c>
      <c r="W1586" s="25">
        <f>VLOOKUP(H1586,Supporting!A:D,4,FALSE)</f>
        <v>0.84</v>
      </c>
      <c r="X1586" s="26">
        <f t="shared" si="422"/>
        <v>140</v>
      </c>
      <c r="Y1586" s="26">
        <f t="shared" si="423"/>
        <v>8.4</v>
      </c>
      <c r="Z1586" s="26">
        <f t="shared" si="424"/>
        <v>98</v>
      </c>
      <c r="AA1586" s="26">
        <f t="shared" si="425"/>
        <v>42</v>
      </c>
      <c r="AB1586" s="26">
        <f t="shared" si="426"/>
        <v>33.6</v>
      </c>
      <c r="AC1586" s="26">
        <f t="shared" si="397"/>
        <v>173.6</v>
      </c>
      <c r="AD1586" s="93">
        <f t="shared" si="412"/>
        <v>173.6</v>
      </c>
    </row>
    <row r="1587" spans="1:30" ht="30" customHeight="1" x14ac:dyDescent="0.35">
      <c r="A1587" s="16"/>
      <c r="B1587" s="16" t="s">
        <v>79</v>
      </c>
      <c r="C1587" s="17">
        <v>1399</v>
      </c>
      <c r="D1587" s="18">
        <v>13887</v>
      </c>
      <c r="E1587" s="18">
        <v>8603</v>
      </c>
      <c r="F1587" s="19" t="s">
        <v>49</v>
      </c>
      <c r="G1587" s="16" t="s">
        <v>138</v>
      </c>
      <c r="H1587" s="16" t="s">
        <v>28</v>
      </c>
      <c r="I1587" s="19">
        <v>4</v>
      </c>
      <c r="J1587" s="19">
        <v>2.5</v>
      </c>
      <c r="K1587" s="19">
        <v>2.5</v>
      </c>
      <c r="L1587" s="19"/>
      <c r="M1587" s="19">
        <f t="shared" si="396"/>
        <v>2.5</v>
      </c>
      <c r="N1587" s="19"/>
      <c r="O1587" s="19">
        <f>IF(P1587="m3",I1587*J1587*M1587,IF(P1587="m2-LxH",I1587*M1587,IF(P1587="m2-LxW",I1587*J1587*N1587,IF(P1587="rm",M1587,IF(P1587="lm",I1587,IF(P1587="unit",#REF!,))))))</f>
        <v>25</v>
      </c>
      <c r="P1587" s="20" t="str">
        <f>VLOOKUP(H1587,Supporting!A:D,2,FALSE)</f>
        <v>m3</v>
      </c>
      <c r="Q1587" s="21" t="str">
        <f t="shared" si="394"/>
        <v>off hired</v>
      </c>
      <c r="R1587" s="22">
        <v>44874</v>
      </c>
      <c r="S1587" s="22">
        <v>44949</v>
      </c>
      <c r="T1587" s="23">
        <f t="shared" si="395"/>
        <v>1</v>
      </c>
      <c r="U1587" s="24">
        <f t="shared" si="415"/>
        <v>10.857142857142858</v>
      </c>
      <c r="V1587" s="31">
        <f>VLOOKUP(H1587,Supporting!A:D,3,FALSE)</f>
        <v>7.5</v>
      </c>
      <c r="W1587" s="25">
        <f>VLOOKUP(H1587,Supporting!A:D,4,FALSE)</f>
        <v>0.70000000000000007</v>
      </c>
      <c r="X1587" s="26">
        <f t="shared" si="422"/>
        <v>187.5</v>
      </c>
      <c r="Y1587" s="26">
        <f t="shared" si="423"/>
        <v>17.5</v>
      </c>
      <c r="Z1587" s="26">
        <f t="shared" si="424"/>
        <v>131.25</v>
      </c>
      <c r="AA1587" s="26">
        <f t="shared" si="425"/>
        <v>56.25</v>
      </c>
      <c r="AB1587" s="26">
        <v>0</v>
      </c>
      <c r="AC1587" s="26">
        <f t="shared" si="397"/>
        <v>187.5</v>
      </c>
      <c r="AD1587" s="93">
        <f t="shared" si="412"/>
        <v>187.5</v>
      </c>
    </row>
    <row r="1588" spans="1:30" ht="30" customHeight="1" x14ac:dyDescent="0.35">
      <c r="A1588" s="16"/>
      <c r="B1588" s="16" t="s">
        <v>79</v>
      </c>
      <c r="C1588" s="17">
        <v>1399</v>
      </c>
      <c r="D1588" s="18">
        <v>13887</v>
      </c>
      <c r="E1588" s="18">
        <v>8603</v>
      </c>
      <c r="F1588" s="19" t="s">
        <v>49</v>
      </c>
      <c r="G1588" s="16" t="s">
        <v>138</v>
      </c>
      <c r="H1588" s="16" t="s">
        <v>28</v>
      </c>
      <c r="I1588" s="19">
        <v>2.5</v>
      </c>
      <c r="J1588" s="19">
        <v>2.5</v>
      </c>
      <c r="K1588" s="19">
        <v>2.5</v>
      </c>
      <c r="L1588" s="19"/>
      <c r="M1588" s="19">
        <f t="shared" si="396"/>
        <v>2.5</v>
      </c>
      <c r="N1588" s="19"/>
      <c r="O1588" s="19">
        <f>IF(P1588="m3",I1588*J1588*M1588,IF(P1588="m2-LxH",I1588*M1588,IF(P1588="m2-LxW",I1588*J1588*N1588,IF(P1588="rm",M1588,IF(P1588="lm",I1588,IF(P1588="unit",#REF!,))))))</f>
        <v>15.625</v>
      </c>
      <c r="P1588" s="20" t="str">
        <f>VLOOKUP(H1588,Supporting!A:D,2,FALSE)</f>
        <v>m3</v>
      </c>
      <c r="Q1588" s="21" t="str">
        <f t="shared" si="394"/>
        <v>off hired</v>
      </c>
      <c r="R1588" s="22">
        <v>44874</v>
      </c>
      <c r="S1588" s="22">
        <v>44949</v>
      </c>
      <c r="T1588" s="23">
        <f t="shared" si="395"/>
        <v>1</v>
      </c>
      <c r="U1588" s="24">
        <f t="shared" si="415"/>
        <v>10.857142857142858</v>
      </c>
      <c r="V1588" s="31">
        <f>VLOOKUP(H1588,Supporting!A:D,3,FALSE)</f>
        <v>7.5</v>
      </c>
      <c r="W1588" s="25">
        <f>VLOOKUP(H1588,Supporting!A:D,4,FALSE)</f>
        <v>0.70000000000000007</v>
      </c>
      <c r="X1588" s="26">
        <f t="shared" si="422"/>
        <v>117.1875</v>
      </c>
      <c r="Y1588" s="26">
        <f t="shared" si="423"/>
        <v>10.937500000000002</v>
      </c>
      <c r="Z1588" s="26">
        <f t="shared" si="424"/>
        <v>82.03125</v>
      </c>
      <c r="AA1588" s="26">
        <f t="shared" si="425"/>
        <v>35.15625</v>
      </c>
      <c r="AB1588" s="26">
        <v>0</v>
      </c>
      <c r="AC1588" s="26">
        <f t="shared" si="397"/>
        <v>117.1875</v>
      </c>
      <c r="AD1588" s="93">
        <f t="shared" si="412"/>
        <v>117.1875</v>
      </c>
    </row>
    <row r="1589" spans="1:30" ht="30" customHeight="1" x14ac:dyDescent="0.35">
      <c r="A1589" s="16"/>
      <c r="B1589" s="16" t="s">
        <v>47</v>
      </c>
      <c r="C1589" s="17">
        <v>1424</v>
      </c>
      <c r="D1589" s="18">
        <v>13912</v>
      </c>
      <c r="E1589" s="18">
        <v>8350</v>
      </c>
      <c r="F1589" s="19" t="s">
        <v>50</v>
      </c>
      <c r="G1589" s="16" t="s">
        <v>492</v>
      </c>
      <c r="H1589" s="16" t="s">
        <v>36</v>
      </c>
      <c r="I1589" s="19">
        <v>8</v>
      </c>
      <c r="J1589" s="19">
        <v>1.3</v>
      </c>
      <c r="K1589" s="19">
        <v>4</v>
      </c>
      <c r="L1589" s="19"/>
      <c r="M1589" s="19">
        <f t="shared" si="396"/>
        <v>4</v>
      </c>
      <c r="N1589" s="19"/>
      <c r="O1589" s="19">
        <f>IF(P1589="m3",I1589*J1589*M1589,IF(P1589="m2-LxH",I1589*M1589,IF(P1589="m2-LxW",I1589*J1589*N1589,IF(P1589="rm",M1589,IF(P1589="lm",I1589,IF(P1589="unit",#REF!,))))))</f>
        <v>32</v>
      </c>
      <c r="P1589" s="20" t="str">
        <f>VLOOKUP(H1589,Supporting!A:D,2,FALSE)</f>
        <v>m2-LxH</v>
      </c>
      <c r="Q1589" s="21" t="str">
        <f t="shared" si="394"/>
        <v>off hired</v>
      </c>
      <c r="R1589" s="22">
        <v>44877</v>
      </c>
      <c r="S1589" s="22">
        <v>44916</v>
      </c>
      <c r="T1589" s="23">
        <f t="shared" si="395"/>
        <v>1</v>
      </c>
      <c r="U1589" s="24">
        <f t="shared" si="415"/>
        <v>5.7142857142857144</v>
      </c>
      <c r="V1589" s="31">
        <f>VLOOKUP(H1589,Supporting!A:D,3,FALSE)</f>
        <v>14</v>
      </c>
      <c r="W1589" s="25">
        <f>VLOOKUP(H1589,Supporting!A:D,4,FALSE)</f>
        <v>0.84</v>
      </c>
      <c r="X1589" s="26">
        <f t="shared" si="422"/>
        <v>448</v>
      </c>
      <c r="Y1589" s="26">
        <f t="shared" si="423"/>
        <v>26.88</v>
      </c>
      <c r="Z1589" s="26">
        <f t="shared" si="424"/>
        <v>313.59999999999997</v>
      </c>
      <c r="AA1589" s="26">
        <f t="shared" si="425"/>
        <v>134.4</v>
      </c>
      <c r="AB1589" s="26">
        <f t="shared" si="426"/>
        <v>153.6</v>
      </c>
      <c r="AC1589" s="26">
        <f t="shared" si="397"/>
        <v>601.6</v>
      </c>
      <c r="AD1589" s="93">
        <f t="shared" si="412"/>
        <v>601.6</v>
      </c>
    </row>
    <row r="1590" spans="1:30" ht="30" customHeight="1" x14ac:dyDescent="0.35">
      <c r="A1590" s="16"/>
      <c r="B1590" s="16" t="s">
        <v>47</v>
      </c>
      <c r="C1590" s="17">
        <v>1423</v>
      </c>
      <c r="D1590" s="18">
        <v>13911</v>
      </c>
      <c r="E1590" s="18">
        <v>8231</v>
      </c>
      <c r="F1590" s="19" t="s">
        <v>50</v>
      </c>
      <c r="G1590" s="16"/>
      <c r="H1590" s="16" t="s">
        <v>36</v>
      </c>
      <c r="I1590" s="19">
        <v>8.3000000000000007</v>
      </c>
      <c r="J1590" s="19">
        <v>1.3</v>
      </c>
      <c r="K1590" s="19">
        <v>3.5</v>
      </c>
      <c r="L1590" s="19"/>
      <c r="M1590" s="19">
        <f t="shared" si="396"/>
        <v>3.5</v>
      </c>
      <c r="N1590" s="19"/>
      <c r="O1590" s="19">
        <f>IF(P1590="m3",I1590*J1590*M1590,IF(P1590="m2-LxH",I1590*M1590,IF(P1590="m2-LxW",I1590*J1590*N1590,IF(P1590="rm",M1590,IF(P1590="lm",I1590,IF(P1590="unit",#REF!,))))))</f>
        <v>29.050000000000004</v>
      </c>
      <c r="P1590" s="20" t="str">
        <f>VLOOKUP(H1590,Supporting!A:D,2,FALSE)</f>
        <v>m2-LxH</v>
      </c>
      <c r="Q1590" s="21" t="str">
        <f t="shared" si="394"/>
        <v>off hired</v>
      </c>
      <c r="R1590" s="22">
        <v>44877</v>
      </c>
      <c r="S1590" s="22">
        <v>44878</v>
      </c>
      <c r="T1590" s="23">
        <f t="shared" si="395"/>
        <v>1</v>
      </c>
      <c r="U1590" s="24">
        <f t="shared" si="415"/>
        <v>0.2857142857142857</v>
      </c>
      <c r="V1590" s="31">
        <f>VLOOKUP(H1590,Supporting!A:D,3,FALSE)</f>
        <v>14</v>
      </c>
      <c r="W1590" s="25">
        <f>VLOOKUP(H1590,Supporting!A:D,4,FALSE)</f>
        <v>0.84</v>
      </c>
      <c r="X1590" s="26">
        <f t="shared" si="422"/>
        <v>406.70000000000005</v>
      </c>
      <c r="Y1590" s="26">
        <f t="shared" si="423"/>
        <v>24.402000000000001</v>
      </c>
      <c r="Z1590" s="26">
        <f t="shared" si="424"/>
        <v>284.69</v>
      </c>
      <c r="AA1590" s="26">
        <f t="shared" si="425"/>
        <v>122.01000000000002</v>
      </c>
      <c r="AB1590" s="26">
        <f t="shared" si="426"/>
        <v>6.9720000000000004</v>
      </c>
      <c r="AC1590" s="26">
        <f t="shared" si="397"/>
        <v>413.67200000000003</v>
      </c>
      <c r="AD1590" s="93">
        <f t="shared" si="412"/>
        <v>413.67200000000003</v>
      </c>
    </row>
    <row r="1591" spans="1:30" ht="30" customHeight="1" x14ac:dyDescent="0.35">
      <c r="A1591" s="16"/>
      <c r="B1591" s="16" t="s">
        <v>79</v>
      </c>
      <c r="C1591" s="17">
        <v>1422</v>
      </c>
      <c r="D1591" s="18">
        <v>13910</v>
      </c>
      <c r="E1591" s="18">
        <v>8238</v>
      </c>
      <c r="F1591" s="19" t="s">
        <v>50</v>
      </c>
      <c r="G1591" s="16" t="s">
        <v>76</v>
      </c>
      <c r="H1591" s="16" t="s">
        <v>36</v>
      </c>
      <c r="I1591" s="19">
        <v>5</v>
      </c>
      <c r="J1591" s="19">
        <v>0.6</v>
      </c>
      <c r="K1591" s="19">
        <v>1.5</v>
      </c>
      <c r="L1591" s="19"/>
      <c r="M1591" s="19">
        <f t="shared" si="396"/>
        <v>1.5</v>
      </c>
      <c r="N1591" s="19"/>
      <c r="O1591" s="19">
        <f>IF(P1591="m3",I1591*J1591*M1591,IF(P1591="m2-LxH",I1591*M1591,IF(P1591="m2-LxW",I1591*J1591*N1591,IF(P1591="rm",M1591,IF(P1591="lm",I1591,IF(P1591="unit",#REF!,))))))</f>
        <v>7.5</v>
      </c>
      <c r="P1591" s="20" t="str">
        <f>VLOOKUP(H1591,Supporting!A:D,2,FALSE)</f>
        <v>m2-LxH</v>
      </c>
      <c r="Q1591" s="21" t="str">
        <f t="shared" si="394"/>
        <v>off hired</v>
      </c>
      <c r="R1591" s="22">
        <v>44877</v>
      </c>
      <c r="S1591" s="22">
        <v>44880</v>
      </c>
      <c r="T1591" s="23">
        <f t="shared" si="395"/>
        <v>1</v>
      </c>
      <c r="U1591" s="24">
        <f t="shared" si="415"/>
        <v>0.5714285714285714</v>
      </c>
      <c r="V1591" s="31">
        <f>VLOOKUP(H1591,Supporting!A:D,3,FALSE)</f>
        <v>14</v>
      </c>
      <c r="W1591" s="25">
        <f>VLOOKUP(H1591,Supporting!A:D,4,FALSE)</f>
        <v>0.84</v>
      </c>
      <c r="X1591" s="26">
        <f t="shared" si="422"/>
        <v>105</v>
      </c>
      <c r="Y1591" s="26">
        <f t="shared" si="423"/>
        <v>6.3</v>
      </c>
      <c r="Z1591" s="26">
        <f t="shared" si="424"/>
        <v>73.5</v>
      </c>
      <c r="AA1591" s="26">
        <f t="shared" si="425"/>
        <v>31.5</v>
      </c>
      <c r="AB1591" s="26">
        <f t="shared" si="426"/>
        <v>3.5999999999999996</v>
      </c>
      <c r="AC1591" s="26">
        <f t="shared" si="397"/>
        <v>108.6</v>
      </c>
      <c r="AD1591" s="93">
        <f t="shared" si="412"/>
        <v>108.6</v>
      </c>
    </row>
    <row r="1592" spans="1:30" ht="30" customHeight="1" x14ac:dyDescent="0.35">
      <c r="A1592" s="16"/>
      <c r="B1592" s="16" t="s">
        <v>47</v>
      </c>
      <c r="C1592" s="17">
        <v>1420</v>
      </c>
      <c r="D1592" s="18">
        <v>13908</v>
      </c>
      <c r="E1592" s="18">
        <v>8252</v>
      </c>
      <c r="F1592" s="19" t="s">
        <v>50</v>
      </c>
      <c r="G1592" s="16" t="s">
        <v>76</v>
      </c>
      <c r="H1592" s="16" t="s">
        <v>36</v>
      </c>
      <c r="I1592" s="19">
        <v>10</v>
      </c>
      <c r="J1592" s="19">
        <v>0.6</v>
      </c>
      <c r="K1592" s="19">
        <v>2</v>
      </c>
      <c r="L1592" s="19"/>
      <c r="M1592" s="19">
        <f t="shared" si="396"/>
        <v>2</v>
      </c>
      <c r="N1592" s="19"/>
      <c r="O1592" s="19">
        <f>IF(P1592="m3",I1592*J1592*M1592,IF(P1592="m2-LxH",I1592*M1592,IF(P1592="m2-LxW",I1592*J1592*N1592,IF(P1592="rm",M1592,IF(P1592="lm",I1592,IF(P1592="unit",#REF!,))))))</f>
        <v>20</v>
      </c>
      <c r="P1592" s="20" t="str">
        <f>VLOOKUP(H1592,Supporting!A:D,2,FALSE)</f>
        <v>m2-LxH</v>
      </c>
      <c r="Q1592" s="21" t="str">
        <f t="shared" si="394"/>
        <v>off hired</v>
      </c>
      <c r="R1592" s="22">
        <v>44877</v>
      </c>
      <c r="S1592" s="22">
        <v>44883</v>
      </c>
      <c r="T1592" s="23">
        <f t="shared" si="395"/>
        <v>1</v>
      </c>
      <c r="U1592" s="24">
        <f t="shared" si="415"/>
        <v>1</v>
      </c>
      <c r="V1592" s="31">
        <f>VLOOKUP(H1592,Supporting!A:D,3,FALSE)</f>
        <v>14</v>
      </c>
      <c r="W1592" s="25">
        <f>VLOOKUP(H1592,Supporting!A:D,4,FALSE)</f>
        <v>0.84</v>
      </c>
      <c r="X1592" s="26">
        <f t="shared" si="422"/>
        <v>280</v>
      </c>
      <c r="Y1592" s="26">
        <f t="shared" si="423"/>
        <v>16.8</v>
      </c>
      <c r="Z1592" s="26">
        <f t="shared" si="424"/>
        <v>196</v>
      </c>
      <c r="AA1592" s="26">
        <f t="shared" si="425"/>
        <v>84</v>
      </c>
      <c r="AB1592" s="26">
        <f t="shared" si="426"/>
        <v>16.8</v>
      </c>
      <c r="AC1592" s="26">
        <f t="shared" si="397"/>
        <v>296.8</v>
      </c>
      <c r="AD1592" s="93">
        <f t="shared" si="412"/>
        <v>296.8</v>
      </c>
    </row>
    <row r="1593" spans="1:30" ht="30" customHeight="1" x14ac:dyDescent="0.35">
      <c r="A1593" s="16"/>
      <c r="B1593" s="16" t="s">
        <v>104</v>
      </c>
      <c r="C1593" s="17">
        <v>1419</v>
      </c>
      <c r="D1593" s="18">
        <v>13907</v>
      </c>
      <c r="E1593" s="18">
        <v>8323</v>
      </c>
      <c r="F1593" s="19" t="s">
        <v>49</v>
      </c>
      <c r="G1593" s="16" t="s">
        <v>105</v>
      </c>
      <c r="H1593" s="16" t="s">
        <v>38</v>
      </c>
      <c r="I1593" s="19">
        <v>2.5</v>
      </c>
      <c r="J1593" s="19">
        <v>1</v>
      </c>
      <c r="K1593" s="19">
        <v>3</v>
      </c>
      <c r="L1593" s="19"/>
      <c r="M1593" s="19">
        <f t="shared" si="396"/>
        <v>3</v>
      </c>
      <c r="N1593" s="19"/>
      <c r="O1593" s="19">
        <f>IF(P1593="m3",I1593*J1593*M1593,IF(P1593="m2-LxH",I1593*M1593,IF(P1593="m2-LxW",I1593*J1593*N1593,IF(P1593="rm",M1593,IF(P1593="lm",I1593,IF(P1593="unit",#REF!,))))))</f>
        <v>3</v>
      </c>
      <c r="P1593" s="20" t="str">
        <f>VLOOKUP(H1593,Supporting!A:D,2,FALSE)</f>
        <v>rm</v>
      </c>
      <c r="Q1593" s="21" t="str">
        <f t="shared" si="394"/>
        <v>off hired</v>
      </c>
      <c r="R1593" s="22">
        <v>44877</v>
      </c>
      <c r="S1593" s="22">
        <v>44907</v>
      </c>
      <c r="T1593" s="23">
        <f t="shared" si="395"/>
        <v>1</v>
      </c>
      <c r="U1593" s="24">
        <f t="shared" si="415"/>
        <v>4.4285714285714288</v>
      </c>
      <c r="V1593" s="31">
        <f>VLOOKUP(H1593,Supporting!A:D,3,FALSE)</f>
        <v>135</v>
      </c>
      <c r="W1593" s="25">
        <f>VLOOKUP(H1593,Supporting!A:D,4,FALSE)</f>
        <v>12.25</v>
      </c>
      <c r="X1593" s="26">
        <f t="shared" si="422"/>
        <v>405</v>
      </c>
      <c r="Y1593" s="26">
        <f t="shared" si="423"/>
        <v>36.75</v>
      </c>
      <c r="Z1593" s="26">
        <f t="shared" si="424"/>
        <v>283.49999999999994</v>
      </c>
      <c r="AA1593" s="26">
        <f t="shared" si="425"/>
        <v>121.49999999999999</v>
      </c>
      <c r="AB1593" s="26">
        <f t="shared" si="426"/>
        <v>162.75</v>
      </c>
      <c r="AC1593" s="26">
        <f t="shared" si="397"/>
        <v>567.75</v>
      </c>
      <c r="AD1593" s="93">
        <f t="shared" si="412"/>
        <v>567.75</v>
      </c>
    </row>
    <row r="1594" spans="1:30" ht="30" customHeight="1" x14ac:dyDescent="0.35">
      <c r="A1594" s="16"/>
      <c r="B1594" s="16" t="s">
        <v>47</v>
      </c>
      <c r="C1594" s="17">
        <v>1418</v>
      </c>
      <c r="D1594" s="18">
        <v>13906</v>
      </c>
      <c r="E1594" s="18">
        <v>8238</v>
      </c>
      <c r="F1594" s="19" t="s">
        <v>50</v>
      </c>
      <c r="G1594" s="16" t="s">
        <v>76</v>
      </c>
      <c r="H1594" s="16" t="s">
        <v>36</v>
      </c>
      <c r="I1594" s="19">
        <v>17.5</v>
      </c>
      <c r="J1594" s="19">
        <v>1</v>
      </c>
      <c r="K1594" s="19">
        <v>2</v>
      </c>
      <c r="L1594" s="19"/>
      <c r="M1594" s="19">
        <f t="shared" ref="M1594:M1609" si="431">K1594-L1594</f>
        <v>2</v>
      </c>
      <c r="N1594" s="19"/>
      <c r="O1594" s="19">
        <f>IF(P1594="m3",I1594*J1594*M1594,IF(P1594="m2-LxH",I1594*M1594,IF(P1594="m2-LxW",I1594*J1594*N1594,IF(P1594="rm",M1594,IF(P1594="lm",I1594,IF(P1594="unit",#REF!,))))))</f>
        <v>35</v>
      </c>
      <c r="P1594" s="20" t="str">
        <f>VLOOKUP(H1594,Supporting!A:D,2,FALSE)</f>
        <v>m2-LxH</v>
      </c>
      <c r="Q1594" s="21" t="str">
        <f t="shared" ref="Q1594:Q1609" si="432">IF(S1594&lt;&gt;0,"off hired",IF(R1594&lt;&gt;0,"on hire","-"))</f>
        <v>off hired</v>
      </c>
      <c r="R1594" s="22">
        <v>44877</v>
      </c>
      <c r="S1594" s="22">
        <v>44880</v>
      </c>
      <c r="T1594" s="23">
        <f t="shared" ref="T1594:T1609" si="433">IF(S1594&lt;&gt;0,1,0)</f>
        <v>1</v>
      </c>
      <c r="U1594" s="24">
        <f t="shared" ref="U1594:U1609" si="434">IF(Q1594="on hire",$C$1-R1594+1,IF(Q1594="off hired",S1594-R1594+1,0))/7</f>
        <v>0.5714285714285714</v>
      </c>
      <c r="V1594" s="31">
        <f>VLOOKUP(H1594,Supporting!A:D,3,FALSE)</f>
        <v>14</v>
      </c>
      <c r="W1594" s="25">
        <f>VLOOKUP(H1594,Supporting!A:D,4,FALSE)</f>
        <v>0.84</v>
      </c>
      <c r="X1594" s="26">
        <f t="shared" ref="X1594:X1609" si="435">V1594*O1594</f>
        <v>490</v>
      </c>
      <c r="Y1594" s="26">
        <f t="shared" ref="Y1594:Y1609" si="436">W1594*O1594</f>
        <v>29.4</v>
      </c>
      <c r="Z1594" s="26">
        <f t="shared" ref="Z1594:Z1609" si="437">0.7*O1594*V1594</f>
        <v>343</v>
      </c>
      <c r="AA1594" s="26">
        <f t="shared" ref="AA1594:AA1609" si="438">IF(Q1594="off hired",0.3*O1594*V1594*T1594,0)</f>
        <v>147</v>
      </c>
      <c r="AB1594" s="26">
        <f t="shared" ref="AB1594:AB1609" si="439">U1594*O1594*W1594</f>
        <v>16.8</v>
      </c>
      <c r="AC1594" s="26">
        <f t="shared" ref="AC1594:AC1609" si="440">Z1594+AA1594+AB1594</f>
        <v>506.8</v>
      </c>
      <c r="AD1594" s="93">
        <f t="shared" si="412"/>
        <v>506.8</v>
      </c>
    </row>
    <row r="1595" spans="1:30" ht="30" customHeight="1" x14ac:dyDescent="0.35">
      <c r="A1595" s="16"/>
      <c r="B1595" s="16" t="s">
        <v>219</v>
      </c>
      <c r="C1595" s="17">
        <v>1417</v>
      </c>
      <c r="D1595" s="18">
        <v>13905</v>
      </c>
      <c r="E1595" s="18">
        <v>8251</v>
      </c>
      <c r="F1595" s="19" t="s">
        <v>49</v>
      </c>
      <c r="G1595" s="16" t="s">
        <v>494</v>
      </c>
      <c r="H1595" s="16" t="s">
        <v>493</v>
      </c>
      <c r="I1595" s="19">
        <v>6</v>
      </c>
      <c r="J1595" s="19">
        <v>1</v>
      </c>
      <c r="K1595" s="19"/>
      <c r="L1595" s="19"/>
      <c r="M1595" s="19">
        <f t="shared" si="431"/>
        <v>0</v>
      </c>
      <c r="N1595" s="19">
        <v>3</v>
      </c>
      <c r="O1595" s="19">
        <f>IF(P1595="m3",I1595*J1595*M1595,IF(P1595="m2-LxH",I1595*M1595,IF(P1595="m2-LxW",I1595*J1595*N1595,IF(P1595="rm",M1595,IF(P1595="lm",I1595,IF(P1595="unit",#REF!,))))))</f>
        <v>18</v>
      </c>
      <c r="P1595" s="20" t="str">
        <f>VLOOKUP(H1595,Supporting!A:D,2,FALSE)</f>
        <v>m2-LxW</v>
      </c>
      <c r="Q1595" s="21" t="str">
        <f t="shared" si="432"/>
        <v>off hired</v>
      </c>
      <c r="R1595" s="22">
        <v>44876</v>
      </c>
      <c r="S1595" s="22">
        <v>44882</v>
      </c>
      <c r="T1595" s="23">
        <f t="shared" si="433"/>
        <v>1</v>
      </c>
      <c r="U1595" s="24">
        <f t="shared" si="434"/>
        <v>1</v>
      </c>
      <c r="V1595" s="31">
        <f>VLOOKUP(H1595,Supporting!A:D,3,FALSE)</f>
        <v>81</v>
      </c>
      <c r="W1595" s="25">
        <f>VLOOKUP(H1595,Supporting!A:D,4,FALSE)</f>
        <v>1.82</v>
      </c>
      <c r="X1595" s="26">
        <f t="shared" si="435"/>
        <v>1458</v>
      </c>
      <c r="Y1595" s="26">
        <f t="shared" si="436"/>
        <v>32.76</v>
      </c>
      <c r="Z1595" s="26">
        <f t="shared" si="437"/>
        <v>1020.6</v>
      </c>
      <c r="AA1595" s="26">
        <f t="shared" si="438"/>
        <v>437.4</v>
      </c>
      <c r="AB1595" s="26">
        <f t="shared" si="439"/>
        <v>32.76</v>
      </c>
      <c r="AC1595" s="26">
        <f t="shared" si="440"/>
        <v>1490.76</v>
      </c>
      <c r="AD1595" s="93">
        <f t="shared" si="412"/>
        <v>1490.76</v>
      </c>
    </row>
    <row r="1596" spans="1:30" ht="30" customHeight="1" x14ac:dyDescent="0.35">
      <c r="A1596" s="16"/>
      <c r="B1596" s="16" t="s">
        <v>55</v>
      </c>
      <c r="C1596" s="17">
        <v>1417</v>
      </c>
      <c r="D1596" s="18">
        <v>13905</v>
      </c>
      <c r="E1596" s="18">
        <v>8251</v>
      </c>
      <c r="F1596" s="19" t="s">
        <v>49</v>
      </c>
      <c r="G1596" s="16" t="s">
        <v>494</v>
      </c>
      <c r="H1596" s="16" t="s">
        <v>493</v>
      </c>
      <c r="I1596" s="19">
        <v>4</v>
      </c>
      <c r="J1596" s="19">
        <v>1</v>
      </c>
      <c r="K1596" s="19"/>
      <c r="L1596" s="19"/>
      <c r="M1596" s="19">
        <f t="shared" si="431"/>
        <v>0</v>
      </c>
      <c r="N1596" s="19">
        <v>17</v>
      </c>
      <c r="O1596" s="19">
        <f>IF(P1596="m3",I1596*J1596*M1596,IF(P1596="m2-LxH",I1596*M1596,IF(P1596="m2-LxW",I1596*J1596*N1596,IF(P1596="rm",M1596,IF(P1596="lm",I1596,IF(P1596="unit",#REF!,))))))</f>
        <v>68</v>
      </c>
      <c r="P1596" s="20" t="str">
        <f>VLOOKUP(H1596,Supporting!A:D,2,FALSE)</f>
        <v>m2-LxW</v>
      </c>
      <c r="Q1596" s="21" t="str">
        <f t="shared" si="432"/>
        <v>off hired</v>
      </c>
      <c r="R1596" s="22">
        <v>44876</v>
      </c>
      <c r="S1596" s="22">
        <v>44882</v>
      </c>
      <c r="T1596" s="23">
        <f t="shared" si="433"/>
        <v>1</v>
      </c>
      <c r="U1596" s="24">
        <f t="shared" si="434"/>
        <v>1</v>
      </c>
      <c r="V1596" s="31">
        <f>VLOOKUP(H1596,Supporting!A:D,3,FALSE)</f>
        <v>81</v>
      </c>
      <c r="W1596" s="25">
        <f>VLOOKUP(H1596,Supporting!A:D,4,FALSE)</f>
        <v>1.82</v>
      </c>
      <c r="X1596" s="26">
        <f t="shared" si="435"/>
        <v>5508</v>
      </c>
      <c r="Y1596" s="26">
        <f t="shared" si="436"/>
        <v>123.76</v>
      </c>
      <c r="Z1596" s="26">
        <f t="shared" si="437"/>
        <v>3855.5999999999995</v>
      </c>
      <c r="AA1596" s="26">
        <f t="shared" si="438"/>
        <v>1652.3999999999999</v>
      </c>
      <c r="AB1596" s="26">
        <f t="shared" si="439"/>
        <v>123.76</v>
      </c>
      <c r="AC1596" s="26">
        <f t="shared" si="440"/>
        <v>5631.7599999999993</v>
      </c>
      <c r="AD1596" s="93">
        <f t="shared" si="412"/>
        <v>5631.7599999999993</v>
      </c>
    </row>
    <row r="1597" spans="1:30" ht="30" customHeight="1" x14ac:dyDescent="0.35">
      <c r="A1597" s="16"/>
      <c r="B1597" s="16" t="s">
        <v>84</v>
      </c>
      <c r="C1597" s="17">
        <v>1416</v>
      </c>
      <c r="D1597" s="18">
        <v>13904</v>
      </c>
      <c r="E1597" s="18">
        <v>8314</v>
      </c>
      <c r="F1597" s="19" t="s">
        <v>49</v>
      </c>
      <c r="G1597" s="16" t="s">
        <v>495</v>
      </c>
      <c r="H1597" s="16" t="s">
        <v>36</v>
      </c>
      <c r="I1597" s="19">
        <v>15</v>
      </c>
      <c r="J1597" s="19">
        <v>1</v>
      </c>
      <c r="K1597" s="19">
        <v>2</v>
      </c>
      <c r="L1597" s="19"/>
      <c r="M1597" s="19">
        <f t="shared" si="431"/>
        <v>2</v>
      </c>
      <c r="N1597" s="19"/>
      <c r="O1597" s="19">
        <f>IF(P1597="m3",I1597*J1597*M1597,IF(P1597="m2-LxH",I1597*M1597,IF(P1597="m2-LxW",I1597*J1597*N1597,IF(P1597="rm",M1597,IF(P1597="lm",I1597,IF(P1597="unit",#REF!,))))))</f>
        <v>30</v>
      </c>
      <c r="P1597" s="20" t="str">
        <f>VLOOKUP(H1597,Supporting!A:D,2,FALSE)</f>
        <v>m2-LxH</v>
      </c>
      <c r="Q1597" s="21" t="str">
        <f t="shared" si="432"/>
        <v>off hired</v>
      </c>
      <c r="R1597" s="22">
        <v>44876</v>
      </c>
      <c r="S1597" s="22">
        <v>44904</v>
      </c>
      <c r="T1597" s="23">
        <f t="shared" si="433"/>
        <v>1</v>
      </c>
      <c r="U1597" s="24">
        <f t="shared" si="434"/>
        <v>4.1428571428571432</v>
      </c>
      <c r="V1597" s="31">
        <f>VLOOKUP(H1597,Supporting!A:D,3,FALSE)</f>
        <v>14</v>
      </c>
      <c r="W1597" s="25">
        <f>VLOOKUP(H1597,Supporting!A:D,4,FALSE)</f>
        <v>0.84</v>
      </c>
      <c r="X1597" s="26">
        <f t="shared" si="435"/>
        <v>420</v>
      </c>
      <c r="Y1597" s="26">
        <f t="shared" si="436"/>
        <v>25.2</v>
      </c>
      <c r="Z1597" s="26">
        <f t="shared" si="437"/>
        <v>294</v>
      </c>
      <c r="AA1597" s="26">
        <f t="shared" si="438"/>
        <v>126</v>
      </c>
      <c r="AB1597" s="26">
        <f t="shared" si="439"/>
        <v>104.4</v>
      </c>
      <c r="AC1597" s="26">
        <f t="shared" si="440"/>
        <v>524.4</v>
      </c>
      <c r="AD1597" s="93">
        <f t="shared" si="412"/>
        <v>524.4</v>
      </c>
    </row>
    <row r="1598" spans="1:30" ht="30" customHeight="1" x14ac:dyDescent="0.35">
      <c r="A1598" s="16"/>
      <c r="B1598" s="16" t="s">
        <v>84</v>
      </c>
      <c r="C1598" s="17">
        <v>1415</v>
      </c>
      <c r="D1598" s="18">
        <v>13903</v>
      </c>
      <c r="E1598" s="18">
        <v>8471</v>
      </c>
      <c r="F1598" s="19" t="s">
        <v>50</v>
      </c>
      <c r="G1598" s="16" t="s">
        <v>76</v>
      </c>
      <c r="H1598" s="16" t="s">
        <v>36</v>
      </c>
      <c r="I1598" s="19">
        <v>29</v>
      </c>
      <c r="J1598" s="19">
        <v>1</v>
      </c>
      <c r="K1598" s="19">
        <v>2</v>
      </c>
      <c r="L1598" s="19"/>
      <c r="M1598" s="19">
        <f t="shared" si="431"/>
        <v>2</v>
      </c>
      <c r="N1598" s="19"/>
      <c r="O1598" s="19">
        <f>IF(P1598="m3",I1598*J1598*M1598,IF(P1598="m2-LxH",I1598*M1598,IF(P1598="m2-LxW",I1598*J1598*N1598,IF(P1598="rm",M1598,IF(P1598="lm",I1598,IF(P1598="unit",#REF!,))))))</f>
        <v>58</v>
      </c>
      <c r="P1598" s="20" t="str">
        <f>VLOOKUP(H1598,Supporting!A:D,2,FALSE)</f>
        <v>m2-LxH</v>
      </c>
      <c r="Q1598" s="21" t="str">
        <f t="shared" si="432"/>
        <v>off hired</v>
      </c>
      <c r="R1598" s="22">
        <v>44876</v>
      </c>
      <c r="S1598" s="22">
        <v>44921</v>
      </c>
      <c r="T1598" s="23">
        <f t="shared" si="433"/>
        <v>1</v>
      </c>
      <c r="U1598" s="24">
        <f t="shared" si="434"/>
        <v>6.5714285714285712</v>
      </c>
      <c r="V1598" s="31">
        <f>VLOOKUP(H1598,Supporting!A:D,3,FALSE)</f>
        <v>14</v>
      </c>
      <c r="W1598" s="25">
        <f>VLOOKUP(H1598,Supporting!A:D,4,FALSE)</f>
        <v>0.84</v>
      </c>
      <c r="X1598" s="26">
        <f t="shared" si="435"/>
        <v>812</v>
      </c>
      <c r="Y1598" s="26">
        <f t="shared" si="436"/>
        <v>48.72</v>
      </c>
      <c r="Z1598" s="26">
        <f t="shared" si="437"/>
        <v>568.39999999999986</v>
      </c>
      <c r="AA1598" s="26">
        <f t="shared" si="438"/>
        <v>243.59999999999997</v>
      </c>
      <c r="AB1598" s="26">
        <f t="shared" si="439"/>
        <v>320.15999999999997</v>
      </c>
      <c r="AC1598" s="26">
        <f t="shared" si="440"/>
        <v>1132.1599999999999</v>
      </c>
      <c r="AD1598" s="93">
        <f t="shared" si="412"/>
        <v>1132.1599999999999</v>
      </c>
    </row>
    <row r="1599" spans="1:30" ht="30" customHeight="1" x14ac:dyDescent="0.35">
      <c r="A1599" s="16"/>
      <c r="B1599" s="16" t="s">
        <v>47</v>
      </c>
      <c r="C1599" s="17">
        <v>1414</v>
      </c>
      <c r="D1599" s="18">
        <v>13902</v>
      </c>
      <c r="E1599" s="18">
        <v>8317</v>
      </c>
      <c r="F1599" s="19" t="s">
        <v>50</v>
      </c>
      <c r="G1599" s="16" t="s">
        <v>195</v>
      </c>
      <c r="H1599" s="16" t="s">
        <v>36</v>
      </c>
      <c r="I1599" s="19">
        <v>36</v>
      </c>
      <c r="J1599" s="19">
        <v>1.3</v>
      </c>
      <c r="K1599" s="19">
        <v>4</v>
      </c>
      <c r="L1599" s="19"/>
      <c r="M1599" s="19">
        <f t="shared" si="431"/>
        <v>4</v>
      </c>
      <c r="N1599" s="19"/>
      <c r="O1599" s="19">
        <f>IF(P1599="m3",I1599*J1599*M1599,IF(P1599="m2-LxH",I1599*M1599,IF(P1599="m2-LxW",I1599*J1599*N1599,IF(P1599="rm",M1599,IF(P1599="lm",I1599,IF(P1599="unit",#REF!,))))))</f>
        <v>144</v>
      </c>
      <c r="P1599" s="20" t="str">
        <f>VLOOKUP(H1599,Supporting!A:D,2,FALSE)</f>
        <v>m2-LxH</v>
      </c>
      <c r="Q1599" s="21" t="str">
        <f t="shared" si="432"/>
        <v>off hired</v>
      </c>
      <c r="R1599" s="22">
        <v>44876</v>
      </c>
      <c r="S1599" s="22">
        <v>44904</v>
      </c>
      <c r="T1599" s="23">
        <f t="shared" si="433"/>
        <v>1</v>
      </c>
      <c r="U1599" s="24">
        <f t="shared" si="434"/>
        <v>4.1428571428571432</v>
      </c>
      <c r="V1599" s="31">
        <f>VLOOKUP(H1599,Supporting!A:D,3,FALSE)</f>
        <v>14</v>
      </c>
      <c r="W1599" s="25">
        <f>VLOOKUP(H1599,Supporting!A:D,4,FALSE)</f>
        <v>0.84</v>
      </c>
      <c r="X1599" s="26">
        <f t="shared" si="435"/>
        <v>2016</v>
      </c>
      <c r="Y1599" s="26">
        <f t="shared" si="436"/>
        <v>120.96</v>
      </c>
      <c r="Z1599" s="26">
        <f t="shared" si="437"/>
        <v>1411.2</v>
      </c>
      <c r="AA1599" s="26">
        <f t="shared" si="438"/>
        <v>604.79999999999995</v>
      </c>
      <c r="AB1599" s="26">
        <f t="shared" si="439"/>
        <v>501.12000000000006</v>
      </c>
      <c r="AC1599" s="26">
        <f t="shared" si="440"/>
        <v>2517.12</v>
      </c>
      <c r="AD1599" s="93">
        <f t="shared" si="412"/>
        <v>2517.12</v>
      </c>
    </row>
    <row r="1600" spans="1:30" ht="30" customHeight="1" x14ac:dyDescent="0.35">
      <c r="A1600" s="16"/>
      <c r="B1600" s="16" t="s">
        <v>47</v>
      </c>
      <c r="C1600" s="17">
        <v>1413</v>
      </c>
      <c r="D1600" s="18">
        <v>13901</v>
      </c>
      <c r="E1600" s="18">
        <v>8309</v>
      </c>
      <c r="F1600" s="19" t="s">
        <v>49</v>
      </c>
      <c r="G1600" s="16" t="s">
        <v>76</v>
      </c>
      <c r="H1600" s="16" t="s">
        <v>36</v>
      </c>
      <c r="I1600" s="19">
        <v>10</v>
      </c>
      <c r="J1600" s="19">
        <v>1.3</v>
      </c>
      <c r="K1600" s="19">
        <v>1.5</v>
      </c>
      <c r="L1600" s="19"/>
      <c r="M1600" s="19">
        <f t="shared" si="431"/>
        <v>1.5</v>
      </c>
      <c r="N1600" s="19"/>
      <c r="O1600" s="19">
        <f>IF(P1600="m3",I1600*J1600*M1600,IF(P1600="m2-LxH",I1600*M1600,IF(P1600="m2-LxW",I1600*J1600*N1600,IF(P1600="rm",M1600,IF(P1600="lm",I1600,IF(P1600="unit",#REF!,))))))</f>
        <v>15</v>
      </c>
      <c r="P1600" s="20" t="str">
        <f>VLOOKUP(H1600,Supporting!A:D,2,FALSE)</f>
        <v>m2-LxH</v>
      </c>
      <c r="Q1600" s="21" t="str">
        <f t="shared" si="432"/>
        <v>off hired</v>
      </c>
      <c r="R1600" s="22">
        <v>44876</v>
      </c>
      <c r="S1600" s="22">
        <v>44901</v>
      </c>
      <c r="T1600" s="23">
        <f t="shared" si="433"/>
        <v>1</v>
      </c>
      <c r="U1600" s="24">
        <f t="shared" si="434"/>
        <v>3.7142857142857144</v>
      </c>
      <c r="V1600" s="31">
        <f>VLOOKUP(H1600,Supporting!A:D,3,FALSE)</f>
        <v>14</v>
      </c>
      <c r="W1600" s="25">
        <f>VLOOKUP(H1600,Supporting!A:D,4,FALSE)</f>
        <v>0.84</v>
      </c>
      <c r="X1600" s="26">
        <f t="shared" si="435"/>
        <v>210</v>
      </c>
      <c r="Y1600" s="26">
        <f t="shared" si="436"/>
        <v>12.6</v>
      </c>
      <c r="Z1600" s="26">
        <f t="shared" si="437"/>
        <v>147</v>
      </c>
      <c r="AA1600" s="26">
        <f t="shared" si="438"/>
        <v>63</v>
      </c>
      <c r="AB1600" s="26">
        <f t="shared" si="439"/>
        <v>46.8</v>
      </c>
      <c r="AC1600" s="26">
        <f t="shared" si="440"/>
        <v>256.8</v>
      </c>
      <c r="AD1600" s="93">
        <f t="shared" si="412"/>
        <v>256.8</v>
      </c>
    </row>
    <row r="1601" spans="1:30" ht="30" customHeight="1" x14ac:dyDescent="0.35">
      <c r="A1601" s="16"/>
      <c r="B1601" s="16" t="s">
        <v>69</v>
      </c>
      <c r="C1601" s="17">
        <v>1412</v>
      </c>
      <c r="D1601" s="18">
        <v>13900</v>
      </c>
      <c r="E1601" s="18">
        <v>8443</v>
      </c>
      <c r="F1601" s="19" t="s">
        <v>50</v>
      </c>
      <c r="G1601" s="16" t="s">
        <v>89</v>
      </c>
      <c r="H1601" s="16" t="s">
        <v>38</v>
      </c>
      <c r="I1601" s="19">
        <v>2.5</v>
      </c>
      <c r="J1601" s="19">
        <v>1</v>
      </c>
      <c r="K1601" s="19">
        <v>1.5</v>
      </c>
      <c r="L1601" s="19"/>
      <c r="M1601" s="19">
        <f t="shared" si="431"/>
        <v>1.5</v>
      </c>
      <c r="N1601" s="19"/>
      <c r="O1601" s="19">
        <f>IF(P1601="m3",I1601*J1601*M1601,IF(P1601="m2-LxH",I1601*M1601,IF(P1601="m2-LxW",I1601*J1601*N1601,IF(P1601="rm",M1601,IF(P1601="lm",I1601,IF(P1601="unit",#REF!,))))))</f>
        <v>1.5</v>
      </c>
      <c r="P1601" s="20" t="str">
        <f>VLOOKUP(H1601,Supporting!A:D,2,FALSE)</f>
        <v>rm</v>
      </c>
      <c r="Q1601" s="21" t="str">
        <f t="shared" si="432"/>
        <v>off hired</v>
      </c>
      <c r="R1601" s="22">
        <v>44875</v>
      </c>
      <c r="S1601" s="22">
        <v>44945</v>
      </c>
      <c r="T1601" s="23">
        <f t="shared" si="433"/>
        <v>1</v>
      </c>
      <c r="U1601" s="24">
        <f t="shared" si="434"/>
        <v>10.142857142857142</v>
      </c>
      <c r="V1601" s="31">
        <f>VLOOKUP(H1601,Supporting!A:D,3,FALSE)</f>
        <v>135</v>
      </c>
      <c r="W1601" s="25">
        <f>VLOOKUP(H1601,Supporting!A:D,4,FALSE)</f>
        <v>12.25</v>
      </c>
      <c r="X1601" s="26">
        <f t="shared" si="435"/>
        <v>202.5</v>
      </c>
      <c r="Y1601" s="26">
        <f t="shared" si="436"/>
        <v>18.375</v>
      </c>
      <c r="Z1601" s="26">
        <f t="shared" si="437"/>
        <v>141.74999999999997</v>
      </c>
      <c r="AA1601" s="26">
        <f t="shared" si="438"/>
        <v>60.749999999999993</v>
      </c>
      <c r="AB1601" s="26">
        <f t="shared" si="439"/>
        <v>186.375</v>
      </c>
      <c r="AC1601" s="26">
        <f t="shared" si="440"/>
        <v>388.875</v>
      </c>
      <c r="AD1601" s="93">
        <f t="shared" si="412"/>
        <v>388.875</v>
      </c>
    </row>
    <row r="1602" spans="1:30" ht="30" customHeight="1" x14ac:dyDescent="0.35">
      <c r="A1602" s="16"/>
      <c r="B1602" s="16" t="s">
        <v>69</v>
      </c>
      <c r="C1602" s="17">
        <v>1412</v>
      </c>
      <c r="D1602" s="18">
        <v>13900</v>
      </c>
      <c r="E1602" s="18">
        <v>8443</v>
      </c>
      <c r="F1602" s="19" t="s">
        <v>50</v>
      </c>
      <c r="G1602" s="16" t="s">
        <v>89</v>
      </c>
      <c r="H1602" s="16" t="s">
        <v>41</v>
      </c>
      <c r="I1602" s="19">
        <v>2.5</v>
      </c>
      <c r="J1602" s="19">
        <v>0.6</v>
      </c>
      <c r="K1602" s="19"/>
      <c r="L1602" s="19"/>
      <c r="M1602" s="19">
        <f t="shared" si="431"/>
        <v>0</v>
      </c>
      <c r="N1602" s="19">
        <v>1</v>
      </c>
      <c r="O1602" s="19">
        <f>IF(P1602="m3",I1602*J1602*M1602,IF(P1602="m2-LxH",I1602*M1602,IF(P1602="m2-LxW",I1602*J1602*N1602,IF(P1602="rm",M1602,IF(P1602="lm",I1602,IF(P1602="unit",#REF!,))))))</f>
        <v>1.5</v>
      </c>
      <c r="P1602" s="20" t="str">
        <f>VLOOKUP(H1602,Supporting!A:D,2,FALSE)</f>
        <v>m2-LxW</v>
      </c>
      <c r="Q1602" s="21" t="str">
        <f t="shared" si="432"/>
        <v>off hired</v>
      </c>
      <c r="R1602" s="22">
        <v>44875</v>
      </c>
      <c r="S1602" s="22">
        <v>44945</v>
      </c>
      <c r="T1602" s="23">
        <f t="shared" si="433"/>
        <v>1</v>
      </c>
      <c r="U1602" s="24">
        <f t="shared" si="434"/>
        <v>10.142857142857142</v>
      </c>
      <c r="V1602" s="31">
        <f>VLOOKUP(H1602,Supporting!A:D,3,FALSE)</f>
        <v>36.5</v>
      </c>
      <c r="W1602" s="25">
        <f>VLOOKUP(H1602,Supporting!A:D,4,FALSE)</f>
        <v>3.15</v>
      </c>
      <c r="X1602" s="26">
        <f t="shared" si="435"/>
        <v>54.75</v>
      </c>
      <c r="Y1602" s="26">
        <f t="shared" si="436"/>
        <v>4.7249999999999996</v>
      </c>
      <c r="Z1602" s="26">
        <f t="shared" si="437"/>
        <v>38.324999999999996</v>
      </c>
      <c r="AA1602" s="26">
        <f t="shared" si="438"/>
        <v>16.424999999999997</v>
      </c>
      <c r="AB1602" s="26">
        <f t="shared" si="439"/>
        <v>47.924999999999997</v>
      </c>
      <c r="AC1602" s="26">
        <f t="shared" si="440"/>
        <v>102.67499999999998</v>
      </c>
      <c r="AD1602" s="93">
        <f t="shared" si="412"/>
        <v>102.67499999999998</v>
      </c>
    </row>
    <row r="1603" spans="1:30" ht="30" customHeight="1" x14ac:dyDescent="0.35">
      <c r="A1603" s="16"/>
      <c r="B1603" s="16" t="s">
        <v>97</v>
      </c>
      <c r="C1603" s="17">
        <v>1411</v>
      </c>
      <c r="D1603" s="18">
        <v>13899</v>
      </c>
      <c r="E1603" s="18">
        <v>8625</v>
      </c>
      <c r="F1603" s="19" t="s">
        <v>49</v>
      </c>
      <c r="G1603" s="16" t="s">
        <v>98</v>
      </c>
      <c r="H1603" s="16" t="s">
        <v>38</v>
      </c>
      <c r="I1603" s="19">
        <v>2.5</v>
      </c>
      <c r="J1603" s="19">
        <v>1.8</v>
      </c>
      <c r="K1603" s="19">
        <v>5</v>
      </c>
      <c r="L1603" s="19"/>
      <c r="M1603" s="19">
        <f t="shared" si="431"/>
        <v>5</v>
      </c>
      <c r="N1603" s="19"/>
      <c r="O1603" s="19">
        <f>IF(P1603="m3",I1603*J1603*M1603,IF(P1603="m2-LxH",I1603*M1603,IF(P1603="m2-LxW",I1603*J1603*N1603,IF(P1603="rm",M1603,IF(P1603="lm",I1603,IF(P1603="unit",#REF!,))))))</f>
        <v>5</v>
      </c>
      <c r="P1603" s="20" t="str">
        <f>VLOOKUP(H1603,Supporting!A:D,2,FALSE)</f>
        <v>rm</v>
      </c>
      <c r="Q1603" s="21" t="str">
        <f t="shared" si="432"/>
        <v>off hired</v>
      </c>
      <c r="R1603" s="22">
        <v>44875</v>
      </c>
      <c r="S1603" s="22">
        <v>44958</v>
      </c>
      <c r="T1603" s="23">
        <f t="shared" si="433"/>
        <v>1</v>
      </c>
      <c r="U1603" s="24">
        <f t="shared" si="434"/>
        <v>12</v>
      </c>
      <c r="V1603" s="31">
        <f>VLOOKUP(H1603,Supporting!A:D,3,FALSE)</f>
        <v>135</v>
      </c>
      <c r="W1603" s="25">
        <f>VLOOKUP(H1603,Supporting!A:D,4,FALSE)</f>
        <v>12.25</v>
      </c>
      <c r="X1603" s="26">
        <f t="shared" si="435"/>
        <v>675</v>
      </c>
      <c r="Y1603" s="26">
        <f t="shared" si="436"/>
        <v>61.25</v>
      </c>
      <c r="Z1603" s="26">
        <f t="shared" si="437"/>
        <v>472.5</v>
      </c>
      <c r="AA1603" s="26">
        <f t="shared" si="438"/>
        <v>202.5</v>
      </c>
      <c r="AB1603" s="26">
        <f t="shared" si="439"/>
        <v>735</v>
      </c>
      <c r="AC1603" s="26">
        <f t="shared" si="440"/>
        <v>1410</v>
      </c>
      <c r="AD1603" s="93">
        <f t="shared" si="412"/>
        <v>1410</v>
      </c>
    </row>
    <row r="1604" spans="1:30" ht="30" customHeight="1" x14ac:dyDescent="0.35">
      <c r="A1604" s="16"/>
      <c r="B1604" s="16" t="s">
        <v>107</v>
      </c>
      <c r="C1604" s="17">
        <v>1410</v>
      </c>
      <c r="D1604" s="18">
        <v>13898</v>
      </c>
      <c r="E1604" s="18">
        <v>8585</v>
      </c>
      <c r="F1604" s="19" t="s">
        <v>49</v>
      </c>
      <c r="G1604" s="16" t="s">
        <v>137</v>
      </c>
      <c r="H1604" s="16" t="s">
        <v>36</v>
      </c>
      <c r="I1604" s="19">
        <v>5</v>
      </c>
      <c r="J1604" s="19">
        <v>1.3</v>
      </c>
      <c r="K1604" s="19">
        <v>2</v>
      </c>
      <c r="L1604" s="19"/>
      <c r="M1604" s="19">
        <f t="shared" si="431"/>
        <v>2</v>
      </c>
      <c r="N1604" s="19"/>
      <c r="O1604" s="19">
        <f>IF(P1604="m3",I1604*J1604*M1604,IF(P1604="m2-LxH",I1604*M1604,IF(P1604="m2-LxW",I1604*J1604*N1604,IF(P1604="rm",M1604,IF(P1604="lm",I1604,IF(P1604="unit",#REF!,))))))</f>
        <v>10</v>
      </c>
      <c r="P1604" s="20" t="str">
        <f>VLOOKUP(H1604,Supporting!A:D,2,FALSE)</f>
        <v>m2-LxH</v>
      </c>
      <c r="Q1604" s="21" t="str">
        <f t="shared" si="432"/>
        <v>off hired</v>
      </c>
      <c r="R1604" s="22">
        <v>44875</v>
      </c>
      <c r="S1604" s="22">
        <v>44978</v>
      </c>
      <c r="T1604" s="23">
        <f t="shared" si="433"/>
        <v>1</v>
      </c>
      <c r="U1604" s="24">
        <f t="shared" si="434"/>
        <v>14.857142857142858</v>
      </c>
      <c r="V1604" s="31">
        <f>VLOOKUP(H1604,Supporting!A:D,3,FALSE)</f>
        <v>14</v>
      </c>
      <c r="W1604" s="25">
        <f>VLOOKUP(H1604,Supporting!A:D,4,FALSE)</f>
        <v>0.84</v>
      </c>
      <c r="X1604" s="26">
        <f t="shared" si="435"/>
        <v>140</v>
      </c>
      <c r="Y1604" s="26">
        <f t="shared" si="436"/>
        <v>8.4</v>
      </c>
      <c r="Z1604" s="26">
        <f t="shared" si="437"/>
        <v>98</v>
      </c>
      <c r="AA1604" s="26">
        <f t="shared" si="438"/>
        <v>42</v>
      </c>
      <c r="AB1604" s="26">
        <f t="shared" si="439"/>
        <v>124.80000000000001</v>
      </c>
      <c r="AC1604" s="26">
        <f t="shared" si="440"/>
        <v>264.8</v>
      </c>
      <c r="AD1604" s="93">
        <f t="shared" si="412"/>
        <v>264.8</v>
      </c>
    </row>
    <row r="1605" spans="1:30" ht="30" customHeight="1" x14ac:dyDescent="0.35">
      <c r="A1605" s="16"/>
      <c r="B1605" s="16" t="s">
        <v>79</v>
      </c>
      <c r="C1605" s="17">
        <v>1409</v>
      </c>
      <c r="D1605" s="18">
        <v>13897</v>
      </c>
      <c r="E1605" s="18">
        <v>8461</v>
      </c>
      <c r="F1605" s="19" t="s">
        <v>50</v>
      </c>
      <c r="G1605" s="16" t="s">
        <v>496</v>
      </c>
      <c r="H1605" s="16" t="s">
        <v>28</v>
      </c>
      <c r="I1605" s="19">
        <v>10</v>
      </c>
      <c r="J1605" s="19">
        <v>2.5</v>
      </c>
      <c r="K1605" s="19">
        <v>0.5</v>
      </c>
      <c r="L1605" s="19"/>
      <c r="M1605" s="19">
        <f t="shared" si="431"/>
        <v>0.5</v>
      </c>
      <c r="N1605" s="19"/>
      <c r="O1605" s="19">
        <f>IF(P1605="m3",I1605*J1605*M1605,IF(P1605="m2-LxH",I1605*M1605,IF(P1605="m2-LxW",I1605*J1605*N1605,IF(P1605="rm",M1605,IF(P1605="lm",I1605,IF(P1605="unit",#REF!,))))))</f>
        <v>12.5</v>
      </c>
      <c r="P1605" s="20" t="str">
        <f>VLOOKUP(H1605,Supporting!A:D,2,FALSE)</f>
        <v>m3</v>
      </c>
      <c r="Q1605" s="21" t="str">
        <f t="shared" si="432"/>
        <v>off hired</v>
      </c>
      <c r="R1605" s="22">
        <v>44875</v>
      </c>
      <c r="S1605" s="22">
        <v>44919</v>
      </c>
      <c r="T1605" s="23">
        <f t="shared" si="433"/>
        <v>1</v>
      </c>
      <c r="U1605" s="24">
        <f t="shared" si="434"/>
        <v>6.4285714285714288</v>
      </c>
      <c r="V1605" s="31">
        <f>VLOOKUP(H1605,Supporting!A:D,3,FALSE)</f>
        <v>7.5</v>
      </c>
      <c r="W1605" s="25">
        <f>VLOOKUP(H1605,Supporting!A:D,4,FALSE)</f>
        <v>0.70000000000000007</v>
      </c>
      <c r="X1605" s="26">
        <f t="shared" si="435"/>
        <v>93.75</v>
      </c>
      <c r="Y1605" s="26">
        <f t="shared" si="436"/>
        <v>8.75</v>
      </c>
      <c r="Z1605" s="26">
        <f t="shared" si="437"/>
        <v>65.625</v>
      </c>
      <c r="AA1605" s="26">
        <f t="shared" si="438"/>
        <v>28.125</v>
      </c>
      <c r="AB1605" s="26">
        <f t="shared" si="439"/>
        <v>56.250000000000007</v>
      </c>
      <c r="AC1605" s="26">
        <f t="shared" si="440"/>
        <v>150</v>
      </c>
      <c r="AD1605" s="93">
        <f t="shared" si="412"/>
        <v>150</v>
      </c>
    </row>
    <row r="1606" spans="1:30" ht="30" customHeight="1" x14ac:dyDescent="0.35">
      <c r="A1606" s="16"/>
      <c r="B1606" s="16" t="s">
        <v>117</v>
      </c>
      <c r="C1606" s="17">
        <v>1408</v>
      </c>
      <c r="D1606" s="18">
        <v>13896</v>
      </c>
      <c r="E1606" s="18">
        <v>8492</v>
      </c>
      <c r="F1606" s="19" t="s">
        <v>50</v>
      </c>
      <c r="G1606" s="16" t="s">
        <v>89</v>
      </c>
      <c r="H1606" s="16" t="s">
        <v>38</v>
      </c>
      <c r="I1606" s="19">
        <v>2.5</v>
      </c>
      <c r="J1606" s="19">
        <v>1</v>
      </c>
      <c r="K1606" s="19">
        <v>1.5</v>
      </c>
      <c r="L1606" s="19"/>
      <c r="M1606" s="19">
        <f t="shared" si="431"/>
        <v>1.5</v>
      </c>
      <c r="N1606" s="19"/>
      <c r="O1606" s="19">
        <f>IF(P1606="m3",I1606*J1606*M1606,IF(P1606="m2-LxH",I1606*M1606,IF(P1606="m2-LxW",I1606*J1606*N1606,IF(P1606="rm",M1606,IF(P1606="lm",I1606,IF(P1606="unit",#REF!,))))))</f>
        <v>1.5</v>
      </c>
      <c r="P1606" s="20" t="str">
        <f>VLOOKUP(H1606,Supporting!A:D,2,FALSE)</f>
        <v>rm</v>
      </c>
      <c r="Q1606" s="21" t="str">
        <f t="shared" si="432"/>
        <v>off hired</v>
      </c>
      <c r="R1606" s="22">
        <v>44875</v>
      </c>
      <c r="S1606" s="22">
        <v>44931</v>
      </c>
      <c r="T1606" s="23">
        <f t="shared" si="433"/>
        <v>1</v>
      </c>
      <c r="U1606" s="24">
        <f t="shared" si="434"/>
        <v>8.1428571428571423</v>
      </c>
      <c r="V1606" s="31">
        <f>VLOOKUP(H1606,Supporting!A:D,3,FALSE)</f>
        <v>135</v>
      </c>
      <c r="W1606" s="25">
        <f>VLOOKUP(H1606,Supporting!A:D,4,FALSE)</f>
        <v>12.25</v>
      </c>
      <c r="X1606" s="26">
        <f t="shared" si="435"/>
        <v>202.5</v>
      </c>
      <c r="Y1606" s="26">
        <f t="shared" si="436"/>
        <v>18.375</v>
      </c>
      <c r="Z1606" s="26">
        <f t="shared" si="437"/>
        <v>141.74999999999997</v>
      </c>
      <c r="AA1606" s="26">
        <f t="shared" si="438"/>
        <v>60.749999999999993</v>
      </c>
      <c r="AB1606" s="26">
        <f t="shared" si="439"/>
        <v>149.625</v>
      </c>
      <c r="AC1606" s="26">
        <f t="shared" si="440"/>
        <v>352.125</v>
      </c>
      <c r="AD1606" s="93">
        <f t="shared" si="412"/>
        <v>352.125</v>
      </c>
    </row>
    <row r="1607" spans="1:30" ht="30" customHeight="1" x14ac:dyDescent="0.35">
      <c r="A1607" s="16"/>
      <c r="B1607" s="16" t="s">
        <v>117</v>
      </c>
      <c r="C1607" s="17">
        <v>1408</v>
      </c>
      <c r="D1607" s="18">
        <v>13896</v>
      </c>
      <c r="E1607" s="18">
        <v>8492</v>
      </c>
      <c r="F1607" s="19" t="s">
        <v>50</v>
      </c>
      <c r="G1607" s="16" t="s">
        <v>89</v>
      </c>
      <c r="H1607" s="16" t="s">
        <v>41</v>
      </c>
      <c r="I1607" s="19">
        <v>2.5</v>
      </c>
      <c r="J1607" s="19">
        <v>0.6</v>
      </c>
      <c r="K1607" s="19"/>
      <c r="L1607" s="19"/>
      <c r="M1607" s="19">
        <f t="shared" si="431"/>
        <v>0</v>
      </c>
      <c r="N1607" s="19">
        <v>1</v>
      </c>
      <c r="O1607" s="19">
        <f>IF(P1607="m3",I1607*J1607*M1607,IF(P1607="m2-LxH",I1607*M1607,IF(P1607="m2-LxW",I1607*J1607*N1607,IF(P1607="rm",M1607,IF(P1607="lm",I1607,IF(P1607="unit",#REF!,))))))</f>
        <v>1.5</v>
      </c>
      <c r="P1607" s="20" t="str">
        <f>VLOOKUP(H1607,Supporting!A:D,2,FALSE)</f>
        <v>m2-LxW</v>
      </c>
      <c r="Q1607" s="21" t="str">
        <f t="shared" si="432"/>
        <v>off hired</v>
      </c>
      <c r="R1607" s="22">
        <v>44875</v>
      </c>
      <c r="S1607" s="22">
        <v>44931</v>
      </c>
      <c r="T1607" s="23">
        <f t="shared" si="433"/>
        <v>1</v>
      </c>
      <c r="U1607" s="24">
        <f t="shared" si="434"/>
        <v>8.1428571428571423</v>
      </c>
      <c r="V1607" s="31">
        <f>VLOOKUP(H1607,Supporting!A:D,3,FALSE)</f>
        <v>36.5</v>
      </c>
      <c r="W1607" s="25">
        <f>VLOOKUP(H1607,Supporting!A:D,4,FALSE)</f>
        <v>3.15</v>
      </c>
      <c r="X1607" s="26">
        <f t="shared" si="435"/>
        <v>54.75</v>
      </c>
      <c r="Y1607" s="26">
        <f t="shared" si="436"/>
        <v>4.7249999999999996</v>
      </c>
      <c r="Z1607" s="26">
        <f t="shared" si="437"/>
        <v>38.324999999999996</v>
      </c>
      <c r="AA1607" s="26">
        <f t="shared" si="438"/>
        <v>16.424999999999997</v>
      </c>
      <c r="AB1607" s="26">
        <f t="shared" si="439"/>
        <v>38.474999999999994</v>
      </c>
      <c r="AC1607" s="26">
        <f t="shared" si="440"/>
        <v>93.224999999999994</v>
      </c>
      <c r="AD1607" s="93">
        <f t="shared" si="412"/>
        <v>93.224999999999994</v>
      </c>
    </row>
    <row r="1608" spans="1:30" ht="30" customHeight="1" x14ac:dyDescent="0.35">
      <c r="A1608" s="16"/>
      <c r="B1608" s="16" t="s">
        <v>117</v>
      </c>
      <c r="C1608" s="17">
        <v>1407</v>
      </c>
      <c r="D1608" s="18">
        <v>13895</v>
      </c>
      <c r="E1608" s="18"/>
      <c r="F1608" s="19" t="s">
        <v>49</v>
      </c>
      <c r="G1608" s="16" t="s">
        <v>137</v>
      </c>
      <c r="H1608" s="16" t="s">
        <v>36</v>
      </c>
      <c r="I1608" s="19">
        <v>8.8000000000000007</v>
      </c>
      <c r="J1608" s="19">
        <v>1.3</v>
      </c>
      <c r="K1608" s="19">
        <v>3</v>
      </c>
      <c r="L1608" s="19"/>
      <c r="M1608" s="19">
        <f t="shared" si="431"/>
        <v>3</v>
      </c>
      <c r="N1608" s="19"/>
      <c r="O1608" s="19">
        <f>IF(P1608="m3",I1608*J1608*M1608,IF(P1608="m2-LxH",I1608*M1608,IF(P1608="m2-LxW",I1608*J1608*N1608,IF(P1608="rm",M1608,IF(P1608="lm",I1608,IF(P1608="unit",#REF!,))))))</f>
        <v>26.400000000000002</v>
      </c>
      <c r="P1608" s="20" t="str">
        <f>VLOOKUP(H1608,Supporting!A:D,2,FALSE)</f>
        <v>m2-LxH</v>
      </c>
      <c r="Q1608" s="21" t="str">
        <f t="shared" si="432"/>
        <v>on hire</v>
      </c>
      <c r="R1608" s="22">
        <v>44875</v>
      </c>
      <c r="S1608" s="22"/>
      <c r="T1608" s="23">
        <f t="shared" si="433"/>
        <v>0</v>
      </c>
      <c r="U1608" s="24">
        <f t="shared" ca="1" si="434"/>
        <v>23.714285714285715</v>
      </c>
      <c r="V1608" s="31">
        <f>VLOOKUP(H1608,Supporting!A:D,3,FALSE)</f>
        <v>14</v>
      </c>
      <c r="W1608" s="25">
        <f>VLOOKUP(H1608,Supporting!A:D,4,FALSE)</f>
        <v>0.84</v>
      </c>
      <c r="X1608" s="26">
        <f t="shared" si="435"/>
        <v>369.6</v>
      </c>
      <c r="Y1608" s="26">
        <f t="shared" si="436"/>
        <v>22.176000000000002</v>
      </c>
      <c r="Z1608" s="26">
        <f t="shared" si="437"/>
        <v>258.72000000000003</v>
      </c>
      <c r="AA1608" s="26">
        <f t="shared" si="438"/>
        <v>0</v>
      </c>
      <c r="AB1608" s="26">
        <f t="shared" ca="1" si="439"/>
        <v>525.88800000000003</v>
      </c>
      <c r="AC1608" s="26">
        <f t="shared" ca="1" si="440"/>
        <v>784.60800000000006</v>
      </c>
      <c r="AD1608" s="93">
        <f t="shared" ca="1" si="412"/>
        <v>784.60800000000006</v>
      </c>
    </row>
    <row r="1609" spans="1:30" ht="30" customHeight="1" x14ac:dyDescent="0.35">
      <c r="A1609" s="16"/>
      <c r="B1609" s="16" t="s">
        <v>117</v>
      </c>
      <c r="C1609" s="17">
        <v>1407</v>
      </c>
      <c r="D1609" s="18">
        <v>13895</v>
      </c>
      <c r="E1609" s="18"/>
      <c r="F1609" s="19" t="s">
        <v>49</v>
      </c>
      <c r="G1609" s="16" t="s">
        <v>137</v>
      </c>
      <c r="H1609" s="16" t="s">
        <v>33</v>
      </c>
      <c r="I1609" s="19">
        <v>2.5</v>
      </c>
      <c r="J1609" s="19">
        <v>2.5</v>
      </c>
      <c r="K1609" s="19">
        <v>2</v>
      </c>
      <c r="L1609" s="19"/>
      <c r="M1609" s="19">
        <f t="shared" si="431"/>
        <v>2</v>
      </c>
      <c r="N1609" s="19"/>
      <c r="O1609" s="19">
        <f>IF(P1609="m3",I1609*J1609*M1609,IF(P1609="m2-LxH",I1609*M1609,IF(P1609="m2-LxW",I1609*J1609*N1609,IF(P1609="rm",M1609,IF(P1609="lm",I1609,IF(P1609="unit",#REF!,))))))</f>
        <v>12.5</v>
      </c>
      <c r="P1609" s="20" t="str">
        <f>VLOOKUP(H1609,Supporting!A:D,2,FALSE)</f>
        <v>m3</v>
      </c>
      <c r="Q1609" s="21" t="str">
        <f t="shared" si="432"/>
        <v>on hire</v>
      </c>
      <c r="R1609" s="22">
        <v>44875</v>
      </c>
      <c r="S1609" s="22"/>
      <c r="T1609" s="23">
        <f t="shared" si="433"/>
        <v>0</v>
      </c>
      <c r="U1609" s="24">
        <f t="shared" ca="1" si="434"/>
        <v>23.714285714285715</v>
      </c>
      <c r="V1609" s="31">
        <f>VLOOKUP(H1609,Supporting!A:D,3,FALSE)</f>
        <v>5.25</v>
      </c>
      <c r="W1609" s="25">
        <f>VLOOKUP(H1609,Supporting!A:D,4,FALSE)</f>
        <v>0.35000000000000003</v>
      </c>
      <c r="X1609" s="26">
        <f t="shared" si="435"/>
        <v>65.625</v>
      </c>
      <c r="Y1609" s="26">
        <f t="shared" si="436"/>
        <v>4.375</v>
      </c>
      <c r="Z1609" s="26">
        <f t="shared" si="437"/>
        <v>45.9375</v>
      </c>
      <c r="AA1609" s="26">
        <f t="shared" si="438"/>
        <v>0</v>
      </c>
      <c r="AB1609" s="26">
        <f t="shared" ca="1" si="439"/>
        <v>103.75000000000001</v>
      </c>
      <c r="AC1609" s="26">
        <f t="shared" ca="1" si="440"/>
        <v>149.6875</v>
      </c>
      <c r="AD1609" s="93">
        <f t="shared" ca="1" si="412"/>
        <v>149.6875</v>
      </c>
    </row>
    <row r="1610" spans="1:30" ht="30" customHeight="1" x14ac:dyDescent="0.35">
      <c r="A1610" s="16"/>
      <c r="B1610" s="16" t="s">
        <v>97</v>
      </c>
      <c r="C1610" s="17">
        <v>1406</v>
      </c>
      <c r="D1610" s="18">
        <v>13894</v>
      </c>
      <c r="E1610" s="18">
        <v>8224</v>
      </c>
      <c r="F1610" s="19" t="s">
        <v>50</v>
      </c>
      <c r="G1610" s="16" t="s">
        <v>98</v>
      </c>
      <c r="H1610" s="16" t="s">
        <v>38</v>
      </c>
      <c r="I1610" s="19">
        <v>2.5</v>
      </c>
      <c r="J1610" s="19">
        <v>1.3</v>
      </c>
      <c r="K1610" s="19">
        <v>5.5</v>
      </c>
      <c r="L1610" s="19"/>
      <c r="M1610" s="19">
        <f t="shared" ref="M1610:M1694" si="441">K1610-L1610</f>
        <v>5.5</v>
      </c>
      <c r="N1610" s="19"/>
      <c r="O1610" s="19">
        <f>IF(P1610="m3",I1610*J1610*M1610,IF(P1610="m2-LxH",I1610*M1610,IF(P1610="m2-LxW",I1610*J1610*N1610,IF(P1610="rm",M1610,IF(P1610="lm",I1610,IF(P1610="unit",#REF!,))))))</f>
        <v>5.5</v>
      </c>
      <c r="P1610" s="20" t="str">
        <f>VLOOKUP(H1610,Supporting!A:D,2,FALSE)</f>
        <v>rm</v>
      </c>
      <c r="Q1610" s="21" t="str">
        <f t="shared" ref="Q1610:Q1694" si="442">IF(S1610&lt;&gt;0,"off hired",IF(R1610&lt;&gt;0,"on hire","-"))</f>
        <v>off hired</v>
      </c>
      <c r="R1610" s="22">
        <v>44875</v>
      </c>
      <c r="S1610" s="22">
        <v>44876</v>
      </c>
      <c r="T1610" s="23">
        <f t="shared" ref="T1610:T1694" si="443">IF(S1610&lt;&gt;0,1,0)</f>
        <v>1</v>
      </c>
      <c r="U1610" s="24">
        <f t="shared" ref="U1610:U1694" si="444">IF(Q1610="on hire",$C$1-R1610+1,IF(Q1610="off hired",S1610-R1610+1,0))/7</f>
        <v>0.2857142857142857</v>
      </c>
      <c r="V1610" s="31">
        <f>VLOOKUP(H1610,Supporting!A:D,3,FALSE)</f>
        <v>135</v>
      </c>
      <c r="W1610" s="25">
        <f>VLOOKUP(H1610,Supporting!A:D,4,FALSE)</f>
        <v>12.25</v>
      </c>
      <c r="X1610" s="26">
        <f t="shared" ref="X1610:X1694" si="445">V1610*O1610</f>
        <v>742.5</v>
      </c>
      <c r="Y1610" s="26">
        <f t="shared" ref="Y1610:Y1694" si="446">W1610*O1610</f>
        <v>67.375</v>
      </c>
      <c r="Z1610" s="26">
        <f t="shared" ref="Z1610:Z1694" si="447">0.7*O1610*V1610</f>
        <v>519.75</v>
      </c>
      <c r="AA1610" s="26">
        <f t="shared" ref="AA1610:AA1694" si="448">IF(Q1610="off hired",0.3*O1610*V1610*T1610,0)</f>
        <v>222.75</v>
      </c>
      <c r="AB1610" s="26">
        <f t="shared" ref="AB1610:AB1694" si="449">U1610*O1610*W1610</f>
        <v>19.25</v>
      </c>
      <c r="AC1610" s="26">
        <f t="shared" ref="AC1610:AC1694" si="450">Z1610+AA1610+AB1610</f>
        <v>761.75</v>
      </c>
      <c r="AD1610" s="93">
        <f t="shared" si="412"/>
        <v>761.75</v>
      </c>
    </row>
    <row r="1611" spans="1:30" ht="30" customHeight="1" x14ac:dyDescent="0.35">
      <c r="A1611" s="16"/>
      <c r="B1611" s="16" t="s">
        <v>97</v>
      </c>
      <c r="C1611" s="17">
        <v>1406</v>
      </c>
      <c r="D1611" s="18">
        <v>13894</v>
      </c>
      <c r="E1611" s="18">
        <v>8224</v>
      </c>
      <c r="F1611" s="19" t="s">
        <v>50</v>
      </c>
      <c r="G1611" s="16" t="s">
        <v>98</v>
      </c>
      <c r="H1611" s="16" t="s">
        <v>33</v>
      </c>
      <c r="I1611" s="19">
        <v>2.5</v>
      </c>
      <c r="J1611" s="19">
        <v>2.5</v>
      </c>
      <c r="K1611" s="19">
        <v>2.5</v>
      </c>
      <c r="L1611" s="19"/>
      <c r="M1611" s="19">
        <f t="shared" si="441"/>
        <v>2.5</v>
      </c>
      <c r="N1611" s="19"/>
      <c r="O1611" s="19">
        <f>IF(P1611="m3",I1611*J1611*M1611,IF(P1611="m2-LxH",I1611*M1611,IF(P1611="m2-LxW",I1611*J1611*N1611,IF(P1611="rm",M1611,IF(P1611="lm",I1611,IF(P1611="unit",#REF!,))))))</f>
        <v>15.625</v>
      </c>
      <c r="P1611" s="20" t="str">
        <f>VLOOKUP(H1611,Supporting!A:D,2,FALSE)</f>
        <v>m3</v>
      </c>
      <c r="Q1611" s="21" t="str">
        <f t="shared" si="442"/>
        <v>off hired</v>
      </c>
      <c r="R1611" s="22">
        <v>44875</v>
      </c>
      <c r="S1611" s="22">
        <v>44876</v>
      </c>
      <c r="T1611" s="23">
        <f t="shared" si="443"/>
        <v>1</v>
      </c>
      <c r="U1611" s="24">
        <f t="shared" si="444"/>
        <v>0.2857142857142857</v>
      </c>
      <c r="V1611" s="31">
        <f>VLOOKUP(H1611,Supporting!A:D,3,FALSE)</f>
        <v>5.25</v>
      </c>
      <c r="W1611" s="25">
        <f>VLOOKUP(H1611,Supporting!A:D,4,FALSE)</f>
        <v>0.35000000000000003</v>
      </c>
      <c r="X1611" s="26">
        <f t="shared" si="445"/>
        <v>82.03125</v>
      </c>
      <c r="Y1611" s="26">
        <f t="shared" si="446"/>
        <v>5.4687500000000009</v>
      </c>
      <c r="Z1611" s="26">
        <f t="shared" si="447"/>
        <v>57.421875</v>
      </c>
      <c r="AA1611" s="26">
        <f t="shared" si="448"/>
        <v>24.609375</v>
      </c>
      <c r="AB1611" s="26">
        <f t="shared" si="449"/>
        <v>1.5625000000000002</v>
      </c>
      <c r="AC1611" s="26">
        <f t="shared" si="450"/>
        <v>83.59375</v>
      </c>
      <c r="AD1611" s="93">
        <f t="shared" si="412"/>
        <v>83.59375</v>
      </c>
    </row>
    <row r="1612" spans="1:30" ht="30" customHeight="1" x14ac:dyDescent="0.35">
      <c r="A1612" s="16"/>
      <c r="B1612" s="16" t="s">
        <v>74</v>
      </c>
      <c r="C1612" s="17">
        <v>1404</v>
      </c>
      <c r="D1612" s="18">
        <v>13892</v>
      </c>
      <c r="E1612" s="18">
        <v>8279</v>
      </c>
      <c r="F1612" s="19" t="s">
        <v>49</v>
      </c>
      <c r="G1612" s="16" t="s">
        <v>75</v>
      </c>
      <c r="H1612" s="16" t="s">
        <v>36</v>
      </c>
      <c r="I1612" s="19">
        <v>11.8</v>
      </c>
      <c r="J1612" s="19">
        <v>1.3</v>
      </c>
      <c r="K1612" s="19">
        <v>3</v>
      </c>
      <c r="L1612" s="19"/>
      <c r="M1612" s="19">
        <f t="shared" si="441"/>
        <v>3</v>
      </c>
      <c r="N1612" s="19"/>
      <c r="O1612" s="19">
        <f>IF(P1612="m3",I1612*J1612*M1612,IF(P1612="m2-LxH",I1612*M1612,IF(P1612="m2-LxW",I1612*J1612*N1612,IF(P1612="rm",M1612,IF(P1612="lm",I1612,IF(P1612="unit",#REF!,))))))</f>
        <v>35.400000000000006</v>
      </c>
      <c r="P1612" s="20" t="str">
        <f>VLOOKUP(H1612,Supporting!A:D,2,FALSE)</f>
        <v>m2-LxH</v>
      </c>
      <c r="Q1612" s="21" t="str">
        <f t="shared" si="442"/>
        <v>off hired</v>
      </c>
      <c r="R1612" s="22">
        <v>44875</v>
      </c>
      <c r="S1612" s="22">
        <v>44891</v>
      </c>
      <c r="T1612" s="23">
        <f t="shared" si="443"/>
        <v>1</v>
      </c>
      <c r="U1612" s="24">
        <f t="shared" si="444"/>
        <v>2.4285714285714284</v>
      </c>
      <c r="V1612" s="31">
        <f>VLOOKUP(H1612,Supporting!A:D,3,FALSE)</f>
        <v>14</v>
      </c>
      <c r="W1612" s="25">
        <f>VLOOKUP(H1612,Supporting!A:D,4,FALSE)</f>
        <v>0.84</v>
      </c>
      <c r="X1612" s="26">
        <f t="shared" si="445"/>
        <v>495.60000000000008</v>
      </c>
      <c r="Y1612" s="26">
        <f t="shared" si="446"/>
        <v>29.736000000000004</v>
      </c>
      <c r="Z1612" s="26">
        <f t="shared" si="447"/>
        <v>346.92</v>
      </c>
      <c r="AA1612" s="26">
        <f t="shared" si="448"/>
        <v>148.68</v>
      </c>
      <c r="AB1612" s="26">
        <f t="shared" si="449"/>
        <v>72.215999999999994</v>
      </c>
      <c r="AC1612" s="26">
        <f t="shared" si="450"/>
        <v>567.81600000000003</v>
      </c>
      <c r="AD1612" s="93">
        <f t="shared" ref="AD1612:AD1675" si="451">_xlfn.IFNA(AC1612,0)</f>
        <v>567.81600000000003</v>
      </c>
    </row>
    <row r="1613" spans="1:30" ht="30" customHeight="1" x14ac:dyDescent="0.35">
      <c r="A1613" s="16"/>
      <c r="B1613" s="16" t="s">
        <v>79</v>
      </c>
      <c r="C1613" s="17">
        <v>1403</v>
      </c>
      <c r="D1613" s="18">
        <v>13891</v>
      </c>
      <c r="E1613" s="18">
        <v>8622</v>
      </c>
      <c r="F1613" s="19" t="s">
        <v>49</v>
      </c>
      <c r="G1613" s="16" t="s">
        <v>497</v>
      </c>
      <c r="H1613" s="16" t="s">
        <v>36</v>
      </c>
      <c r="I1613" s="19">
        <v>3.9</v>
      </c>
      <c r="J1613" s="19">
        <v>1.3</v>
      </c>
      <c r="K1613" s="19">
        <v>4</v>
      </c>
      <c r="L1613" s="19"/>
      <c r="M1613" s="19">
        <f t="shared" si="441"/>
        <v>4</v>
      </c>
      <c r="N1613" s="19"/>
      <c r="O1613" s="19">
        <f>IF(P1613="m3",I1613*J1613*M1613,IF(P1613="m2-LxH",I1613*M1613,IF(P1613="m2-LxW",I1613*J1613*N1613,IF(P1613="rm",M1613,IF(P1613="lm",I1613,IF(P1613="unit",#REF!,))))))</f>
        <v>15.6</v>
      </c>
      <c r="P1613" s="20" t="str">
        <f>VLOOKUP(H1613,Supporting!A:D,2,FALSE)</f>
        <v>m2-LxH</v>
      </c>
      <c r="Q1613" s="21" t="str">
        <f t="shared" si="442"/>
        <v>off hired</v>
      </c>
      <c r="R1613" s="22">
        <v>44875</v>
      </c>
      <c r="S1613" s="22">
        <v>44958</v>
      </c>
      <c r="T1613" s="23">
        <f t="shared" si="443"/>
        <v>1</v>
      </c>
      <c r="U1613" s="24">
        <f t="shared" si="444"/>
        <v>12</v>
      </c>
      <c r="V1613" s="31">
        <f>VLOOKUP(H1613,Supporting!A:D,3,FALSE)</f>
        <v>14</v>
      </c>
      <c r="W1613" s="25">
        <f>VLOOKUP(H1613,Supporting!A:D,4,FALSE)</f>
        <v>0.84</v>
      </c>
      <c r="X1613" s="26">
        <f t="shared" si="445"/>
        <v>218.4</v>
      </c>
      <c r="Y1613" s="26">
        <f t="shared" si="446"/>
        <v>13.103999999999999</v>
      </c>
      <c r="Z1613" s="26">
        <f t="shared" si="447"/>
        <v>152.88</v>
      </c>
      <c r="AA1613" s="26">
        <f t="shared" si="448"/>
        <v>65.52</v>
      </c>
      <c r="AB1613" s="26">
        <f t="shared" si="449"/>
        <v>157.24799999999999</v>
      </c>
      <c r="AC1613" s="26">
        <f t="shared" si="450"/>
        <v>375.64799999999997</v>
      </c>
      <c r="AD1613" s="93">
        <f t="shared" si="451"/>
        <v>375.64799999999997</v>
      </c>
    </row>
    <row r="1614" spans="1:30" ht="30" customHeight="1" x14ac:dyDescent="0.35">
      <c r="A1614" s="16"/>
      <c r="B1614" s="16" t="s">
        <v>55</v>
      </c>
      <c r="C1614" s="17">
        <v>1402</v>
      </c>
      <c r="D1614" s="18">
        <v>13890</v>
      </c>
      <c r="E1614" s="18">
        <v>8484</v>
      </c>
      <c r="F1614" s="19" t="s">
        <v>49</v>
      </c>
      <c r="G1614" s="16" t="s">
        <v>72</v>
      </c>
      <c r="H1614" s="16" t="s">
        <v>36</v>
      </c>
      <c r="I1614" s="19">
        <v>5</v>
      </c>
      <c r="J1614" s="19">
        <v>1.3</v>
      </c>
      <c r="K1614" s="19">
        <v>2</v>
      </c>
      <c r="L1614" s="19"/>
      <c r="M1614" s="19">
        <f t="shared" si="441"/>
        <v>2</v>
      </c>
      <c r="N1614" s="19"/>
      <c r="O1614" s="19">
        <f>IF(P1614="m3",I1614*J1614*M1614,IF(P1614="m2-LxH",I1614*M1614,IF(P1614="m2-LxW",I1614*J1614*N1614,IF(P1614="rm",M1614,IF(P1614="lm",I1614,IF(P1614="unit",#REF!,))))))</f>
        <v>10</v>
      </c>
      <c r="P1614" s="20" t="str">
        <f>VLOOKUP(H1614,Supporting!A:D,2,FALSE)</f>
        <v>m2-LxH</v>
      </c>
      <c r="Q1614" s="21" t="str">
        <f t="shared" si="442"/>
        <v>off hired</v>
      </c>
      <c r="R1614" s="22">
        <v>44875</v>
      </c>
      <c r="S1614" s="22">
        <v>44928</v>
      </c>
      <c r="T1614" s="23">
        <f t="shared" si="443"/>
        <v>1</v>
      </c>
      <c r="U1614" s="24">
        <f t="shared" si="444"/>
        <v>7.7142857142857144</v>
      </c>
      <c r="V1614" s="31">
        <f>VLOOKUP(H1614,Supporting!A:D,3,FALSE)</f>
        <v>14</v>
      </c>
      <c r="W1614" s="25">
        <f>VLOOKUP(H1614,Supporting!A:D,4,FALSE)</f>
        <v>0.84</v>
      </c>
      <c r="X1614" s="26">
        <f t="shared" si="445"/>
        <v>140</v>
      </c>
      <c r="Y1614" s="26">
        <f t="shared" si="446"/>
        <v>8.4</v>
      </c>
      <c r="Z1614" s="26">
        <f t="shared" si="447"/>
        <v>98</v>
      </c>
      <c r="AA1614" s="26">
        <f t="shared" si="448"/>
        <v>42</v>
      </c>
      <c r="AB1614" s="26">
        <f t="shared" si="449"/>
        <v>64.8</v>
      </c>
      <c r="AC1614" s="26">
        <f t="shared" si="450"/>
        <v>204.8</v>
      </c>
      <c r="AD1614" s="93">
        <f t="shared" si="451"/>
        <v>204.8</v>
      </c>
    </row>
    <row r="1615" spans="1:30" ht="30" customHeight="1" x14ac:dyDescent="0.35">
      <c r="A1615" s="16"/>
      <c r="B1615" s="16" t="s">
        <v>55</v>
      </c>
      <c r="C1615" s="17">
        <v>1402</v>
      </c>
      <c r="D1615" s="18">
        <v>13890</v>
      </c>
      <c r="E1615" s="18">
        <v>8484</v>
      </c>
      <c r="F1615" s="19" t="s">
        <v>49</v>
      </c>
      <c r="G1615" s="16" t="s">
        <v>72</v>
      </c>
      <c r="H1615" s="16" t="s">
        <v>41</v>
      </c>
      <c r="I1615" s="19">
        <v>5</v>
      </c>
      <c r="J1615" s="19">
        <v>0.6</v>
      </c>
      <c r="K1615" s="19"/>
      <c r="L1615" s="19"/>
      <c r="M1615" s="19">
        <f t="shared" si="441"/>
        <v>0</v>
      </c>
      <c r="N1615" s="19">
        <v>1</v>
      </c>
      <c r="O1615" s="19">
        <f>IF(P1615="m3",I1615*J1615*M1615,IF(P1615="m2-LxH",I1615*M1615,IF(P1615="m2-LxW",I1615*J1615*N1615,IF(P1615="rm",M1615,IF(P1615="lm",I1615,IF(P1615="unit",#REF!,))))))</f>
        <v>3</v>
      </c>
      <c r="P1615" s="20" t="str">
        <f>VLOOKUP(H1615,Supporting!A:D,2,FALSE)</f>
        <v>m2-LxW</v>
      </c>
      <c r="Q1615" s="21" t="str">
        <f t="shared" si="442"/>
        <v>off hired</v>
      </c>
      <c r="R1615" s="22">
        <v>44875</v>
      </c>
      <c r="S1615" s="22">
        <v>44928</v>
      </c>
      <c r="T1615" s="23">
        <f t="shared" si="443"/>
        <v>1</v>
      </c>
      <c r="U1615" s="24">
        <f t="shared" si="444"/>
        <v>7.7142857142857144</v>
      </c>
      <c r="V1615" s="31">
        <f>VLOOKUP(H1615,Supporting!A:D,3,FALSE)</f>
        <v>36.5</v>
      </c>
      <c r="W1615" s="25">
        <f>VLOOKUP(H1615,Supporting!A:D,4,FALSE)</f>
        <v>3.15</v>
      </c>
      <c r="X1615" s="26">
        <f t="shared" si="445"/>
        <v>109.5</v>
      </c>
      <c r="Y1615" s="26">
        <f t="shared" si="446"/>
        <v>9.4499999999999993</v>
      </c>
      <c r="Z1615" s="26">
        <f t="shared" si="447"/>
        <v>76.649999999999991</v>
      </c>
      <c r="AA1615" s="26">
        <f t="shared" si="448"/>
        <v>32.849999999999994</v>
      </c>
      <c r="AB1615" s="26">
        <f t="shared" si="449"/>
        <v>72.899999999999991</v>
      </c>
      <c r="AC1615" s="26">
        <f t="shared" si="450"/>
        <v>182.39999999999998</v>
      </c>
      <c r="AD1615" s="93">
        <f t="shared" si="451"/>
        <v>182.39999999999998</v>
      </c>
    </row>
    <row r="1616" spans="1:30" ht="30" customHeight="1" x14ac:dyDescent="0.35">
      <c r="A1616" s="16"/>
      <c r="B1616" s="16" t="s">
        <v>100</v>
      </c>
      <c r="C1616" s="17">
        <v>1401</v>
      </c>
      <c r="D1616" s="18">
        <v>13889</v>
      </c>
      <c r="E1616" s="18">
        <v>8277</v>
      </c>
      <c r="F1616" s="19" t="s">
        <v>49</v>
      </c>
      <c r="G1616" s="16" t="s">
        <v>105</v>
      </c>
      <c r="H1616" s="16" t="s">
        <v>38</v>
      </c>
      <c r="I1616" s="19">
        <v>2.5</v>
      </c>
      <c r="J1616" s="19">
        <v>1.8</v>
      </c>
      <c r="K1616" s="19">
        <v>3</v>
      </c>
      <c r="L1616" s="19"/>
      <c r="M1616" s="19">
        <f t="shared" si="441"/>
        <v>3</v>
      </c>
      <c r="N1616" s="19"/>
      <c r="O1616" s="19">
        <f>IF(P1616="m3",I1616*J1616*M1616,IF(P1616="m2-LxH",I1616*M1616,IF(P1616="m2-LxW",I1616*J1616*N1616,IF(P1616="rm",M1616,IF(P1616="lm",I1616,IF(P1616="unit",#REF!,))))))</f>
        <v>3</v>
      </c>
      <c r="P1616" s="20" t="str">
        <f>VLOOKUP(H1616,Supporting!A:D,2,FALSE)</f>
        <v>rm</v>
      </c>
      <c r="Q1616" s="21" t="str">
        <f t="shared" si="442"/>
        <v>off hired</v>
      </c>
      <c r="R1616" s="22">
        <v>44875</v>
      </c>
      <c r="S1616" s="22">
        <v>44891</v>
      </c>
      <c r="T1616" s="23">
        <f t="shared" si="443"/>
        <v>1</v>
      </c>
      <c r="U1616" s="24">
        <f t="shared" si="444"/>
        <v>2.4285714285714284</v>
      </c>
      <c r="V1616" s="31">
        <f>VLOOKUP(H1616,Supporting!A:D,3,FALSE)</f>
        <v>135</v>
      </c>
      <c r="W1616" s="25">
        <f>VLOOKUP(H1616,Supporting!A:D,4,FALSE)</f>
        <v>12.25</v>
      </c>
      <c r="X1616" s="26">
        <f t="shared" si="445"/>
        <v>405</v>
      </c>
      <c r="Y1616" s="26">
        <f t="shared" si="446"/>
        <v>36.75</v>
      </c>
      <c r="Z1616" s="26">
        <f t="shared" si="447"/>
        <v>283.49999999999994</v>
      </c>
      <c r="AA1616" s="26">
        <f t="shared" si="448"/>
        <v>121.49999999999999</v>
      </c>
      <c r="AB1616" s="26">
        <f t="shared" si="449"/>
        <v>89.249999999999986</v>
      </c>
      <c r="AC1616" s="26">
        <f t="shared" si="450"/>
        <v>494.24999999999994</v>
      </c>
      <c r="AD1616" s="93">
        <f t="shared" si="451"/>
        <v>494.24999999999994</v>
      </c>
    </row>
    <row r="1617" spans="1:30" ht="30" customHeight="1" x14ac:dyDescent="0.35">
      <c r="A1617" s="16"/>
      <c r="B1617" s="16" t="s">
        <v>100</v>
      </c>
      <c r="C1617" s="17">
        <v>1400</v>
      </c>
      <c r="D1617" s="18">
        <v>13888</v>
      </c>
      <c r="E1617" s="18">
        <v>8277</v>
      </c>
      <c r="F1617" s="19" t="s">
        <v>49</v>
      </c>
      <c r="G1617" s="16" t="s">
        <v>206</v>
      </c>
      <c r="H1617" s="16" t="s">
        <v>38</v>
      </c>
      <c r="I1617" s="19">
        <v>2.5</v>
      </c>
      <c r="J1617" s="19">
        <v>1.3</v>
      </c>
      <c r="K1617" s="19">
        <v>3</v>
      </c>
      <c r="L1617" s="19"/>
      <c r="M1617" s="19">
        <f t="shared" si="441"/>
        <v>3</v>
      </c>
      <c r="N1617" s="19"/>
      <c r="O1617" s="19">
        <f>IF(P1617="m3",I1617*J1617*M1617,IF(P1617="m2-LxH",I1617*M1617,IF(P1617="m2-LxW",I1617*J1617*N1617,IF(P1617="rm",M1617,IF(P1617="lm",I1617,IF(P1617="unit",#REF!,))))))</f>
        <v>3</v>
      </c>
      <c r="P1617" s="20" t="str">
        <f>VLOOKUP(H1617,Supporting!A:D,2,FALSE)</f>
        <v>rm</v>
      </c>
      <c r="Q1617" s="21" t="str">
        <f t="shared" si="442"/>
        <v>off hired</v>
      </c>
      <c r="R1617" s="22">
        <v>44875</v>
      </c>
      <c r="S1617" s="22">
        <v>44891</v>
      </c>
      <c r="T1617" s="23">
        <f t="shared" si="443"/>
        <v>1</v>
      </c>
      <c r="U1617" s="24">
        <f t="shared" si="444"/>
        <v>2.4285714285714284</v>
      </c>
      <c r="V1617" s="31">
        <f>VLOOKUP(H1617,Supporting!A:D,3,FALSE)</f>
        <v>135</v>
      </c>
      <c r="W1617" s="25">
        <f>VLOOKUP(H1617,Supporting!A:D,4,FALSE)</f>
        <v>12.25</v>
      </c>
      <c r="X1617" s="26">
        <f t="shared" si="445"/>
        <v>405</v>
      </c>
      <c r="Y1617" s="26">
        <f t="shared" si="446"/>
        <v>36.75</v>
      </c>
      <c r="Z1617" s="26">
        <f t="shared" si="447"/>
        <v>283.49999999999994</v>
      </c>
      <c r="AA1617" s="26">
        <f t="shared" si="448"/>
        <v>121.49999999999999</v>
      </c>
      <c r="AB1617" s="26">
        <f t="shared" si="449"/>
        <v>89.249999999999986</v>
      </c>
      <c r="AC1617" s="26">
        <f t="shared" si="450"/>
        <v>494.24999999999994</v>
      </c>
      <c r="AD1617" s="93">
        <f t="shared" si="451"/>
        <v>494.24999999999994</v>
      </c>
    </row>
    <row r="1618" spans="1:30" ht="30" customHeight="1" x14ac:dyDescent="0.35">
      <c r="A1618" s="16"/>
      <c r="B1618" s="16" t="s">
        <v>84</v>
      </c>
      <c r="C1618" s="17">
        <v>1439</v>
      </c>
      <c r="D1618" s="18">
        <v>13927</v>
      </c>
      <c r="E1618" s="18">
        <v>8244</v>
      </c>
      <c r="F1618" s="19" t="s">
        <v>49</v>
      </c>
      <c r="G1618" s="16" t="s">
        <v>141</v>
      </c>
      <c r="H1618" s="16" t="s">
        <v>36</v>
      </c>
      <c r="I1618" s="19">
        <v>13.5</v>
      </c>
      <c r="J1618" s="19">
        <v>1</v>
      </c>
      <c r="K1618" s="19">
        <v>1.5</v>
      </c>
      <c r="L1618" s="19"/>
      <c r="M1618" s="19">
        <f t="shared" si="441"/>
        <v>1.5</v>
      </c>
      <c r="N1618" s="19"/>
      <c r="O1618" s="19">
        <f>IF(P1618="m3",I1618*J1618*M1618,IF(P1618="m2-LxH",I1618*M1618,IF(P1618="m2-LxW",I1618*J1618*N1618,IF(P1618="rm",M1618,IF(P1618="lm",I1618,IF(P1618="unit",#REF!,))))))</f>
        <v>20.25</v>
      </c>
      <c r="P1618" s="20" t="str">
        <f>VLOOKUP(H1618,Supporting!A:D,2,FALSE)</f>
        <v>m2-LxH</v>
      </c>
      <c r="Q1618" s="21" t="str">
        <f t="shared" si="442"/>
        <v>off hired</v>
      </c>
      <c r="R1618" s="22">
        <v>44881</v>
      </c>
      <c r="S1618" s="22">
        <v>44881</v>
      </c>
      <c r="T1618" s="23">
        <f t="shared" si="443"/>
        <v>1</v>
      </c>
      <c r="U1618" s="24">
        <f t="shared" si="444"/>
        <v>0.14285714285714285</v>
      </c>
      <c r="V1618" s="31">
        <f>VLOOKUP(H1618,Supporting!A:D,3,FALSE)</f>
        <v>14</v>
      </c>
      <c r="W1618" s="25">
        <f>VLOOKUP(H1618,Supporting!A:D,4,FALSE)</f>
        <v>0.84</v>
      </c>
      <c r="X1618" s="26">
        <f t="shared" si="445"/>
        <v>283.5</v>
      </c>
      <c r="Y1618" s="26">
        <f t="shared" si="446"/>
        <v>17.009999999999998</v>
      </c>
      <c r="Z1618" s="26">
        <f t="shared" si="447"/>
        <v>198.45</v>
      </c>
      <c r="AA1618" s="26">
        <f t="shared" si="448"/>
        <v>85.05</v>
      </c>
      <c r="AB1618" s="26">
        <f t="shared" si="449"/>
        <v>2.4299999999999997</v>
      </c>
      <c r="AC1618" s="26">
        <f t="shared" si="450"/>
        <v>285.93</v>
      </c>
      <c r="AD1618" s="93">
        <f t="shared" si="451"/>
        <v>285.93</v>
      </c>
    </row>
    <row r="1619" spans="1:30" ht="30" customHeight="1" x14ac:dyDescent="0.35">
      <c r="A1619" s="16"/>
      <c r="B1619" s="16" t="s">
        <v>114</v>
      </c>
      <c r="C1619" s="17">
        <v>1438</v>
      </c>
      <c r="D1619" s="18">
        <v>13926</v>
      </c>
      <c r="E1619" s="18">
        <v>8318</v>
      </c>
      <c r="F1619" s="19" t="s">
        <v>49</v>
      </c>
      <c r="G1619" s="16" t="s">
        <v>90</v>
      </c>
      <c r="H1619" s="16" t="s">
        <v>36</v>
      </c>
      <c r="I1619" s="19">
        <v>12.5</v>
      </c>
      <c r="J1619" s="19">
        <v>1.3</v>
      </c>
      <c r="K1619" s="19">
        <v>3.5</v>
      </c>
      <c r="L1619" s="19"/>
      <c r="M1619" s="19">
        <f t="shared" si="441"/>
        <v>3.5</v>
      </c>
      <c r="N1619" s="19"/>
      <c r="O1619" s="19">
        <f>IF(P1619="m3",I1619*J1619*M1619,IF(P1619="m2-LxH",I1619*M1619,IF(P1619="m2-LxW",I1619*J1619*N1619,IF(P1619="rm",M1619,IF(P1619="lm",I1619,IF(P1619="unit",#REF!,))))))</f>
        <v>43.75</v>
      </c>
      <c r="P1619" s="20" t="str">
        <f>VLOOKUP(H1619,Supporting!A:D,2,FALSE)</f>
        <v>m2-LxH</v>
      </c>
      <c r="Q1619" s="21" t="str">
        <f t="shared" si="442"/>
        <v>off hired</v>
      </c>
      <c r="R1619" s="22">
        <v>44880</v>
      </c>
      <c r="S1619" s="22">
        <v>44904</v>
      </c>
      <c r="T1619" s="23">
        <f t="shared" si="443"/>
        <v>1</v>
      </c>
      <c r="U1619" s="24">
        <f t="shared" si="444"/>
        <v>3.5714285714285716</v>
      </c>
      <c r="V1619" s="31">
        <f>VLOOKUP(H1619,Supporting!A:D,3,FALSE)</f>
        <v>14</v>
      </c>
      <c r="W1619" s="25">
        <f>VLOOKUP(H1619,Supporting!A:D,4,FALSE)</f>
        <v>0.84</v>
      </c>
      <c r="X1619" s="26">
        <f t="shared" si="445"/>
        <v>612.5</v>
      </c>
      <c r="Y1619" s="26">
        <f t="shared" si="446"/>
        <v>36.75</v>
      </c>
      <c r="Z1619" s="26">
        <f t="shared" si="447"/>
        <v>428.74999999999994</v>
      </c>
      <c r="AA1619" s="26">
        <f t="shared" si="448"/>
        <v>183.75</v>
      </c>
      <c r="AB1619" s="26">
        <f t="shared" si="449"/>
        <v>131.25</v>
      </c>
      <c r="AC1619" s="26">
        <f t="shared" si="450"/>
        <v>743.75</v>
      </c>
      <c r="AD1619" s="93">
        <f t="shared" si="451"/>
        <v>743.75</v>
      </c>
    </row>
    <row r="1620" spans="1:30" ht="30" customHeight="1" x14ac:dyDescent="0.35">
      <c r="A1620" s="16"/>
      <c r="B1620" s="16" t="s">
        <v>102</v>
      </c>
      <c r="C1620" s="17">
        <v>1435</v>
      </c>
      <c r="D1620" s="18">
        <v>13923</v>
      </c>
      <c r="E1620" s="18">
        <v>8306</v>
      </c>
      <c r="F1620" s="19" t="s">
        <v>50</v>
      </c>
      <c r="G1620" s="16" t="s">
        <v>56</v>
      </c>
      <c r="H1620" s="16" t="s">
        <v>36</v>
      </c>
      <c r="I1620" s="19">
        <v>5</v>
      </c>
      <c r="J1620" s="19">
        <v>1.3</v>
      </c>
      <c r="K1620" s="19">
        <v>3.5</v>
      </c>
      <c r="L1620" s="19"/>
      <c r="M1620" s="19">
        <f t="shared" si="441"/>
        <v>3.5</v>
      </c>
      <c r="N1620" s="19"/>
      <c r="O1620" s="19">
        <f>IF(P1620="m3",I1620*J1620*M1620,IF(P1620="m2-LxH",I1620*M1620,IF(P1620="m2-LxW",I1620*J1620*N1620,IF(P1620="rm",M1620,IF(P1620="lm",I1620,IF(P1620="unit",#REF!,))))))</f>
        <v>17.5</v>
      </c>
      <c r="P1620" s="20" t="str">
        <f>VLOOKUP(H1620,Supporting!A:D,2,FALSE)</f>
        <v>m2-LxH</v>
      </c>
      <c r="Q1620" s="21" t="str">
        <f t="shared" si="442"/>
        <v>off hired</v>
      </c>
      <c r="R1620" s="22">
        <v>44880</v>
      </c>
      <c r="S1620" s="22">
        <v>44901</v>
      </c>
      <c r="T1620" s="23">
        <f t="shared" si="443"/>
        <v>1</v>
      </c>
      <c r="U1620" s="24">
        <f t="shared" si="444"/>
        <v>3.1428571428571428</v>
      </c>
      <c r="V1620" s="31">
        <f>VLOOKUP(H1620,Supporting!A:D,3,FALSE)</f>
        <v>14</v>
      </c>
      <c r="W1620" s="25">
        <f>VLOOKUP(H1620,Supporting!A:D,4,FALSE)</f>
        <v>0.84</v>
      </c>
      <c r="X1620" s="26">
        <f t="shared" si="445"/>
        <v>245</v>
      </c>
      <c r="Y1620" s="26">
        <f t="shared" si="446"/>
        <v>14.7</v>
      </c>
      <c r="Z1620" s="26">
        <f t="shared" si="447"/>
        <v>171.5</v>
      </c>
      <c r="AA1620" s="26">
        <f t="shared" si="448"/>
        <v>73.5</v>
      </c>
      <c r="AB1620" s="26">
        <f t="shared" si="449"/>
        <v>46.199999999999996</v>
      </c>
      <c r="AC1620" s="26">
        <f t="shared" si="450"/>
        <v>291.2</v>
      </c>
      <c r="AD1620" s="93">
        <f t="shared" si="451"/>
        <v>291.2</v>
      </c>
    </row>
    <row r="1621" spans="1:30" ht="30" customHeight="1" x14ac:dyDescent="0.35">
      <c r="A1621" s="16"/>
      <c r="B1621" s="16" t="s">
        <v>84</v>
      </c>
      <c r="C1621" s="17">
        <v>1433</v>
      </c>
      <c r="D1621" s="18">
        <v>13921</v>
      </c>
      <c r="E1621" s="18">
        <v>8242</v>
      </c>
      <c r="F1621" s="19" t="s">
        <v>50</v>
      </c>
      <c r="G1621" s="16" t="s">
        <v>76</v>
      </c>
      <c r="H1621" s="16" t="s">
        <v>36</v>
      </c>
      <c r="I1621" s="19">
        <v>27.5</v>
      </c>
      <c r="J1621" s="19">
        <v>1</v>
      </c>
      <c r="K1621" s="19">
        <v>3.5</v>
      </c>
      <c r="L1621" s="19"/>
      <c r="M1621" s="19">
        <f t="shared" si="441"/>
        <v>3.5</v>
      </c>
      <c r="N1621" s="19"/>
      <c r="O1621" s="19">
        <f>IF(P1621="m3",I1621*J1621*M1621,IF(P1621="m2-LxH",I1621*M1621,IF(P1621="m2-LxW",I1621*J1621*N1621,IF(P1621="rm",M1621,IF(P1621="lm",I1621,IF(P1621="unit",#REF!,))))))</f>
        <v>96.25</v>
      </c>
      <c r="P1621" s="20" t="str">
        <f>VLOOKUP(H1621,Supporting!A:D,2,FALSE)</f>
        <v>m2-LxH</v>
      </c>
      <c r="Q1621" s="21" t="str">
        <f t="shared" si="442"/>
        <v>off hired</v>
      </c>
      <c r="R1621" s="22">
        <v>44880</v>
      </c>
      <c r="S1621" s="22">
        <v>44881</v>
      </c>
      <c r="T1621" s="23">
        <f t="shared" si="443"/>
        <v>1</v>
      </c>
      <c r="U1621" s="24">
        <f t="shared" si="444"/>
        <v>0.2857142857142857</v>
      </c>
      <c r="V1621" s="31">
        <f>VLOOKUP(H1621,Supporting!A:D,3,FALSE)</f>
        <v>14</v>
      </c>
      <c r="W1621" s="25">
        <f>VLOOKUP(H1621,Supporting!A:D,4,FALSE)</f>
        <v>0.84</v>
      </c>
      <c r="X1621" s="26">
        <f t="shared" si="445"/>
        <v>1347.5</v>
      </c>
      <c r="Y1621" s="26">
        <f t="shared" si="446"/>
        <v>80.849999999999994</v>
      </c>
      <c r="Z1621" s="26">
        <f t="shared" si="447"/>
        <v>943.25</v>
      </c>
      <c r="AA1621" s="26">
        <f t="shared" si="448"/>
        <v>404.25</v>
      </c>
      <c r="AB1621" s="26">
        <f t="shared" si="449"/>
        <v>23.099999999999998</v>
      </c>
      <c r="AC1621" s="26">
        <f t="shared" si="450"/>
        <v>1370.6</v>
      </c>
      <c r="AD1621" s="93">
        <f t="shared" si="451"/>
        <v>1370.6</v>
      </c>
    </row>
    <row r="1622" spans="1:30" ht="30" customHeight="1" x14ac:dyDescent="0.35">
      <c r="A1622" s="16"/>
      <c r="B1622" s="16" t="s">
        <v>47</v>
      </c>
      <c r="C1622" s="17">
        <v>1431</v>
      </c>
      <c r="D1622" s="18">
        <v>13919</v>
      </c>
      <c r="E1622" s="18">
        <v>8301</v>
      </c>
      <c r="F1622" s="19" t="s">
        <v>49</v>
      </c>
      <c r="G1622" s="16" t="s">
        <v>498</v>
      </c>
      <c r="H1622" s="16" t="s">
        <v>36</v>
      </c>
      <c r="I1622" s="19">
        <v>11.3</v>
      </c>
      <c r="J1622" s="19">
        <v>1.3</v>
      </c>
      <c r="K1622" s="19">
        <v>2.5</v>
      </c>
      <c r="L1622" s="19"/>
      <c r="M1622" s="19">
        <f t="shared" si="441"/>
        <v>2.5</v>
      </c>
      <c r="N1622" s="19"/>
      <c r="O1622" s="19">
        <f>IF(P1622="m3",I1622*J1622*M1622,IF(P1622="m2-LxH",I1622*M1622,IF(P1622="m2-LxW",I1622*J1622*N1622,IF(P1622="rm",M1622,IF(P1622="lm",I1622,IF(P1622="unit",#REF!,))))))</f>
        <v>28.25</v>
      </c>
      <c r="P1622" s="20" t="str">
        <f>VLOOKUP(H1622,Supporting!A:D,2,FALSE)</f>
        <v>m2-LxH</v>
      </c>
      <c r="Q1622" s="21" t="str">
        <f t="shared" si="442"/>
        <v>off hired</v>
      </c>
      <c r="R1622" s="22">
        <v>44877</v>
      </c>
      <c r="S1622" s="22">
        <v>44899</v>
      </c>
      <c r="T1622" s="23">
        <f t="shared" si="443"/>
        <v>1</v>
      </c>
      <c r="U1622" s="24">
        <f t="shared" si="444"/>
        <v>3.2857142857142856</v>
      </c>
      <c r="V1622" s="31">
        <f>VLOOKUP(H1622,Supporting!A:D,3,FALSE)</f>
        <v>14</v>
      </c>
      <c r="W1622" s="25">
        <f>VLOOKUP(H1622,Supporting!A:D,4,FALSE)</f>
        <v>0.84</v>
      </c>
      <c r="X1622" s="26">
        <f t="shared" si="445"/>
        <v>395.5</v>
      </c>
      <c r="Y1622" s="26">
        <f t="shared" si="446"/>
        <v>23.73</v>
      </c>
      <c r="Z1622" s="26">
        <f t="shared" si="447"/>
        <v>276.84999999999997</v>
      </c>
      <c r="AA1622" s="26">
        <f t="shared" si="448"/>
        <v>118.64999999999999</v>
      </c>
      <c r="AB1622" s="26">
        <f t="shared" si="449"/>
        <v>77.97</v>
      </c>
      <c r="AC1622" s="26">
        <f t="shared" si="450"/>
        <v>473.46999999999991</v>
      </c>
      <c r="AD1622" s="93">
        <f t="shared" si="451"/>
        <v>473.46999999999991</v>
      </c>
    </row>
    <row r="1623" spans="1:30" ht="30" customHeight="1" x14ac:dyDescent="0.35">
      <c r="A1623" s="16"/>
      <c r="B1623" s="16" t="s">
        <v>47</v>
      </c>
      <c r="C1623" s="17">
        <v>1429</v>
      </c>
      <c r="D1623" s="18">
        <v>13917</v>
      </c>
      <c r="E1623" s="18">
        <v>8316</v>
      </c>
      <c r="F1623" s="19" t="s">
        <v>49</v>
      </c>
      <c r="G1623" s="16" t="s">
        <v>499</v>
      </c>
      <c r="H1623" s="16" t="s">
        <v>28</v>
      </c>
      <c r="I1623" s="19">
        <v>6.8</v>
      </c>
      <c r="J1623" s="19">
        <v>2.5</v>
      </c>
      <c r="K1623" s="19">
        <v>3</v>
      </c>
      <c r="L1623" s="19"/>
      <c r="M1623" s="19">
        <f t="shared" si="441"/>
        <v>3</v>
      </c>
      <c r="N1623" s="19"/>
      <c r="O1623" s="19">
        <f>IF(P1623="m3",I1623*J1623*M1623,IF(P1623="m2-LxH",I1623*M1623,IF(P1623="m2-LxW",I1623*J1623*N1623,IF(P1623="rm",M1623,IF(P1623="lm",I1623,IF(P1623="unit",#REF!,))))))</f>
        <v>51</v>
      </c>
      <c r="P1623" s="20" t="str">
        <f>VLOOKUP(H1623,Supporting!A:D,2,FALSE)</f>
        <v>m3</v>
      </c>
      <c r="Q1623" s="21" t="str">
        <f t="shared" si="442"/>
        <v>off hired</v>
      </c>
      <c r="R1623" s="22">
        <v>44877</v>
      </c>
      <c r="S1623" s="22">
        <v>44904</v>
      </c>
      <c r="T1623" s="23">
        <f t="shared" si="443"/>
        <v>1</v>
      </c>
      <c r="U1623" s="24">
        <f t="shared" si="444"/>
        <v>4</v>
      </c>
      <c r="V1623" s="31">
        <f>VLOOKUP(H1623,Supporting!A:D,3,FALSE)</f>
        <v>7.5</v>
      </c>
      <c r="W1623" s="25">
        <f>VLOOKUP(H1623,Supporting!A:D,4,FALSE)</f>
        <v>0.70000000000000007</v>
      </c>
      <c r="X1623" s="26">
        <f t="shared" si="445"/>
        <v>382.5</v>
      </c>
      <c r="Y1623" s="26">
        <f t="shared" si="446"/>
        <v>35.700000000000003</v>
      </c>
      <c r="Z1623" s="26">
        <f t="shared" si="447"/>
        <v>267.74999999999994</v>
      </c>
      <c r="AA1623" s="26">
        <f t="shared" si="448"/>
        <v>114.74999999999999</v>
      </c>
      <c r="AB1623" s="26">
        <f t="shared" si="449"/>
        <v>142.80000000000001</v>
      </c>
      <c r="AC1623" s="26">
        <f t="shared" si="450"/>
        <v>525.29999999999995</v>
      </c>
      <c r="AD1623" s="93">
        <f t="shared" si="451"/>
        <v>525.29999999999995</v>
      </c>
    </row>
    <row r="1624" spans="1:30" ht="30" customHeight="1" x14ac:dyDescent="0.35">
      <c r="A1624" s="16"/>
      <c r="B1624" s="16" t="s">
        <v>47</v>
      </c>
      <c r="C1624" s="17">
        <v>1428</v>
      </c>
      <c r="D1624" s="18">
        <v>13916</v>
      </c>
      <c r="E1624" s="18">
        <v>8332</v>
      </c>
      <c r="F1624" s="19" t="s">
        <v>49</v>
      </c>
      <c r="G1624" s="16" t="s">
        <v>498</v>
      </c>
      <c r="H1624" s="16" t="s">
        <v>38</v>
      </c>
      <c r="I1624" s="19">
        <v>1.8</v>
      </c>
      <c r="J1624" s="19">
        <v>1.8</v>
      </c>
      <c r="K1624" s="19">
        <v>2</v>
      </c>
      <c r="L1624" s="19"/>
      <c r="M1624" s="19">
        <f t="shared" si="441"/>
        <v>2</v>
      </c>
      <c r="N1624" s="19"/>
      <c r="O1624" s="19">
        <f>IF(P1624="m3",I1624*J1624*M1624,IF(P1624="m2-LxH",I1624*M1624,IF(P1624="m2-LxW",I1624*J1624*N1624,IF(P1624="rm",M1624,IF(P1624="lm",I1624,IF(P1624="unit",#REF!,))))))</f>
        <v>2</v>
      </c>
      <c r="P1624" s="20" t="str">
        <f>VLOOKUP(H1624,Supporting!A:D,2,FALSE)</f>
        <v>rm</v>
      </c>
      <c r="Q1624" s="21" t="str">
        <f t="shared" si="442"/>
        <v>off hired</v>
      </c>
      <c r="R1624" s="22">
        <v>44877</v>
      </c>
      <c r="S1624" s="22">
        <v>44910</v>
      </c>
      <c r="T1624" s="23">
        <f t="shared" si="443"/>
        <v>1</v>
      </c>
      <c r="U1624" s="24">
        <f t="shared" si="444"/>
        <v>4.8571428571428568</v>
      </c>
      <c r="V1624" s="31">
        <f>VLOOKUP(H1624,Supporting!A:D,3,FALSE)</f>
        <v>135</v>
      </c>
      <c r="W1624" s="25">
        <f>VLOOKUP(H1624,Supporting!A:D,4,FALSE)</f>
        <v>12.25</v>
      </c>
      <c r="X1624" s="26">
        <f t="shared" si="445"/>
        <v>270</v>
      </c>
      <c r="Y1624" s="26">
        <f t="shared" si="446"/>
        <v>24.5</v>
      </c>
      <c r="Z1624" s="26">
        <f t="shared" si="447"/>
        <v>189</v>
      </c>
      <c r="AA1624" s="26">
        <f t="shared" si="448"/>
        <v>81</v>
      </c>
      <c r="AB1624" s="26">
        <f t="shared" si="449"/>
        <v>118.99999999999999</v>
      </c>
      <c r="AC1624" s="26">
        <f t="shared" si="450"/>
        <v>389</v>
      </c>
      <c r="AD1624" s="93">
        <f t="shared" si="451"/>
        <v>389</v>
      </c>
    </row>
    <row r="1625" spans="1:30" ht="30" customHeight="1" x14ac:dyDescent="0.35">
      <c r="A1625" s="16"/>
      <c r="B1625" s="16" t="s">
        <v>79</v>
      </c>
      <c r="C1625" s="17">
        <v>1427</v>
      </c>
      <c r="D1625" s="18">
        <v>13915</v>
      </c>
      <c r="E1625" s="18">
        <v>8588</v>
      </c>
      <c r="F1625" s="19" t="s">
        <v>49</v>
      </c>
      <c r="G1625" s="16" t="s">
        <v>72</v>
      </c>
      <c r="H1625" s="16" t="s">
        <v>28</v>
      </c>
      <c r="I1625" s="19">
        <v>3.5</v>
      </c>
      <c r="J1625" s="19">
        <v>2.5</v>
      </c>
      <c r="K1625" s="19">
        <v>2</v>
      </c>
      <c r="L1625" s="19"/>
      <c r="M1625" s="19">
        <f t="shared" si="441"/>
        <v>2</v>
      </c>
      <c r="N1625" s="19"/>
      <c r="O1625" s="19">
        <f>IF(P1625="m3",I1625*J1625*M1625,IF(P1625="m2-LxH",I1625*M1625,IF(P1625="m2-LxW",I1625*J1625*N1625,IF(P1625="rm",M1625,IF(P1625="lm",I1625,IF(P1625="unit",#REF!,))))))</f>
        <v>17.5</v>
      </c>
      <c r="P1625" s="20" t="str">
        <f>VLOOKUP(H1625,Supporting!A:D,2,FALSE)</f>
        <v>m3</v>
      </c>
      <c r="Q1625" s="21" t="str">
        <f t="shared" si="442"/>
        <v>off hired</v>
      </c>
      <c r="R1625" s="22">
        <v>44877</v>
      </c>
      <c r="S1625" s="22">
        <v>44978</v>
      </c>
      <c r="T1625" s="23">
        <f t="shared" si="443"/>
        <v>1</v>
      </c>
      <c r="U1625" s="24">
        <f t="shared" si="444"/>
        <v>14.571428571428571</v>
      </c>
      <c r="V1625" s="31">
        <f>VLOOKUP(H1625,Supporting!A:D,3,FALSE)</f>
        <v>7.5</v>
      </c>
      <c r="W1625" s="25">
        <f>VLOOKUP(H1625,Supporting!A:D,4,FALSE)</f>
        <v>0.70000000000000007</v>
      </c>
      <c r="X1625" s="26">
        <f t="shared" si="445"/>
        <v>131.25</v>
      </c>
      <c r="Y1625" s="26">
        <f t="shared" si="446"/>
        <v>12.250000000000002</v>
      </c>
      <c r="Z1625" s="26">
        <f t="shared" si="447"/>
        <v>91.875</v>
      </c>
      <c r="AA1625" s="26">
        <f t="shared" si="448"/>
        <v>39.375</v>
      </c>
      <c r="AB1625" s="26">
        <f t="shared" si="449"/>
        <v>178.50000000000003</v>
      </c>
      <c r="AC1625" s="26">
        <f t="shared" si="450"/>
        <v>309.75</v>
      </c>
      <c r="AD1625" s="93">
        <f t="shared" si="451"/>
        <v>309.75</v>
      </c>
    </row>
    <row r="1626" spans="1:30" ht="30" customHeight="1" x14ac:dyDescent="0.35">
      <c r="A1626" s="16"/>
      <c r="B1626" s="16" t="s">
        <v>97</v>
      </c>
      <c r="C1626" s="17">
        <v>1426</v>
      </c>
      <c r="D1626" s="18">
        <v>13914</v>
      </c>
      <c r="E1626" s="18">
        <v>8329</v>
      </c>
      <c r="F1626" s="19" t="s">
        <v>50</v>
      </c>
      <c r="G1626" s="16" t="s">
        <v>500</v>
      </c>
      <c r="H1626" s="16" t="s">
        <v>36</v>
      </c>
      <c r="I1626" s="19">
        <v>30</v>
      </c>
      <c r="J1626" s="19">
        <v>1</v>
      </c>
      <c r="K1626" s="19">
        <v>2</v>
      </c>
      <c r="L1626" s="19"/>
      <c r="M1626" s="19">
        <f t="shared" si="441"/>
        <v>2</v>
      </c>
      <c r="N1626" s="19"/>
      <c r="O1626" s="19">
        <f>IF(P1626="m3",I1626*J1626*M1626,IF(P1626="m2-LxH",I1626*M1626,IF(P1626="m2-LxW",I1626*J1626*N1626,IF(P1626="rm",M1626,IF(P1626="lm",I1626,IF(P1626="unit",#REF!,))))))</f>
        <v>60</v>
      </c>
      <c r="P1626" s="20" t="str">
        <f>VLOOKUP(H1626,Supporting!A:D,2,FALSE)</f>
        <v>m2-LxH</v>
      </c>
      <c r="Q1626" s="21" t="str">
        <f t="shared" si="442"/>
        <v>off hired</v>
      </c>
      <c r="R1626" s="22">
        <v>44877</v>
      </c>
      <c r="S1626" s="22">
        <v>44909</v>
      </c>
      <c r="T1626" s="23">
        <f t="shared" si="443"/>
        <v>1</v>
      </c>
      <c r="U1626" s="24">
        <f t="shared" si="444"/>
        <v>4.7142857142857144</v>
      </c>
      <c r="V1626" s="31">
        <f>VLOOKUP(H1626,Supporting!A:D,3,FALSE)</f>
        <v>14</v>
      </c>
      <c r="W1626" s="25">
        <f>VLOOKUP(H1626,Supporting!A:D,4,FALSE)</f>
        <v>0.84</v>
      </c>
      <c r="X1626" s="26">
        <f t="shared" si="445"/>
        <v>840</v>
      </c>
      <c r="Y1626" s="26">
        <f t="shared" si="446"/>
        <v>50.4</v>
      </c>
      <c r="Z1626" s="26">
        <f t="shared" si="447"/>
        <v>588</v>
      </c>
      <c r="AA1626" s="26">
        <f t="shared" si="448"/>
        <v>252</v>
      </c>
      <c r="AB1626" s="26">
        <f t="shared" si="449"/>
        <v>237.60000000000002</v>
      </c>
      <c r="AC1626" s="26">
        <f t="shared" si="450"/>
        <v>1077.5999999999999</v>
      </c>
      <c r="AD1626" s="93">
        <f t="shared" si="451"/>
        <v>1077.5999999999999</v>
      </c>
    </row>
    <row r="1627" spans="1:30" ht="30" customHeight="1" x14ac:dyDescent="0.35">
      <c r="A1627" s="16"/>
      <c r="B1627" s="16" t="s">
        <v>132</v>
      </c>
      <c r="C1627" s="17">
        <v>1425</v>
      </c>
      <c r="D1627" s="18">
        <v>13913</v>
      </c>
      <c r="E1627" s="18">
        <v>8445</v>
      </c>
      <c r="F1627" s="19" t="s">
        <v>50</v>
      </c>
      <c r="G1627" s="16" t="s">
        <v>63</v>
      </c>
      <c r="H1627" s="16" t="s">
        <v>38</v>
      </c>
      <c r="I1627" s="19">
        <v>1</v>
      </c>
      <c r="J1627" s="19">
        <v>0.6</v>
      </c>
      <c r="K1627" s="19">
        <v>2</v>
      </c>
      <c r="L1627" s="19"/>
      <c r="M1627" s="19">
        <f t="shared" si="441"/>
        <v>2</v>
      </c>
      <c r="N1627" s="19"/>
      <c r="O1627" s="19">
        <f>IF(P1627="m3",I1627*J1627*M1627,IF(P1627="m2-LxH",I1627*M1627,IF(P1627="m2-LxW",I1627*J1627*N1627,IF(P1627="rm",M1627,IF(P1627="lm",I1627,IF(P1627="unit",#REF!,))))))</f>
        <v>2</v>
      </c>
      <c r="P1627" s="20" t="str">
        <f>VLOOKUP(H1627,Supporting!A:D,2,FALSE)</f>
        <v>rm</v>
      </c>
      <c r="Q1627" s="21" t="str">
        <f t="shared" si="442"/>
        <v>off hired</v>
      </c>
      <c r="R1627" s="22">
        <v>44877</v>
      </c>
      <c r="S1627" s="22">
        <v>44946</v>
      </c>
      <c r="T1627" s="23">
        <f t="shared" si="443"/>
        <v>1</v>
      </c>
      <c r="U1627" s="24">
        <f t="shared" si="444"/>
        <v>10</v>
      </c>
      <c r="V1627" s="31">
        <f>VLOOKUP(H1627,Supporting!A:D,3,FALSE)</f>
        <v>135</v>
      </c>
      <c r="W1627" s="25">
        <f>VLOOKUP(H1627,Supporting!A:D,4,FALSE)</f>
        <v>12.25</v>
      </c>
      <c r="X1627" s="26">
        <f t="shared" si="445"/>
        <v>270</v>
      </c>
      <c r="Y1627" s="26">
        <f t="shared" si="446"/>
        <v>24.5</v>
      </c>
      <c r="Z1627" s="26">
        <f t="shared" si="447"/>
        <v>189</v>
      </c>
      <c r="AA1627" s="26">
        <f t="shared" si="448"/>
        <v>81</v>
      </c>
      <c r="AB1627" s="26">
        <f t="shared" si="449"/>
        <v>245</v>
      </c>
      <c r="AC1627" s="26">
        <f t="shared" si="450"/>
        <v>515</v>
      </c>
      <c r="AD1627" s="93">
        <f t="shared" si="451"/>
        <v>515</v>
      </c>
    </row>
    <row r="1628" spans="1:30" ht="30" customHeight="1" x14ac:dyDescent="0.35">
      <c r="A1628" s="16"/>
      <c r="B1628" s="16" t="s">
        <v>79</v>
      </c>
      <c r="C1628" s="17">
        <v>1421</v>
      </c>
      <c r="D1628" s="18">
        <v>13909</v>
      </c>
      <c r="E1628" s="18">
        <v>8236</v>
      </c>
      <c r="F1628" s="19" t="s">
        <v>50</v>
      </c>
      <c r="G1628" s="16" t="s">
        <v>105</v>
      </c>
      <c r="H1628" s="16" t="s">
        <v>38</v>
      </c>
      <c r="I1628" s="19">
        <v>1.3</v>
      </c>
      <c r="J1628" s="19">
        <v>1.3</v>
      </c>
      <c r="K1628" s="19">
        <v>3.5</v>
      </c>
      <c r="L1628" s="19"/>
      <c r="M1628" s="19">
        <f t="shared" si="441"/>
        <v>3.5</v>
      </c>
      <c r="N1628" s="19"/>
      <c r="O1628" s="19">
        <f>IF(P1628="m3",I1628*J1628*M1628,IF(P1628="m2-LxH",I1628*M1628,IF(P1628="m2-LxW",I1628*J1628*N1628,IF(P1628="rm",M1628,IF(P1628="lm",I1628,IF(P1628="unit",#REF!,))))))</f>
        <v>3.5</v>
      </c>
      <c r="P1628" s="20" t="str">
        <f>VLOOKUP(H1628,Supporting!A:D,2,FALSE)</f>
        <v>rm</v>
      </c>
      <c r="Q1628" s="21" t="str">
        <f t="shared" si="442"/>
        <v>off hired</v>
      </c>
      <c r="R1628" s="22">
        <v>44877</v>
      </c>
      <c r="S1628" s="22">
        <v>44880</v>
      </c>
      <c r="T1628" s="23">
        <f t="shared" si="443"/>
        <v>1</v>
      </c>
      <c r="U1628" s="24">
        <f t="shared" si="444"/>
        <v>0.5714285714285714</v>
      </c>
      <c r="V1628" s="31">
        <f>VLOOKUP(H1628,Supporting!A:D,3,FALSE)</f>
        <v>135</v>
      </c>
      <c r="W1628" s="25">
        <f>VLOOKUP(H1628,Supporting!A:D,4,FALSE)</f>
        <v>12.25</v>
      </c>
      <c r="X1628" s="26">
        <f t="shared" si="445"/>
        <v>472.5</v>
      </c>
      <c r="Y1628" s="26">
        <f t="shared" si="446"/>
        <v>42.875</v>
      </c>
      <c r="Z1628" s="26">
        <f t="shared" si="447"/>
        <v>330.74999999999994</v>
      </c>
      <c r="AA1628" s="26">
        <f t="shared" si="448"/>
        <v>141.75</v>
      </c>
      <c r="AB1628" s="26">
        <f t="shared" si="449"/>
        <v>24.5</v>
      </c>
      <c r="AC1628" s="26">
        <f t="shared" si="450"/>
        <v>496.99999999999994</v>
      </c>
      <c r="AD1628" s="93">
        <f t="shared" si="451"/>
        <v>496.99999999999994</v>
      </c>
    </row>
    <row r="1629" spans="1:30" ht="30" customHeight="1" x14ac:dyDescent="0.35">
      <c r="A1629" s="16"/>
      <c r="B1629" s="16" t="s">
        <v>47</v>
      </c>
      <c r="C1629" s="17">
        <v>1430</v>
      </c>
      <c r="D1629" s="18">
        <v>13918</v>
      </c>
      <c r="E1629" s="18">
        <v>8232</v>
      </c>
      <c r="F1629" s="19" t="s">
        <v>50</v>
      </c>
      <c r="G1629" s="16" t="s">
        <v>76</v>
      </c>
      <c r="H1629" s="16" t="s">
        <v>36</v>
      </c>
      <c r="I1629" s="19">
        <v>16</v>
      </c>
      <c r="J1629" s="19">
        <v>1.3</v>
      </c>
      <c r="K1629" s="19">
        <v>3.5</v>
      </c>
      <c r="L1629" s="19"/>
      <c r="M1629" s="19">
        <f t="shared" si="441"/>
        <v>3.5</v>
      </c>
      <c r="N1629" s="19"/>
      <c r="O1629" s="19">
        <f>IF(P1629="m3",I1629*J1629*M1629,IF(P1629="m2-LxH",I1629*M1629,IF(P1629="m2-LxW",I1629*J1629*N1629,IF(P1629="rm",M1629,IF(P1629="lm",I1629,IF(P1629="unit",#REF!,))))))</f>
        <v>56</v>
      </c>
      <c r="P1629" s="20" t="str">
        <f>VLOOKUP(H1629,Supporting!A:D,2,FALSE)</f>
        <v>m2-LxH</v>
      </c>
      <c r="Q1629" s="21" t="str">
        <f t="shared" si="442"/>
        <v>off hired</v>
      </c>
      <c r="R1629" s="22">
        <v>44877</v>
      </c>
      <c r="S1629" s="22">
        <v>44878</v>
      </c>
      <c r="T1629" s="23">
        <f t="shared" si="443"/>
        <v>1</v>
      </c>
      <c r="U1629" s="24">
        <f t="shared" si="444"/>
        <v>0.2857142857142857</v>
      </c>
      <c r="V1629" s="31">
        <f>VLOOKUP(H1629,Supporting!A:D,3,FALSE)</f>
        <v>14</v>
      </c>
      <c r="W1629" s="25">
        <f>VLOOKUP(H1629,Supporting!A:D,4,FALSE)</f>
        <v>0.84</v>
      </c>
      <c r="X1629" s="26">
        <f t="shared" si="445"/>
        <v>784</v>
      </c>
      <c r="Y1629" s="26">
        <f t="shared" si="446"/>
        <v>47.04</v>
      </c>
      <c r="Z1629" s="26">
        <f t="shared" si="447"/>
        <v>548.79999999999995</v>
      </c>
      <c r="AA1629" s="26">
        <f t="shared" si="448"/>
        <v>235.20000000000002</v>
      </c>
      <c r="AB1629" s="26">
        <f t="shared" si="449"/>
        <v>13.44</v>
      </c>
      <c r="AC1629" s="26">
        <f t="shared" si="450"/>
        <v>797.44</v>
      </c>
      <c r="AD1629" s="93">
        <f t="shared" si="451"/>
        <v>797.44</v>
      </c>
    </row>
    <row r="1630" spans="1:30" ht="30" customHeight="1" x14ac:dyDescent="0.35">
      <c r="A1630" s="16"/>
      <c r="B1630" s="16" t="s">
        <v>84</v>
      </c>
      <c r="C1630" s="17">
        <v>1452</v>
      </c>
      <c r="D1630" s="18">
        <v>13940</v>
      </c>
      <c r="E1630" s="18">
        <v>8496</v>
      </c>
      <c r="F1630" s="19" t="s">
        <v>49</v>
      </c>
      <c r="G1630" s="16" t="s">
        <v>503</v>
      </c>
      <c r="H1630" s="16" t="s">
        <v>36</v>
      </c>
      <c r="I1630" s="19">
        <v>4</v>
      </c>
      <c r="J1630" s="19">
        <v>1</v>
      </c>
      <c r="K1630" s="19">
        <v>1.5</v>
      </c>
      <c r="L1630" s="19"/>
      <c r="M1630" s="19">
        <f t="shared" si="441"/>
        <v>1.5</v>
      </c>
      <c r="N1630" s="19"/>
      <c r="O1630" s="19">
        <f>IF(P1630="m3",I1630*J1630*M1630,IF(P1630="m2-LxH",I1630*M1630,IF(P1630="m2-LxW",I1630*J1630*N1630,IF(P1630="rm",M1630,IF(P1630="lm",I1630,IF(P1630="unit",#REF!,))))))</f>
        <v>6</v>
      </c>
      <c r="P1630" s="20" t="str">
        <f>VLOOKUP(H1630,Supporting!A:D,2,FALSE)</f>
        <v>m2-LxH</v>
      </c>
      <c r="Q1630" s="21" t="str">
        <f t="shared" si="442"/>
        <v>off hired</v>
      </c>
      <c r="R1630" s="22">
        <v>44882</v>
      </c>
      <c r="S1630" s="22">
        <v>44932</v>
      </c>
      <c r="T1630" s="23">
        <f t="shared" si="443"/>
        <v>1</v>
      </c>
      <c r="U1630" s="24">
        <f t="shared" si="444"/>
        <v>7.2857142857142856</v>
      </c>
      <c r="V1630" s="31">
        <f>VLOOKUP(H1630,Supporting!A:D,3,FALSE)</f>
        <v>14</v>
      </c>
      <c r="W1630" s="25">
        <f>VLOOKUP(H1630,Supporting!A:D,4,FALSE)</f>
        <v>0.84</v>
      </c>
      <c r="X1630" s="26">
        <f t="shared" si="445"/>
        <v>84</v>
      </c>
      <c r="Y1630" s="26">
        <f t="shared" si="446"/>
        <v>5.04</v>
      </c>
      <c r="Z1630" s="26">
        <f t="shared" si="447"/>
        <v>58.79999999999999</v>
      </c>
      <c r="AA1630" s="26">
        <f t="shared" si="448"/>
        <v>25.199999999999996</v>
      </c>
      <c r="AB1630" s="26">
        <f t="shared" si="449"/>
        <v>36.72</v>
      </c>
      <c r="AC1630" s="26">
        <f t="shared" si="450"/>
        <v>120.71999999999998</v>
      </c>
      <c r="AD1630" s="93">
        <f t="shared" si="451"/>
        <v>120.71999999999998</v>
      </c>
    </row>
    <row r="1631" spans="1:30" ht="30" customHeight="1" x14ac:dyDescent="0.35">
      <c r="A1631" s="16"/>
      <c r="B1631" s="16" t="s">
        <v>84</v>
      </c>
      <c r="C1631" s="17">
        <v>1451</v>
      </c>
      <c r="D1631" s="18">
        <v>13939</v>
      </c>
      <c r="E1631" s="18">
        <v>8475</v>
      </c>
      <c r="F1631" s="19" t="s">
        <v>50</v>
      </c>
      <c r="G1631" s="16" t="s">
        <v>504</v>
      </c>
      <c r="H1631" s="16" t="s">
        <v>28</v>
      </c>
      <c r="I1631" s="19">
        <v>3.5</v>
      </c>
      <c r="J1631" s="19">
        <v>3.5</v>
      </c>
      <c r="K1631" s="19">
        <v>1.2</v>
      </c>
      <c r="L1631" s="19"/>
      <c r="M1631" s="19">
        <f t="shared" si="441"/>
        <v>1.2</v>
      </c>
      <c r="N1631" s="19"/>
      <c r="O1631" s="19">
        <f>IF(P1631="m3",I1631*J1631*M1631,IF(P1631="m2-LxH",I1631*M1631,IF(P1631="m2-LxW",I1631*J1631*N1631,IF(P1631="rm",M1631,IF(P1631="lm",I1631,IF(P1631="unit",#REF!,))))))</f>
        <v>14.7</v>
      </c>
      <c r="P1631" s="20" t="str">
        <f>VLOOKUP(H1631,Supporting!A:D,2,FALSE)</f>
        <v>m3</v>
      </c>
      <c r="Q1631" s="21" t="str">
        <f t="shared" si="442"/>
        <v>off hired</v>
      </c>
      <c r="R1631" s="22">
        <v>44882</v>
      </c>
      <c r="S1631" s="22">
        <v>44922</v>
      </c>
      <c r="T1631" s="23">
        <f t="shared" si="443"/>
        <v>1</v>
      </c>
      <c r="U1631" s="24">
        <f t="shared" si="444"/>
        <v>5.8571428571428568</v>
      </c>
      <c r="V1631" s="31">
        <f>VLOOKUP(H1631,Supporting!A:D,3,FALSE)</f>
        <v>7.5</v>
      </c>
      <c r="W1631" s="25">
        <f>VLOOKUP(H1631,Supporting!A:D,4,FALSE)</f>
        <v>0.70000000000000007</v>
      </c>
      <c r="X1631" s="26">
        <f t="shared" si="445"/>
        <v>110.25</v>
      </c>
      <c r="Y1631" s="26">
        <f t="shared" si="446"/>
        <v>10.290000000000001</v>
      </c>
      <c r="Z1631" s="26">
        <f t="shared" si="447"/>
        <v>77.174999999999997</v>
      </c>
      <c r="AA1631" s="26">
        <f t="shared" si="448"/>
        <v>33.074999999999996</v>
      </c>
      <c r="AB1631" s="26">
        <f t="shared" si="449"/>
        <v>60.27</v>
      </c>
      <c r="AC1631" s="26">
        <f t="shared" si="450"/>
        <v>170.52</v>
      </c>
      <c r="AD1631" s="93">
        <f t="shared" si="451"/>
        <v>170.52</v>
      </c>
    </row>
    <row r="1632" spans="1:30" ht="30" customHeight="1" x14ac:dyDescent="0.35">
      <c r="A1632" s="16"/>
      <c r="B1632" s="16" t="s">
        <v>47</v>
      </c>
      <c r="C1632" s="17">
        <v>1450</v>
      </c>
      <c r="D1632" s="18">
        <v>13938</v>
      </c>
      <c r="E1632" s="18">
        <v>8425</v>
      </c>
      <c r="F1632" s="19" t="s">
        <v>50</v>
      </c>
      <c r="G1632" s="16" t="s">
        <v>505</v>
      </c>
      <c r="H1632" s="16" t="s">
        <v>28</v>
      </c>
      <c r="I1632" s="19">
        <v>10</v>
      </c>
      <c r="J1632" s="19">
        <v>2.5</v>
      </c>
      <c r="K1632" s="19">
        <v>3.5</v>
      </c>
      <c r="L1632" s="19"/>
      <c r="M1632" s="19">
        <f t="shared" si="441"/>
        <v>3.5</v>
      </c>
      <c r="N1632" s="19"/>
      <c r="O1632" s="19">
        <f>IF(P1632="m3",I1632*J1632*M1632,IF(P1632="m2-LxH",I1632*M1632,IF(P1632="m2-LxW",I1632*J1632*N1632,IF(P1632="rm",M1632,IF(P1632="lm",I1632,IF(P1632="unit",#REF!,))))))</f>
        <v>87.5</v>
      </c>
      <c r="P1632" s="20" t="str">
        <f>VLOOKUP(H1632,Supporting!A:D,2,FALSE)</f>
        <v>m3</v>
      </c>
      <c r="Q1632" s="21" t="str">
        <f t="shared" si="442"/>
        <v>off hired</v>
      </c>
      <c r="R1632" s="22">
        <v>44882</v>
      </c>
      <c r="S1632" s="22">
        <v>44940</v>
      </c>
      <c r="T1632" s="23">
        <f t="shared" si="443"/>
        <v>1</v>
      </c>
      <c r="U1632" s="24">
        <f t="shared" si="444"/>
        <v>8.4285714285714288</v>
      </c>
      <c r="V1632" s="31">
        <f>VLOOKUP(H1632,Supporting!A:D,3,FALSE)</f>
        <v>7.5</v>
      </c>
      <c r="W1632" s="25">
        <f>VLOOKUP(H1632,Supporting!A:D,4,FALSE)</f>
        <v>0.70000000000000007</v>
      </c>
      <c r="X1632" s="26">
        <f t="shared" si="445"/>
        <v>656.25</v>
      </c>
      <c r="Y1632" s="26">
        <f t="shared" si="446"/>
        <v>61.250000000000007</v>
      </c>
      <c r="Z1632" s="26">
        <f t="shared" si="447"/>
        <v>459.37499999999994</v>
      </c>
      <c r="AA1632" s="26">
        <f t="shared" si="448"/>
        <v>196.875</v>
      </c>
      <c r="AB1632" s="26">
        <f t="shared" si="449"/>
        <v>516.25</v>
      </c>
      <c r="AC1632" s="26">
        <f t="shared" si="450"/>
        <v>1172.5</v>
      </c>
      <c r="AD1632" s="93">
        <f t="shared" si="451"/>
        <v>1172.5</v>
      </c>
    </row>
    <row r="1633" spans="1:30" ht="30" customHeight="1" x14ac:dyDescent="0.35">
      <c r="A1633" s="16"/>
      <c r="B1633" s="16" t="s">
        <v>47</v>
      </c>
      <c r="C1633" s="17">
        <v>1450</v>
      </c>
      <c r="D1633" s="18">
        <v>13938</v>
      </c>
      <c r="E1633" s="18">
        <v>8425</v>
      </c>
      <c r="F1633" s="19" t="s">
        <v>50</v>
      </c>
      <c r="G1633" s="16" t="s">
        <v>505</v>
      </c>
      <c r="H1633" s="16" t="s">
        <v>41</v>
      </c>
      <c r="I1633" s="19">
        <v>2</v>
      </c>
      <c r="J1633" s="19">
        <v>1</v>
      </c>
      <c r="K1633" s="19"/>
      <c r="L1633" s="19"/>
      <c r="M1633" s="19">
        <f t="shared" si="441"/>
        <v>0</v>
      </c>
      <c r="N1633" s="19">
        <v>1</v>
      </c>
      <c r="O1633" s="19">
        <f>IF(P1633="m3",I1633*J1633*M1633,IF(P1633="m2-LxH",I1633*M1633,IF(P1633="m2-LxW",I1633*J1633*N1633,IF(P1633="rm",M1633,IF(P1633="lm",I1633,IF(P1633="unit",#REF!,))))))</f>
        <v>2</v>
      </c>
      <c r="P1633" s="20" t="str">
        <f>VLOOKUP(H1633,Supporting!A:D,2,FALSE)</f>
        <v>m2-LxW</v>
      </c>
      <c r="Q1633" s="21" t="str">
        <f t="shared" si="442"/>
        <v>off hired</v>
      </c>
      <c r="R1633" s="22">
        <v>44882</v>
      </c>
      <c r="S1633" s="22">
        <v>44940</v>
      </c>
      <c r="T1633" s="23">
        <f t="shared" si="443"/>
        <v>1</v>
      </c>
      <c r="U1633" s="24">
        <f t="shared" si="444"/>
        <v>8.4285714285714288</v>
      </c>
      <c r="V1633" s="31">
        <f>VLOOKUP(H1633,Supporting!A:D,3,FALSE)</f>
        <v>36.5</v>
      </c>
      <c r="W1633" s="25">
        <f>VLOOKUP(H1633,Supporting!A:D,4,FALSE)</f>
        <v>3.15</v>
      </c>
      <c r="X1633" s="26">
        <f t="shared" si="445"/>
        <v>73</v>
      </c>
      <c r="Y1633" s="26">
        <f t="shared" si="446"/>
        <v>6.3</v>
      </c>
      <c r="Z1633" s="26">
        <f t="shared" si="447"/>
        <v>51.099999999999994</v>
      </c>
      <c r="AA1633" s="26">
        <f t="shared" si="448"/>
        <v>21.9</v>
      </c>
      <c r="AB1633" s="26">
        <f t="shared" si="449"/>
        <v>53.1</v>
      </c>
      <c r="AC1633" s="26">
        <f t="shared" si="450"/>
        <v>126.1</v>
      </c>
      <c r="AD1633" s="93">
        <f t="shared" si="451"/>
        <v>126.1</v>
      </c>
    </row>
    <row r="1634" spans="1:30" ht="30" customHeight="1" x14ac:dyDescent="0.35">
      <c r="A1634" s="16"/>
      <c r="B1634" s="16" t="s">
        <v>74</v>
      </c>
      <c r="C1634" s="17">
        <v>1449</v>
      </c>
      <c r="D1634" s="18">
        <v>13937</v>
      </c>
      <c r="E1634" s="18">
        <v>8265</v>
      </c>
      <c r="F1634" s="19" t="s">
        <v>49</v>
      </c>
      <c r="G1634" s="16" t="s">
        <v>206</v>
      </c>
      <c r="H1634" s="16" t="s">
        <v>38</v>
      </c>
      <c r="I1634" s="19">
        <v>1.8</v>
      </c>
      <c r="J1634" s="19">
        <v>1</v>
      </c>
      <c r="K1634" s="19">
        <v>4</v>
      </c>
      <c r="L1634" s="19"/>
      <c r="M1634" s="19">
        <f t="shared" si="441"/>
        <v>4</v>
      </c>
      <c r="N1634" s="19"/>
      <c r="O1634" s="19">
        <f>IF(P1634="m3",I1634*J1634*M1634,IF(P1634="m2-LxH",I1634*M1634,IF(P1634="m2-LxW",I1634*J1634*N1634,IF(P1634="rm",M1634,IF(P1634="lm",I1634,IF(P1634="unit",#REF!,))))))</f>
        <v>4</v>
      </c>
      <c r="P1634" s="20" t="str">
        <f>VLOOKUP(H1634,Supporting!A:D,2,FALSE)</f>
        <v>rm</v>
      </c>
      <c r="Q1634" s="21" t="str">
        <f t="shared" si="442"/>
        <v>off hired</v>
      </c>
      <c r="R1634" s="22">
        <v>44882</v>
      </c>
      <c r="S1634" s="22">
        <v>44887</v>
      </c>
      <c r="T1634" s="23">
        <f t="shared" si="443"/>
        <v>1</v>
      </c>
      <c r="U1634" s="24">
        <f t="shared" si="444"/>
        <v>0.8571428571428571</v>
      </c>
      <c r="V1634" s="31">
        <f>VLOOKUP(H1634,Supporting!A:D,3,FALSE)</f>
        <v>135</v>
      </c>
      <c r="W1634" s="25">
        <f>VLOOKUP(H1634,Supporting!A:D,4,FALSE)</f>
        <v>12.25</v>
      </c>
      <c r="X1634" s="26">
        <f t="shared" si="445"/>
        <v>540</v>
      </c>
      <c r="Y1634" s="26">
        <f t="shared" si="446"/>
        <v>49</v>
      </c>
      <c r="Z1634" s="26">
        <f t="shared" si="447"/>
        <v>378</v>
      </c>
      <c r="AA1634" s="26">
        <f t="shared" si="448"/>
        <v>162</v>
      </c>
      <c r="AB1634" s="26">
        <f t="shared" si="449"/>
        <v>42</v>
      </c>
      <c r="AC1634" s="26">
        <f t="shared" si="450"/>
        <v>582</v>
      </c>
      <c r="AD1634" s="93">
        <f t="shared" si="451"/>
        <v>582</v>
      </c>
    </row>
    <row r="1635" spans="1:30" ht="30" customHeight="1" x14ac:dyDescent="0.35">
      <c r="A1635" s="16"/>
      <c r="B1635" s="16" t="s">
        <v>74</v>
      </c>
      <c r="C1635" s="17">
        <v>1448</v>
      </c>
      <c r="D1635" s="18">
        <v>13936</v>
      </c>
      <c r="E1635" s="18">
        <v>8401</v>
      </c>
      <c r="F1635" s="19" t="s">
        <v>49</v>
      </c>
      <c r="G1635" s="16" t="s">
        <v>75</v>
      </c>
      <c r="H1635" s="16" t="s">
        <v>36</v>
      </c>
      <c r="I1635" s="19">
        <v>11.8</v>
      </c>
      <c r="J1635" s="19">
        <v>1.3</v>
      </c>
      <c r="K1635" s="19">
        <v>3.5</v>
      </c>
      <c r="L1635" s="19"/>
      <c r="M1635" s="19">
        <f t="shared" si="441"/>
        <v>3.5</v>
      </c>
      <c r="N1635" s="19"/>
      <c r="O1635" s="19">
        <f>IF(P1635="m3",I1635*J1635*M1635,IF(P1635="m2-LxH",I1635*M1635,IF(P1635="m2-LxW",I1635*J1635*N1635,IF(P1635="rm",M1635,IF(P1635="lm",I1635,IF(P1635="unit",#REF!,))))))</f>
        <v>41.300000000000004</v>
      </c>
      <c r="P1635" s="20" t="str">
        <f>VLOOKUP(H1635,Supporting!A:D,2,FALSE)</f>
        <v>m2-LxH</v>
      </c>
      <c r="Q1635" s="21" t="str">
        <f t="shared" si="442"/>
        <v>off hired</v>
      </c>
      <c r="R1635" s="22">
        <v>44882</v>
      </c>
      <c r="S1635" s="22">
        <v>44933</v>
      </c>
      <c r="T1635" s="23">
        <f t="shared" si="443"/>
        <v>1</v>
      </c>
      <c r="U1635" s="24">
        <f t="shared" si="444"/>
        <v>7.4285714285714288</v>
      </c>
      <c r="V1635" s="31">
        <f>VLOOKUP(H1635,Supporting!A:D,3,FALSE)</f>
        <v>14</v>
      </c>
      <c r="W1635" s="25">
        <f>VLOOKUP(H1635,Supporting!A:D,4,FALSE)</f>
        <v>0.84</v>
      </c>
      <c r="X1635" s="26">
        <f t="shared" si="445"/>
        <v>578.20000000000005</v>
      </c>
      <c r="Y1635" s="26">
        <f t="shared" si="446"/>
        <v>34.692</v>
      </c>
      <c r="Z1635" s="26">
        <f t="shared" si="447"/>
        <v>404.74</v>
      </c>
      <c r="AA1635" s="26">
        <f t="shared" si="448"/>
        <v>173.46</v>
      </c>
      <c r="AB1635" s="26">
        <f t="shared" si="449"/>
        <v>257.71200000000005</v>
      </c>
      <c r="AC1635" s="26">
        <f t="shared" si="450"/>
        <v>835.91200000000003</v>
      </c>
      <c r="AD1635" s="93">
        <f t="shared" si="451"/>
        <v>835.91200000000003</v>
      </c>
    </row>
    <row r="1636" spans="1:30" ht="30" customHeight="1" x14ac:dyDescent="0.35">
      <c r="A1636" s="16"/>
      <c r="B1636" s="16" t="s">
        <v>47</v>
      </c>
      <c r="C1636" s="17">
        <v>1447</v>
      </c>
      <c r="D1636" s="18">
        <v>13935</v>
      </c>
      <c r="E1636" s="18">
        <v>8310</v>
      </c>
      <c r="F1636" s="19" t="s">
        <v>49</v>
      </c>
      <c r="G1636" s="16" t="s">
        <v>76</v>
      </c>
      <c r="H1636" s="16" t="s">
        <v>36</v>
      </c>
      <c r="I1636" s="19">
        <v>35</v>
      </c>
      <c r="J1636" s="19">
        <v>1.3</v>
      </c>
      <c r="K1636" s="19">
        <v>2.5</v>
      </c>
      <c r="L1636" s="19"/>
      <c r="M1636" s="19">
        <f t="shared" si="441"/>
        <v>2.5</v>
      </c>
      <c r="N1636" s="19"/>
      <c r="O1636" s="19">
        <f>IF(P1636="m3",I1636*J1636*M1636,IF(P1636="m2-LxH",I1636*M1636,IF(P1636="m2-LxW",I1636*J1636*N1636,IF(P1636="rm",M1636,IF(P1636="lm",I1636,IF(P1636="unit",#REF!,))))))</f>
        <v>87.5</v>
      </c>
      <c r="P1636" s="20" t="str">
        <f>VLOOKUP(H1636,Supporting!A:D,2,FALSE)</f>
        <v>m2-LxH</v>
      </c>
      <c r="Q1636" s="21" t="str">
        <f t="shared" si="442"/>
        <v>off hired</v>
      </c>
      <c r="R1636" s="22">
        <v>44882</v>
      </c>
      <c r="S1636" s="22">
        <v>44902</v>
      </c>
      <c r="T1636" s="23">
        <f t="shared" si="443"/>
        <v>1</v>
      </c>
      <c r="U1636" s="24">
        <f t="shared" si="444"/>
        <v>3</v>
      </c>
      <c r="V1636" s="31">
        <f>VLOOKUP(H1636,Supporting!A:D,3,FALSE)</f>
        <v>14</v>
      </c>
      <c r="W1636" s="25">
        <f>VLOOKUP(H1636,Supporting!A:D,4,FALSE)</f>
        <v>0.84</v>
      </c>
      <c r="X1636" s="26">
        <f t="shared" si="445"/>
        <v>1225</v>
      </c>
      <c r="Y1636" s="26">
        <f t="shared" si="446"/>
        <v>73.5</v>
      </c>
      <c r="Z1636" s="26">
        <f t="shared" si="447"/>
        <v>857.49999999999989</v>
      </c>
      <c r="AA1636" s="26">
        <f t="shared" si="448"/>
        <v>367.5</v>
      </c>
      <c r="AB1636" s="26">
        <f t="shared" si="449"/>
        <v>220.5</v>
      </c>
      <c r="AC1636" s="26">
        <f t="shared" si="450"/>
        <v>1445.5</v>
      </c>
      <c r="AD1636" s="93">
        <f t="shared" si="451"/>
        <v>1445.5</v>
      </c>
    </row>
    <row r="1637" spans="1:30" ht="30" customHeight="1" x14ac:dyDescent="0.35">
      <c r="A1637" s="16"/>
      <c r="B1637" s="16" t="s">
        <v>114</v>
      </c>
      <c r="C1637" s="17">
        <v>1446</v>
      </c>
      <c r="D1637" s="18">
        <v>13934</v>
      </c>
      <c r="E1637" s="18">
        <v>8262</v>
      </c>
      <c r="F1637" s="19" t="s">
        <v>49</v>
      </c>
      <c r="G1637" s="16" t="s">
        <v>90</v>
      </c>
      <c r="H1637" s="16" t="s">
        <v>36</v>
      </c>
      <c r="I1637" s="19">
        <v>5</v>
      </c>
      <c r="J1637" s="19">
        <v>1.3</v>
      </c>
      <c r="K1637" s="19">
        <v>3.5</v>
      </c>
      <c r="L1637" s="19"/>
      <c r="M1637" s="19">
        <f t="shared" si="441"/>
        <v>3.5</v>
      </c>
      <c r="N1637" s="19"/>
      <c r="O1637" s="19">
        <f>IF(P1637="m3",I1637*J1637*M1637,IF(P1637="m2-LxH",I1637*M1637,IF(P1637="m2-LxW",I1637*J1637*N1637,IF(P1637="rm",M1637,IF(P1637="lm",I1637,IF(P1637="unit",#REF!,))))))</f>
        <v>17.5</v>
      </c>
      <c r="P1637" s="20" t="str">
        <f>VLOOKUP(H1637,Supporting!A:D,2,FALSE)</f>
        <v>m2-LxH</v>
      </c>
      <c r="Q1637" s="21" t="str">
        <f t="shared" si="442"/>
        <v>off hired</v>
      </c>
      <c r="R1637" s="22">
        <v>44882</v>
      </c>
      <c r="S1637" s="22">
        <v>44887</v>
      </c>
      <c r="T1637" s="23">
        <f t="shared" si="443"/>
        <v>1</v>
      </c>
      <c r="U1637" s="24">
        <f t="shared" si="444"/>
        <v>0.8571428571428571</v>
      </c>
      <c r="V1637" s="31">
        <f>VLOOKUP(H1637,Supporting!A:D,3,FALSE)</f>
        <v>14</v>
      </c>
      <c r="W1637" s="25">
        <f>VLOOKUP(H1637,Supporting!A:D,4,FALSE)</f>
        <v>0.84</v>
      </c>
      <c r="X1637" s="26">
        <f t="shared" si="445"/>
        <v>245</v>
      </c>
      <c r="Y1637" s="26">
        <f t="shared" si="446"/>
        <v>14.7</v>
      </c>
      <c r="Z1637" s="26">
        <f t="shared" si="447"/>
        <v>171.5</v>
      </c>
      <c r="AA1637" s="26">
        <f t="shared" si="448"/>
        <v>73.5</v>
      </c>
      <c r="AB1637" s="26">
        <f t="shared" si="449"/>
        <v>12.6</v>
      </c>
      <c r="AC1637" s="26">
        <f t="shared" si="450"/>
        <v>257.60000000000002</v>
      </c>
      <c r="AD1637" s="93">
        <f t="shared" si="451"/>
        <v>257.60000000000002</v>
      </c>
    </row>
    <row r="1638" spans="1:30" ht="30" customHeight="1" x14ac:dyDescent="0.35">
      <c r="A1638" s="16"/>
      <c r="B1638" s="16" t="s">
        <v>47</v>
      </c>
      <c r="C1638" s="17">
        <v>1445</v>
      </c>
      <c r="D1638" s="18">
        <v>13933</v>
      </c>
      <c r="E1638" s="18">
        <v>8260</v>
      </c>
      <c r="F1638" s="19" t="s">
        <v>50</v>
      </c>
      <c r="G1638" s="16" t="s">
        <v>72</v>
      </c>
      <c r="H1638" s="16" t="s">
        <v>36</v>
      </c>
      <c r="I1638" s="19">
        <v>7.5</v>
      </c>
      <c r="J1638" s="19">
        <v>0.6</v>
      </c>
      <c r="K1638" s="19">
        <v>2</v>
      </c>
      <c r="L1638" s="19"/>
      <c r="M1638" s="19">
        <f t="shared" si="441"/>
        <v>2</v>
      </c>
      <c r="N1638" s="19"/>
      <c r="O1638" s="19">
        <f>IF(P1638="m3",I1638*J1638*M1638,IF(P1638="m2-LxH",I1638*M1638,IF(P1638="m2-LxW",I1638*J1638*N1638,IF(P1638="rm",M1638,IF(P1638="lm",I1638,IF(P1638="unit",#REF!,))))))</f>
        <v>15</v>
      </c>
      <c r="P1638" s="20" t="str">
        <f>VLOOKUP(H1638,Supporting!A:D,2,FALSE)</f>
        <v>m2-LxH</v>
      </c>
      <c r="Q1638" s="21" t="str">
        <f t="shared" si="442"/>
        <v>off hired</v>
      </c>
      <c r="R1638" s="22">
        <v>44881</v>
      </c>
      <c r="S1638" s="22">
        <v>44886</v>
      </c>
      <c r="T1638" s="23">
        <f t="shared" si="443"/>
        <v>1</v>
      </c>
      <c r="U1638" s="24">
        <f t="shared" si="444"/>
        <v>0.8571428571428571</v>
      </c>
      <c r="V1638" s="31">
        <f>VLOOKUP(H1638,Supporting!A:D,3,FALSE)</f>
        <v>14</v>
      </c>
      <c r="W1638" s="25">
        <f>VLOOKUP(H1638,Supporting!A:D,4,FALSE)</f>
        <v>0.84</v>
      </c>
      <c r="X1638" s="26">
        <f t="shared" si="445"/>
        <v>210</v>
      </c>
      <c r="Y1638" s="26">
        <f t="shared" si="446"/>
        <v>12.6</v>
      </c>
      <c r="Z1638" s="26">
        <f t="shared" si="447"/>
        <v>147</v>
      </c>
      <c r="AA1638" s="26">
        <f t="shared" si="448"/>
        <v>63</v>
      </c>
      <c r="AB1638" s="26">
        <f t="shared" si="449"/>
        <v>10.799999999999999</v>
      </c>
      <c r="AC1638" s="26">
        <f t="shared" si="450"/>
        <v>220.8</v>
      </c>
      <c r="AD1638" s="93">
        <f t="shared" si="451"/>
        <v>220.8</v>
      </c>
    </row>
    <row r="1639" spans="1:30" ht="30" customHeight="1" x14ac:dyDescent="0.35">
      <c r="A1639" s="16"/>
      <c r="B1639" s="16" t="s">
        <v>47</v>
      </c>
      <c r="C1639" s="17">
        <v>1444</v>
      </c>
      <c r="D1639" s="18">
        <v>13932</v>
      </c>
      <c r="E1639" s="18">
        <v>8252</v>
      </c>
      <c r="F1639" s="19" t="s">
        <v>50</v>
      </c>
      <c r="G1639" s="16" t="s">
        <v>142</v>
      </c>
      <c r="H1639" s="16" t="s">
        <v>36</v>
      </c>
      <c r="I1639" s="19">
        <v>14.3</v>
      </c>
      <c r="J1639" s="19">
        <v>1</v>
      </c>
      <c r="K1639" s="19">
        <v>4.5</v>
      </c>
      <c r="L1639" s="19"/>
      <c r="M1639" s="19">
        <f t="shared" si="441"/>
        <v>4.5</v>
      </c>
      <c r="N1639" s="19"/>
      <c r="O1639" s="19">
        <f>IF(P1639="m3",I1639*J1639*M1639,IF(P1639="m2-LxH",I1639*M1639,IF(P1639="m2-LxW",I1639*J1639*N1639,IF(P1639="rm",M1639,IF(P1639="lm",I1639,IF(P1639="unit",#REF!,))))))</f>
        <v>64.350000000000009</v>
      </c>
      <c r="P1639" s="20" t="str">
        <f>VLOOKUP(H1639,Supporting!A:D,2,FALSE)</f>
        <v>m2-LxH</v>
      </c>
      <c r="Q1639" s="21" t="str">
        <f t="shared" si="442"/>
        <v>off hired</v>
      </c>
      <c r="R1639" s="22">
        <v>44881</v>
      </c>
      <c r="S1639" s="22">
        <v>44883</v>
      </c>
      <c r="T1639" s="23">
        <f t="shared" si="443"/>
        <v>1</v>
      </c>
      <c r="U1639" s="24">
        <f t="shared" si="444"/>
        <v>0.42857142857142855</v>
      </c>
      <c r="V1639" s="31">
        <f>VLOOKUP(H1639,Supporting!A:D,3,FALSE)</f>
        <v>14</v>
      </c>
      <c r="W1639" s="25">
        <f>VLOOKUP(H1639,Supporting!A:D,4,FALSE)</f>
        <v>0.84</v>
      </c>
      <c r="X1639" s="26">
        <f t="shared" si="445"/>
        <v>900.90000000000009</v>
      </c>
      <c r="Y1639" s="26">
        <f t="shared" si="446"/>
        <v>54.054000000000002</v>
      </c>
      <c r="Z1639" s="26">
        <f t="shared" si="447"/>
        <v>630.63</v>
      </c>
      <c r="AA1639" s="26">
        <f t="shared" si="448"/>
        <v>270.27000000000004</v>
      </c>
      <c r="AB1639" s="26">
        <f t="shared" si="449"/>
        <v>23.166</v>
      </c>
      <c r="AC1639" s="26">
        <f t="shared" si="450"/>
        <v>924.06600000000014</v>
      </c>
      <c r="AD1639" s="93">
        <f t="shared" si="451"/>
        <v>924.06600000000014</v>
      </c>
    </row>
    <row r="1640" spans="1:30" ht="30" customHeight="1" x14ac:dyDescent="0.35">
      <c r="A1640" s="16"/>
      <c r="B1640" s="16" t="s">
        <v>84</v>
      </c>
      <c r="C1640" s="17">
        <v>1443</v>
      </c>
      <c r="D1640" s="18">
        <v>13931</v>
      </c>
      <c r="E1640" s="18">
        <v>8555</v>
      </c>
      <c r="F1640" s="19" t="s">
        <v>49</v>
      </c>
      <c r="G1640" s="16" t="s">
        <v>503</v>
      </c>
      <c r="H1640" s="16" t="s">
        <v>36</v>
      </c>
      <c r="I1640" s="19">
        <v>7.5</v>
      </c>
      <c r="J1640" s="19">
        <v>1.3</v>
      </c>
      <c r="K1640" s="19">
        <v>7.5</v>
      </c>
      <c r="L1640" s="19"/>
      <c r="M1640" s="19">
        <f t="shared" si="441"/>
        <v>7.5</v>
      </c>
      <c r="N1640" s="19"/>
      <c r="O1640" s="19">
        <f>IF(P1640="m3",I1640*J1640*M1640,IF(P1640="m2-LxH",I1640*M1640,IF(P1640="m2-LxW",I1640*J1640*N1640,IF(P1640="rm",M1640,IF(P1640="lm",I1640,IF(P1640="unit",#REF!,))))))</f>
        <v>56.25</v>
      </c>
      <c r="P1640" s="20" t="str">
        <f>VLOOKUP(H1640,Supporting!A:D,2,FALSE)</f>
        <v>m2-LxH</v>
      </c>
      <c r="Q1640" s="21" t="str">
        <f t="shared" si="442"/>
        <v>off hired</v>
      </c>
      <c r="R1640" s="22">
        <v>44881</v>
      </c>
      <c r="S1640" s="22">
        <v>44967</v>
      </c>
      <c r="T1640" s="23">
        <f t="shared" si="443"/>
        <v>1</v>
      </c>
      <c r="U1640" s="24">
        <f t="shared" si="444"/>
        <v>12.428571428571429</v>
      </c>
      <c r="V1640" s="31">
        <f>VLOOKUP(H1640,Supporting!A:D,3,FALSE)</f>
        <v>14</v>
      </c>
      <c r="W1640" s="25">
        <f>VLOOKUP(H1640,Supporting!A:D,4,FALSE)</f>
        <v>0.84</v>
      </c>
      <c r="X1640" s="26">
        <f t="shared" si="445"/>
        <v>787.5</v>
      </c>
      <c r="Y1640" s="26">
        <f t="shared" si="446"/>
        <v>47.25</v>
      </c>
      <c r="Z1640" s="26">
        <f t="shared" si="447"/>
        <v>551.25</v>
      </c>
      <c r="AA1640" s="26">
        <f t="shared" si="448"/>
        <v>236.25</v>
      </c>
      <c r="AB1640" s="26">
        <f t="shared" si="449"/>
        <v>587.25</v>
      </c>
      <c r="AC1640" s="26">
        <f t="shared" si="450"/>
        <v>1374.75</v>
      </c>
      <c r="AD1640" s="93">
        <f t="shared" si="451"/>
        <v>1374.75</v>
      </c>
    </row>
    <row r="1641" spans="1:30" ht="30" customHeight="1" x14ac:dyDescent="0.35">
      <c r="A1641" s="16"/>
      <c r="B1641" s="16" t="s">
        <v>79</v>
      </c>
      <c r="C1641" s="17">
        <v>1442</v>
      </c>
      <c r="D1641" s="18">
        <v>13930</v>
      </c>
      <c r="E1641" s="18">
        <v>8439</v>
      </c>
      <c r="F1641" s="19" t="s">
        <v>49</v>
      </c>
      <c r="G1641" s="16" t="s">
        <v>80</v>
      </c>
      <c r="H1641" s="16" t="s">
        <v>38</v>
      </c>
      <c r="I1641" s="19">
        <v>1.8</v>
      </c>
      <c r="J1641" s="19">
        <v>0.6</v>
      </c>
      <c r="K1641" s="19">
        <v>6</v>
      </c>
      <c r="L1641" s="19"/>
      <c r="M1641" s="19">
        <f t="shared" ref="M1641:M1663" si="452">K1641-L1641</f>
        <v>6</v>
      </c>
      <c r="N1641" s="19"/>
      <c r="O1641" s="19">
        <f>IF(P1641="m3",I1641*J1641*M1641,IF(P1641="m2-LxH",I1641*M1641,IF(P1641="m2-LxW",I1641*J1641*N1641,IF(P1641="rm",M1641,IF(P1641="lm",I1641,IF(P1641="unit",#REF!,))))))</f>
        <v>6</v>
      </c>
      <c r="P1641" s="20" t="str">
        <f>VLOOKUP(H1641,Supporting!A:D,2,FALSE)</f>
        <v>rm</v>
      </c>
      <c r="Q1641" s="21" t="str">
        <f t="shared" ref="Q1641:Q1663" si="453">IF(S1641&lt;&gt;0,"off hired",IF(R1641&lt;&gt;0,"on hire","-"))</f>
        <v>off hired</v>
      </c>
      <c r="R1641" s="22">
        <v>44880</v>
      </c>
      <c r="S1641" s="22">
        <v>44944</v>
      </c>
      <c r="T1641" s="23">
        <f t="shared" ref="T1641:T1663" si="454">IF(S1641&lt;&gt;0,1,0)</f>
        <v>1</v>
      </c>
      <c r="U1641" s="24">
        <f t="shared" ref="U1641:U1663" si="455">IF(Q1641="on hire",$C$1-R1641+1,IF(Q1641="off hired",S1641-R1641+1,0))/7</f>
        <v>9.2857142857142865</v>
      </c>
      <c r="V1641" s="31">
        <f>VLOOKUP(H1641,Supporting!A:D,3,FALSE)</f>
        <v>135</v>
      </c>
      <c r="W1641" s="25">
        <f>VLOOKUP(H1641,Supporting!A:D,4,FALSE)</f>
        <v>12.25</v>
      </c>
      <c r="X1641" s="26">
        <f t="shared" ref="X1641:X1663" si="456">V1641*O1641</f>
        <v>810</v>
      </c>
      <c r="Y1641" s="26">
        <f t="shared" ref="Y1641:Y1663" si="457">W1641*O1641</f>
        <v>73.5</v>
      </c>
      <c r="Z1641" s="26">
        <f t="shared" ref="Z1641:Z1663" si="458">0.7*O1641*V1641</f>
        <v>566.99999999999989</v>
      </c>
      <c r="AA1641" s="26">
        <f t="shared" ref="AA1641:AA1663" si="459">IF(Q1641="off hired",0.3*O1641*V1641*T1641,0)</f>
        <v>242.99999999999997</v>
      </c>
      <c r="AB1641" s="26">
        <f t="shared" si="449"/>
        <v>682.50000000000011</v>
      </c>
      <c r="AC1641" s="26">
        <f t="shared" ref="AC1641:AC1663" si="460">Z1641+AA1641+AB1641</f>
        <v>1492.5</v>
      </c>
      <c r="AD1641" s="93">
        <f t="shared" si="451"/>
        <v>1492.5</v>
      </c>
    </row>
    <row r="1642" spans="1:30" ht="30" customHeight="1" x14ac:dyDescent="0.35">
      <c r="A1642" s="16"/>
      <c r="B1642" s="16" t="s">
        <v>79</v>
      </c>
      <c r="C1642" s="17">
        <v>1442</v>
      </c>
      <c r="D1642" s="18">
        <v>13930</v>
      </c>
      <c r="E1642" s="18">
        <v>8439</v>
      </c>
      <c r="F1642" s="19" t="s">
        <v>49</v>
      </c>
      <c r="G1642" s="16" t="s">
        <v>80</v>
      </c>
      <c r="H1642" s="16" t="s">
        <v>38</v>
      </c>
      <c r="I1642" s="19">
        <v>1.8</v>
      </c>
      <c r="J1642" s="19">
        <v>0.6</v>
      </c>
      <c r="K1642" s="19">
        <v>6</v>
      </c>
      <c r="L1642" s="19"/>
      <c r="M1642" s="19">
        <f t="shared" ref="M1642:M1643" si="461">K1642-L1642</f>
        <v>6</v>
      </c>
      <c r="N1642" s="19"/>
      <c r="O1642" s="19">
        <f>IF(P1642="m3",I1642*J1642*M1642,IF(P1642="m2-LxH",I1642*M1642,IF(P1642="m2-LxW",I1642*J1642*N1642,IF(P1642="rm",M1642,IF(P1642="lm",I1642,IF(P1642="unit",#REF!,))))))</f>
        <v>6</v>
      </c>
      <c r="P1642" s="20" t="str">
        <f>VLOOKUP(H1642,Supporting!A:D,2,FALSE)</f>
        <v>rm</v>
      </c>
      <c r="Q1642" s="21" t="str">
        <f t="shared" ref="Q1642:Q1643" si="462">IF(S1642&lt;&gt;0,"off hired",IF(R1642&lt;&gt;0,"on hire","-"))</f>
        <v>off hired</v>
      </c>
      <c r="R1642" s="22">
        <v>44880</v>
      </c>
      <c r="S1642" s="22">
        <v>44944</v>
      </c>
      <c r="T1642" s="23">
        <f t="shared" si="454"/>
        <v>1</v>
      </c>
      <c r="U1642" s="24">
        <f t="shared" si="455"/>
        <v>9.2857142857142865</v>
      </c>
      <c r="V1642" s="31">
        <f>VLOOKUP(H1642,Supporting!A:D,3,FALSE)</f>
        <v>135</v>
      </c>
      <c r="W1642" s="25">
        <f>VLOOKUP(H1642,Supporting!A:D,4,FALSE)</f>
        <v>12.25</v>
      </c>
      <c r="X1642" s="26">
        <f t="shared" si="456"/>
        <v>810</v>
      </c>
      <c r="Y1642" s="26">
        <f t="shared" si="457"/>
        <v>73.5</v>
      </c>
      <c r="Z1642" s="26">
        <f t="shared" si="458"/>
        <v>566.99999999999989</v>
      </c>
      <c r="AA1642" s="26">
        <f t="shared" si="459"/>
        <v>242.99999999999997</v>
      </c>
      <c r="AB1642" s="26">
        <f t="shared" si="449"/>
        <v>682.50000000000011</v>
      </c>
      <c r="AC1642" s="26">
        <f t="shared" si="460"/>
        <v>1492.5</v>
      </c>
      <c r="AD1642" s="93">
        <f t="shared" si="451"/>
        <v>1492.5</v>
      </c>
    </row>
    <row r="1643" spans="1:30" ht="30" customHeight="1" x14ac:dyDescent="0.35">
      <c r="A1643" s="16"/>
      <c r="B1643" s="16" t="s">
        <v>79</v>
      </c>
      <c r="C1643" s="17">
        <v>1442</v>
      </c>
      <c r="D1643" s="18">
        <v>13930</v>
      </c>
      <c r="E1643" s="18">
        <v>8439</v>
      </c>
      <c r="F1643" s="19" t="s">
        <v>49</v>
      </c>
      <c r="G1643" s="16" t="s">
        <v>80</v>
      </c>
      <c r="H1643" s="16" t="s">
        <v>38</v>
      </c>
      <c r="I1643" s="19">
        <v>1.8</v>
      </c>
      <c r="J1643" s="19">
        <v>0.6</v>
      </c>
      <c r="K1643" s="19">
        <v>6</v>
      </c>
      <c r="L1643" s="19"/>
      <c r="M1643" s="19">
        <f t="shared" si="461"/>
        <v>6</v>
      </c>
      <c r="N1643" s="19"/>
      <c r="O1643" s="19">
        <f>IF(P1643="m3",I1643*J1643*M1643,IF(P1643="m2-LxH",I1643*M1643,IF(P1643="m2-LxW",I1643*J1643*N1643,IF(P1643="rm",M1643,IF(P1643="lm",I1643,IF(P1643="unit",#REF!,))))))</f>
        <v>6</v>
      </c>
      <c r="P1643" s="20" t="str">
        <f>VLOOKUP(H1643,Supporting!A:D,2,FALSE)</f>
        <v>rm</v>
      </c>
      <c r="Q1643" s="21" t="str">
        <f t="shared" si="462"/>
        <v>off hired</v>
      </c>
      <c r="R1643" s="22">
        <v>44880</v>
      </c>
      <c r="S1643" s="22">
        <v>44944</v>
      </c>
      <c r="T1643" s="23">
        <f t="shared" si="454"/>
        <v>1</v>
      </c>
      <c r="U1643" s="24">
        <f t="shared" si="455"/>
        <v>9.2857142857142865</v>
      </c>
      <c r="V1643" s="31">
        <f>VLOOKUP(H1643,Supporting!A:D,3,FALSE)</f>
        <v>135</v>
      </c>
      <c r="W1643" s="25">
        <f>VLOOKUP(H1643,Supporting!A:D,4,FALSE)</f>
        <v>12.25</v>
      </c>
      <c r="X1643" s="26">
        <f t="shared" si="456"/>
        <v>810</v>
      </c>
      <c r="Y1643" s="26">
        <f t="shared" si="457"/>
        <v>73.5</v>
      </c>
      <c r="Z1643" s="26">
        <f t="shared" si="458"/>
        <v>566.99999999999989</v>
      </c>
      <c r="AA1643" s="26">
        <f t="shared" si="459"/>
        <v>242.99999999999997</v>
      </c>
      <c r="AB1643" s="26">
        <f t="shared" si="449"/>
        <v>682.50000000000011</v>
      </c>
      <c r="AC1643" s="26">
        <f t="shared" si="460"/>
        <v>1492.5</v>
      </c>
      <c r="AD1643" s="93">
        <f t="shared" si="451"/>
        <v>1492.5</v>
      </c>
    </row>
    <row r="1644" spans="1:30" ht="30" customHeight="1" x14ac:dyDescent="0.35">
      <c r="A1644" s="16"/>
      <c r="B1644" s="16" t="s">
        <v>79</v>
      </c>
      <c r="C1644" s="17">
        <v>1441</v>
      </c>
      <c r="D1644" s="18">
        <v>13929</v>
      </c>
      <c r="E1644" s="18">
        <v>8272</v>
      </c>
      <c r="F1644" s="19" t="s">
        <v>49</v>
      </c>
      <c r="G1644" s="16" t="s">
        <v>72</v>
      </c>
      <c r="H1644" s="16" t="s">
        <v>36</v>
      </c>
      <c r="I1644" s="19">
        <v>9.3000000000000007</v>
      </c>
      <c r="J1644" s="19">
        <v>1.3</v>
      </c>
      <c r="K1644" s="19">
        <v>6</v>
      </c>
      <c r="L1644" s="19"/>
      <c r="M1644" s="19">
        <f t="shared" si="452"/>
        <v>6</v>
      </c>
      <c r="N1644" s="19"/>
      <c r="O1644" s="19">
        <f>IF(P1644="m3",I1644*J1644*M1644,IF(P1644="m2-LxH",I1644*M1644,IF(P1644="m2-LxW",I1644*J1644*N1644,IF(P1644="rm",M1644,IF(P1644="lm",I1644,IF(P1644="unit",#REF!,))))))</f>
        <v>55.800000000000004</v>
      </c>
      <c r="P1644" s="20" t="str">
        <f>VLOOKUP(H1644,Supporting!A:D,2,FALSE)</f>
        <v>m2-LxH</v>
      </c>
      <c r="Q1644" s="21" t="str">
        <f t="shared" si="453"/>
        <v>off hired</v>
      </c>
      <c r="R1644" s="22">
        <v>44880</v>
      </c>
      <c r="S1644" s="22">
        <v>44889</v>
      </c>
      <c r="T1644" s="23">
        <f t="shared" si="454"/>
        <v>1</v>
      </c>
      <c r="U1644" s="24">
        <f t="shared" si="455"/>
        <v>1.4285714285714286</v>
      </c>
      <c r="V1644" s="31">
        <f>VLOOKUP(H1644,Supporting!A:D,3,FALSE)</f>
        <v>14</v>
      </c>
      <c r="W1644" s="25">
        <f>VLOOKUP(H1644,Supporting!A:D,4,FALSE)</f>
        <v>0.84</v>
      </c>
      <c r="X1644" s="26">
        <f t="shared" si="456"/>
        <v>781.2</v>
      </c>
      <c r="Y1644" s="26">
        <f t="shared" si="457"/>
        <v>46.872</v>
      </c>
      <c r="Z1644" s="26">
        <f t="shared" si="458"/>
        <v>546.84</v>
      </c>
      <c r="AA1644" s="26">
        <f t="shared" si="459"/>
        <v>234.36</v>
      </c>
      <c r="AB1644" s="26">
        <f t="shared" ref="AB1644:AB1663" si="463">U1644*O1644*W1644</f>
        <v>66.960000000000008</v>
      </c>
      <c r="AC1644" s="26">
        <f t="shared" si="460"/>
        <v>848.16000000000008</v>
      </c>
      <c r="AD1644" s="93">
        <f t="shared" si="451"/>
        <v>848.16000000000008</v>
      </c>
    </row>
    <row r="1645" spans="1:30" ht="30" customHeight="1" x14ac:dyDescent="0.35">
      <c r="A1645" s="16"/>
      <c r="B1645" s="16" t="s">
        <v>106</v>
      </c>
      <c r="C1645" s="17">
        <v>1440</v>
      </c>
      <c r="D1645" s="18">
        <v>13928</v>
      </c>
      <c r="E1645" s="18">
        <v>8330</v>
      </c>
      <c r="F1645" s="19" t="s">
        <v>49</v>
      </c>
      <c r="G1645" s="16" t="s">
        <v>109</v>
      </c>
      <c r="H1645" s="16" t="s">
        <v>36</v>
      </c>
      <c r="I1645" s="19">
        <v>3.9</v>
      </c>
      <c r="J1645" s="19">
        <v>1.3</v>
      </c>
      <c r="K1645" s="19">
        <v>4</v>
      </c>
      <c r="L1645" s="19"/>
      <c r="M1645" s="19">
        <f t="shared" si="452"/>
        <v>4</v>
      </c>
      <c r="N1645" s="19"/>
      <c r="O1645" s="19">
        <f>IF(P1645="m3",I1645*J1645*M1645,IF(P1645="m2-LxH",I1645*M1645,IF(P1645="m2-LxW",I1645*J1645*N1645,IF(P1645="rm",M1645,IF(P1645="lm",I1645,IF(P1645="unit",#REF!,))))))</f>
        <v>15.6</v>
      </c>
      <c r="P1645" s="20" t="str">
        <f>VLOOKUP(H1645,Supporting!A:D,2,FALSE)</f>
        <v>m2-LxH</v>
      </c>
      <c r="Q1645" s="21" t="str">
        <f t="shared" si="453"/>
        <v>off hired</v>
      </c>
      <c r="R1645" s="22">
        <v>44880</v>
      </c>
      <c r="S1645" s="22">
        <v>44909</v>
      </c>
      <c r="T1645" s="23">
        <f t="shared" si="454"/>
        <v>1</v>
      </c>
      <c r="U1645" s="24">
        <f t="shared" si="455"/>
        <v>4.2857142857142856</v>
      </c>
      <c r="V1645" s="31">
        <f>VLOOKUP(H1645,Supporting!A:D,3,FALSE)</f>
        <v>14</v>
      </c>
      <c r="W1645" s="25">
        <f>VLOOKUP(H1645,Supporting!A:D,4,FALSE)</f>
        <v>0.84</v>
      </c>
      <c r="X1645" s="26">
        <f t="shared" si="456"/>
        <v>218.4</v>
      </c>
      <c r="Y1645" s="26">
        <f t="shared" si="457"/>
        <v>13.103999999999999</v>
      </c>
      <c r="Z1645" s="26">
        <f t="shared" si="458"/>
        <v>152.88</v>
      </c>
      <c r="AA1645" s="26">
        <f t="shared" si="459"/>
        <v>65.52</v>
      </c>
      <c r="AB1645" s="26">
        <f t="shared" si="463"/>
        <v>56.159999999999989</v>
      </c>
      <c r="AC1645" s="26">
        <f t="shared" si="460"/>
        <v>274.55999999999995</v>
      </c>
      <c r="AD1645" s="93">
        <f t="shared" si="451"/>
        <v>274.55999999999995</v>
      </c>
    </row>
    <row r="1646" spans="1:30" ht="30" customHeight="1" x14ac:dyDescent="0.35">
      <c r="A1646" s="16"/>
      <c r="B1646" s="16" t="s">
        <v>106</v>
      </c>
      <c r="C1646" s="17">
        <v>1440</v>
      </c>
      <c r="D1646" s="18">
        <v>13928</v>
      </c>
      <c r="E1646" s="18">
        <v>8330</v>
      </c>
      <c r="F1646" s="19" t="s">
        <v>49</v>
      </c>
      <c r="G1646" s="16" t="s">
        <v>109</v>
      </c>
      <c r="H1646" s="16" t="s">
        <v>36</v>
      </c>
      <c r="I1646" s="19">
        <v>2.5</v>
      </c>
      <c r="J1646" s="19">
        <v>1</v>
      </c>
      <c r="K1646" s="19">
        <v>1.5</v>
      </c>
      <c r="L1646" s="19"/>
      <c r="M1646" s="19">
        <f t="shared" si="452"/>
        <v>1.5</v>
      </c>
      <c r="N1646" s="19"/>
      <c r="O1646" s="19">
        <f>IF(P1646="m3",I1646*J1646*M1646,IF(P1646="m2-LxH",I1646*M1646,IF(P1646="m2-LxW",I1646*J1646*N1646,IF(P1646="rm",M1646,IF(P1646="lm",I1646,IF(P1646="unit",#REF!,))))))</f>
        <v>3.75</v>
      </c>
      <c r="P1646" s="20" t="str">
        <f>VLOOKUP(H1646,Supporting!A:D,2,FALSE)</f>
        <v>m2-LxH</v>
      </c>
      <c r="Q1646" s="21" t="str">
        <f t="shared" si="453"/>
        <v>off hired</v>
      </c>
      <c r="R1646" s="22">
        <v>44880</v>
      </c>
      <c r="S1646" s="22">
        <v>44909</v>
      </c>
      <c r="T1646" s="23">
        <f t="shared" si="454"/>
        <v>1</v>
      </c>
      <c r="U1646" s="24">
        <f t="shared" si="455"/>
        <v>4.2857142857142856</v>
      </c>
      <c r="V1646" s="31">
        <f>VLOOKUP(H1646,Supporting!A:D,3,FALSE)</f>
        <v>14</v>
      </c>
      <c r="W1646" s="25">
        <f>VLOOKUP(H1646,Supporting!A:D,4,FALSE)</f>
        <v>0.84</v>
      </c>
      <c r="X1646" s="26">
        <f t="shared" si="456"/>
        <v>52.5</v>
      </c>
      <c r="Y1646" s="26">
        <f t="shared" si="457"/>
        <v>3.15</v>
      </c>
      <c r="Z1646" s="26">
        <f t="shared" si="458"/>
        <v>36.75</v>
      </c>
      <c r="AA1646" s="26">
        <f t="shared" si="459"/>
        <v>15.75</v>
      </c>
      <c r="AB1646" s="26">
        <f t="shared" si="463"/>
        <v>13.499999999999998</v>
      </c>
      <c r="AC1646" s="26">
        <f t="shared" si="460"/>
        <v>66</v>
      </c>
      <c r="AD1646" s="93">
        <f t="shared" si="451"/>
        <v>66</v>
      </c>
    </row>
    <row r="1647" spans="1:30" ht="30" customHeight="1" x14ac:dyDescent="0.35">
      <c r="A1647" s="16"/>
      <c r="B1647" s="16" t="s">
        <v>79</v>
      </c>
      <c r="C1647" s="17">
        <v>1437</v>
      </c>
      <c r="D1647" s="18">
        <v>13925</v>
      </c>
      <c r="E1647" s="18">
        <v>8436</v>
      </c>
      <c r="F1647" s="19" t="s">
        <v>49</v>
      </c>
      <c r="G1647" s="16" t="s">
        <v>80</v>
      </c>
      <c r="H1647" s="16" t="s">
        <v>36</v>
      </c>
      <c r="I1647" s="19">
        <v>7.5</v>
      </c>
      <c r="J1647" s="19">
        <v>0.6</v>
      </c>
      <c r="K1647" s="19">
        <v>6</v>
      </c>
      <c r="L1647" s="19"/>
      <c r="M1647" s="19">
        <f t="shared" si="452"/>
        <v>6</v>
      </c>
      <c r="N1647" s="19"/>
      <c r="O1647" s="19">
        <f>IF(P1647="m3",I1647*J1647*M1647,IF(P1647="m2-LxH",I1647*M1647,IF(P1647="m2-LxW",I1647*J1647*N1647,IF(P1647="rm",M1647,IF(P1647="lm",I1647,IF(P1647="unit",#REF!,))))))</f>
        <v>45</v>
      </c>
      <c r="P1647" s="20" t="str">
        <f>VLOOKUP(H1647,Supporting!A:D,2,FALSE)</f>
        <v>m2-LxH</v>
      </c>
      <c r="Q1647" s="21" t="str">
        <f t="shared" si="453"/>
        <v>off hired</v>
      </c>
      <c r="R1647" s="22">
        <v>44880</v>
      </c>
      <c r="S1647" s="22">
        <v>44943</v>
      </c>
      <c r="T1647" s="23">
        <f t="shared" si="454"/>
        <v>1</v>
      </c>
      <c r="U1647" s="24">
        <f t="shared" si="455"/>
        <v>9.1428571428571423</v>
      </c>
      <c r="V1647" s="31">
        <f>VLOOKUP(H1647,Supporting!A:D,3,FALSE)</f>
        <v>14</v>
      </c>
      <c r="W1647" s="25">
        <f>VLOOKUP(H1647,Supporting!A:D,4,FALSE)</f>
        <v>0.84</v>
      </c>
      <c r="X1647" s="26">
        <f t="shared" si="456"/>
        <v>630</v>
      </c>
      <c r="Y1647" s="26">
        <f t="shared" si="457"/>
        <v>37.799999999999997</v>
      </c>
      <c r="Z1647" s="26">
        <f t="shared" si="458"/>
        <v>440.99999999999994</v>
      </c>
      <c r="AA1647" s="26">
        <f t="shared" si="459"/>
        <v>189</v>
      </c>
      <c r="AB1647" s="26">
        <f t="shared" si="463"/>
        <v>345.59999999999997</v>
      </c>
      <c r="AC1647" s="26">
        <f t="shared" si="460"/>
        <v>975.59999999999991</v>
      </c>
      <c r="AD1647" s="93">
        <f t="shared" si="451"/>
        <v>975.59999999999991</v>
      </c>
    </row>
    <row r="1648" spans="1:30" ht="30" customHeight="1" x14ac:dyDescent="0.35">
      <c r="A1648" s="16"/>
      <c r="B1648" s="16" t="s">
        <v>47</v>
      </c>
      <c r="C1648" s="17">
        <v>1436</v>
      </c>
      <c r="D1648" s="18">
        <v>13924</v>
      </c>
      <c r="E1648" s="18">
        <v>8449</v>
      </c>
      <c r="F1648" s="19" t="s">
        <v>50</v>
      </c>
      <c r="G1648" s="16" t="s">
        <v>73</v>
      </c>
      <c r="H1648" s="16" t="s">
        <v>28</v>
      </c>
      <c r="I1648" s="19">
        <v>5.8</v>
      </c>
      <c r="J1648" s="19">
        <v>2.5</v>
      </c>
      <c r="K1648" s="19">
        <v>1.5</v>
      </c>
      <c r="L1648" s="19"/>
      <c r="M1648" s="19">
        <f t="shared" si="452"/>
        <v>1.5</v>
      </c>
      <c r="N1648" s="19"/>
      <c r="O1648" s="19">
        <f>IF(P1648="m3",I1648*J1648*M1648,IF(P1648="m2-LxH",I1648*M1648,IF(P1648="m2-LxW",I1648*J1648*N1648,IF(P1648="rm",M1648,IF(P1648="lm",I1648,IF(P1648="unit",#REF!,))))))</f>
        <v>21.75</v>
      </c>
      <c r="P1648" s="20" t="str">
        <f>VLOOKUP(H1648,Supporting!A:D,2,FALSE)</f>
        <v>m3</v>
      </c>
      <c r="Q1648" s="21" t="str">
        <f t="shared" si="453"/>
        <v>off hired</v>
      </c>
      <c r="R1648" s="22">
        <v>44880</v>
      </c>
      <c r="S1648" s="22">
        <v>44949</v>
      </c>
      <c r="T1648" s="23">
        <f t="shared" si="454"/>
        <v>1</v>
      </c>
      <c r="U1648" s="24">
        <f t="shared" si="455"/>
        <v>10</v>
      </c>
      <c r="V1648" s="31">
        <f>VLOOKUP(H1648,Supporting!A:D,3,FALSE)</f>
        <v>7.5</v>
      </c>
      <c r="W1648" s="25">
        <f>VLOOKUP(H1648,Supporting!A:D,4,FALSE)</f>
        <v>0.70000000000000007</v>
      </c>
      <c r="X1648" s="26">
        <f t="shared" si="456"/>
        <v>163.125</v>
      </c>
      <c r="Y1648" s="26">
        <f t="shared" si="457"/>
        <v>15.225000000000001</v>
      </c>
      <c r="Z1648" s="26">
        <f t="shared" si="458"/>
        <v>114.1875</v>
      </c>
      <c r="AA1648" s="26">
        <f t="shared" si="459"/>
        <v>48.937499999999993</v>
      </c>
      <c r="AB1648" s="26">
        <f t="shared" si="463"/>
        <v>152.25000000000003</v>
      </c>
      <c r="AC1648" s="26">
        <f t="shared" si="460"/>
        <v>315.375</v>
      </c>
      <c r="AD1648" s="93">
        <f t="shared" si="451"/>
        <v>315.375</v>
      </c>
    </row>
    <row r="1649" spans="1:30" ht="30" customHeight="1" x14ac:dyDescent="0.35">
      <c r="A1649" s="16"/>
      <c r="B1649" s="16" t="s">
        <v>106</v>
      </c>
      <c r="C1649" s="17">
        <v>1434</v>
      </c>
      <c r="D1649" s="18">
        <v>13922</v>
      </c>
      <c r="E1649" s="18">
        <v>8441</v>
      </c>
      <c r="F1649" s="19" t="s">
        <v>49</v>
      </c>
      <c r="G1649" s="16" t="s">
        <v>109</v>
      </c>
      <c r="H1649" s="16" t="s">
        <v>38</v>
      </c>
      <c r="I1649" s="19">
        <v>2.5</v>
      </c>
      <c r="J1649" s="19">
        <v>1</v>
      </c>
      <c r="K1649" s="19">
        <v>1.5</v>
      </c>
      <c r="L1649" s="19"/>
      <c r="M1649" s="19">
        <f t="shared" si="452"/>
        <v>1.5</v>
      </c>
      <c r="N1649" s="19"/>
      <c r="O1649" s="19">
        <f>IF(P1649="m3",I1649*J1649*M1649,IF(P1649="m2-LxH",I1649*M1649,IF(P1649="m2-LxW",I1649*J1649*N1649,IF(P1649="rm",M1649,IF(P1649="lm",I1649,IF(P1649="unit",#REF!,))))))</f>
        <v>1.5</v>
      </c>
      <c r="P1649" s="20" t="str">
        <f>VLOOKUP(H1649,Supporting!A:D,2,FALSE)</f>
        <v>rm</v>
      </c>
      <c r="Q1649" s="21" t="str">
        <f t="shared" si="453"/>
        <v>off hired</v>
      </c>
      <c r="R1649" s="22">
        <v>44880</v>
      </c>
      <c r="S1649" s="22">
        <v>44943</v>
      </c>
      <c r="T1649" s="23">
        <f t="shared" si="454"/>
        <v>1</v>
      </c>
      <c r="U1649" s="24">
        <f t="shared" si="455"/>
        <v>9.1428571428571423</v>
      </c>
      <c r="V1649" s="31">
        <f>VLOOKUP(H1649,Supporting!A:D,3,FALSE)</f>
        <v>135</v>
      </c>
      <c r="W1649" s="25">
        <f>VLOOKUP(H1649,Supporting!A:D,4,FALSE)</f>
        <v>12.25</v>
      </c>
      <c r="X1649" s="26">
        <f t="shared" si="456"/>
        <v>202.5</v>
      </c>
      <c r="Y1649" s="26">
        <f t="shared" si="457"/>
        <v>18.375</v>
      </c>
      <c r="Z1649" s="26">
        <f t="shared" si="458"/>
        <v>141.74999999999997</v>
      </c>
      <c r="AA1649" s="26">
        <f t="shared" si="459"/>
        <v>60.749999999999993</v>
      </c>
      <c r="AB1649" s="26">
        <f t="shared" si="463"/>
        <v>168</v>
      </c>
      <c r="AC1649" s="26">
        <f t="shared" si="460"/>
        <v>370.5</v>
      </c>
      <c r="AD1649" s="93">
        <f t="shared" si="451"/>
        <v>370.5</v>
      </c>
    </row>
    <row r="1650" spans="1:30" ht="30" customHeight="1" x14ac:dyDescent="0.35">
      <c r="A1650" s="16"/>
      <c r="B1650" s="16" t="s">
        <v>47</v>
      </c>
      <c r="C1650" s="17">
        <v>1432</v>
      </c>
      <c r="D1650" s="18">
        <v>13920</v>
      </c>
      <c r="E1650" s="18">
        <v>8340</v>
      </c>
      <c r="F1650" s="19" t="s">
        <v>50</v>
      </c>
      <c r="G1650" s="16" t="s">
        <v>72</v>
      </c>
      <c r="H1650" s="16" t="s">
        <v>36</v>
      </c>
      <c r="I1650" s="19">
        <v>7.5</v>
      </c>
      <c r="J1650" s="19">
        <v>1.3</v>
      </c>
      <c r="K1650" s="19">
        <v>3</v>
      </c>
      <c r="L1650" s="19"/>
      <c r="M1650" s="19">
        <f t="shared" si="452"/>
        <v>3</v>
      </c>
      <c r="N1650" s="19"/>
      <c r="O1650" s="19">
        <f>IF(P1650="m3",I1650*J1650*M1650,IF(P1650="m2-LxH",I1650*M1650,IF(P1650="m2-LxW",I1650*J1650*N1650,IF(P1650="rm",M1650,IF(P1650="lm",I1650,IF(P1650="unit",#REF!,))))))</f>
        <v>22.5</v>
      </c>
      <c r="P1650" s="20" t="str">
        <f>VLOOKUP(H1650,Supporting!A:D,2,FALSE)</f>
        <v>m2-LxH</v>
      </c>
      <c r="Q1650" s="21" t="str">
        <f t="shared" si="453"/>
        <v>off hired</v>
      </c>
      <c r="R1650" s="22">
        <v>44879</v>
      </c>
      <c r="S1650" s="22">
        <v>44912</v>
      </c>
      <c r="T1650" s="23">
        <f t="shared" si="454"/>
        <v>1</v>
      </c>
      <c r="U1650" s="24">
        <f t="shared" si="455"/>
        <v>4.8571428571428568</v>
      </c>
      <c r="V1650" s="31">
        <f>VLOOKUP(H1650,Supporting!A:D,3,FALSE)</f>
        <v>14</v>
      </c>
      <c r="W1650" s="25">
        <f>VLOOKUP(H1650,Supporting!A:D,4,FALSE)</f>
        <v>0.84</v>
      </c>
      <c r="X1650" s="26">
        <f t="shared" si="456"/>
        <v>315</v>
      </c>
      <c r="Y1650" s="26">
        <f t="shared" si="457"/>
        <v>18.899999999999999</v>
      </c>
      <c r="Z1650" s="26">
        <f t="shared" si="458"/>
        <v>220.49999999999997</v>
      </c>
      <c r="AA1650" s="26">
        <f t="shared" si="459"/>
        <v>94.5</v>
      </c>
      <c r="AB1650" s="26">
        <f t="shared" si="463"/>
        <v>91.799999999999983</v>
      </c>
      <c r="AC1650" s="26">
        <f t="shared" si="460"/>
        <v>406.79999999999995</v>
      </c>
      <c r="AD1650" s="93">
        <f t="shared" si="451"/>
        <v>406.79999999999995</v>
      </c>
    </row>
    <row r="1651" spans="1:30" ht="30" customHeight="1" x14ac:dyDescent="0.35">
      <c r="A1651" s="16"/>
      <c r="B1651" s="16" t="s">
        <v>79</v>
      </c>
      <c r="C1651" s="17">
        <v>1471</v>
      </c>
      <c r="D1651" s="18">
        <v>13959</v>
      </c>
      <c r="E1651" s="18">
        <v>8440</v>
      </c>
      <c r="F1651" s="19" t="s">
        <v>49</v>
      </c>
      <c r="G1651" s="16" t="s">
        <v>80</v>
      </c>
      <c r="H1651" s="16" t="s">
        <v>36</v>
      </c>
      <c r="I1651" s="19">
        <v>6</v>
      </c>
      <c r="J1651" s="19">
        <v>1</v>
      </c>
      <c r="K1651" s="19">
        <v>2</v>
      </c>
      <c r="L1651" s="19"/>
      <c r="M1651" s="19">
        <f t="shared" si="452"/>
        <v>2</v>
      </c>
      <c r="N1651" s="19"/>
      <c r="O1651" s="19">
        <f>IF(P1651="m3",I1651*J1651*M1651,IF(P1651="m2-LxH",I1651*M1651,IF(P1651="m2-LxW",I1651*J1651*N1651,IF(P1651="rm",M1651,IF(P1651="lm",I1651,IF(P1651="unit",#REF!,))))))</f>
        <v>12</v>
      </c>
      <c r="P1651" s="20" t="str">
        <f>VLOOKUP(H1651,Supporting!A:D,2,FALSE)</f>
        <v>m2-LxH</v>
      </c>
      <c r="Q1651" s="21" t="str">
        <f t="shared" si="453"/>
        <v>off hired</v>
      </c>
      <c r="R1651" s="22">
        <v>44884</v>
      </c>
      <c r="S1651" s="22">
        <v>44944</v>
      </c>
      <c r="T1651" s="23">
        <f t="shared" si="454"/>
        <v>1</v>
      </c>
      <c r="U1651" s="24">
        <f t="shared" si="455"/>
        <v>8.7142857142857135</v>
      </c>
      <c r="V1651" s="31">
        <f>VLOOKUP(H1651,Supporting!A:D,3,FALSE)</f>
        <v>14</v>
      </c>
      <c r="W1651" s="25">
        <f>VLOOKUP(H1651,Supporting!A:D,4,FALSE)</f>
        <v>0.84</v>
      </c>
      <c r="X1651" s="26">
        <f t="shared" si="456"/>
        <v>168</v>
      </c>
      <c r="Y1651" s="26">
        <f t="shared" si="457"/>
        <v>10.08</v>
      </c>
      <c r="Z1651" s="26">
        <f t="shared" si="458"/>
        <v>117.59999999999998</v>
      </c>
      <c r="AA1651" s="26">
        <f t="shared" si="459"/>
        <v>50.399999999999991</v>
      </c>
      <c r="AB1651" s="26">
        <f t="shared" si="463"/>
        <v>87.839999999999989</v>
      </c>
      <c r="AC1651" s="26">
        <f t="shared" si="460"/>
        <v>255.83999999999997</v>
      </c>
      <c r="AD1651" s="93">
        <f t="shared" si="451"/>
        <v>255.83999999999997</v>
      </c>
    </row>
    <row r="1652" spans="1:30" ht="30" customHeight="1" x14ac:dyDescent="0.35">
      <c r="A1652" s="16"/>
      <c r="B1652" s="16" t="s">
        <v>97</v>
      </c>
      <c r="C1652" s="17">
        <v>1468</v>
      </c>
      <c r="D1652" s="18">
        <v>13956</v>
      </c>
      <c r="E1652" s="18">
        <v>8451</v>
      </c>
      <c r="F1652" s="19" t="s">
        <v>49</v>
      </c>
      <c r="G1652" s="16" t="s">
        <v>138</v>
      </c>
      <c r="H1652" s="16" t="s">
        <v>38</v>
      </c>
      <c r="I1652" s="19">
        <v>1.3</v>
      </c>
      <c r="J1652" s="19">
        <v>1.3</v>
      </c>
      <c r="K1652" s="19">
        <v>1.5</v>
      </c>
      <c r="L1652" s="19"/>
      <c r="M1652" s="19">
        <f t="shared" si="452"/>
        <v>1.5</v>
      </c>
      <c r="N1652" s="19"/>
      <c r="O1652" s="19">
        <f>IF(P1652="m3",I1652*J1652*M1652,IF(P1652="m2-LxH",I1652*M1652,IF(P1652="m2-LxW",I1652*J1652*N1652,IF(P1652="rm",M1652,IF(P1652="lm",I1652,IF(P1652="unit",#REF!,))))))</f>
        <v>1.5</v>
      </c>
      <c r="P1652" s="20" t="str">
        <f>VLOOKUP(H1652,Supporting!A:D,2,FALSE)</f>
        <v>rm</v>
      </c>
      <c r="Q1652" s="21" t="str">
        <f t="shared" si="453"/>
        <v>off hired</v>
      </c>
      <c r="R1652" s="22">
        <v>44884</v>
      </c>
      <c r="S1652" s="22">
        <v>44916</v>
      </c>
      <c r="T1652" s="23">
        <f t="shared" si="454"/>
        <v>1</v>
      </c>
      <c r="U1652" s="24">
        <f t="shared" si="455"/>
        <v>4.7142857142857144</v>
      </c>
      <c r="V1652" s="31">
        <f>VLOOKUP(H1652,Supporting!A:D,3,FALSE)</f>
        <v>135</v>
      </c>
      <c r="W1652" s="25">
        <f>VLOOKUP(H1652,Supporting!A:D,4,FALSE)</f>
        <v>12.25</v>
      </c>
      <c r="X1652" s="26">
        <f t="shared" si="456"/>
        <v>202.5</v>
      </c>
      <c r="Y1652" s="26">
        <f t="shared" si="457"/>
        <v>18.375</v>
      </c>
      <c r="Z1652" s="26">
        <f t="shared" si="458"/>
        <v>141.74999999999997</v>
      </c>
      <c r="AA1652" s="26">
        <f t="shared" si="459"/>
        <v>60.749999999999993</v>
      </c>
      <c r="AB1652" s="26">
        <f t="shared" si="463"/>
        <v>86.625</v>
      </c>
      <c r="AC1652" s="26">
        <f t="shared" si="460"/>
        <v>289.125</v>
      </c>
      <c r="AD1652" s="93">
        <f t="shared" si="451"/>
        <v>289.125</v>
      </c>
    </row>
    <row r="1653" spans="1:30" ht="30" customHeight="1" x14ac:dyDescent="0.35">
      <c r="A1653" s="16"/>
      <c r="B1653" s="16" t="s">
        <v>71</v>
      </c>
      <c r="C1653" s="17">
        <v>1467</v>
      </c>
      <c r="D1653" s="18">
        <v>13955</v>
      </c>
      <c r="E1653" s="18">
        <v>8343</v>
      </c>
      <c r="F1653" s="19" t="s">
        <v>49</v>
      </c>
      <c r="G1653" s="16" t="s">
        <v>109</v>
      </c>
      <c r="H1653" s="16" t="s">
        <v>38</v>
      </c>
      <c r="I1653" s="19">
        <v>2.5</v>
      </c>
      <c r="J1653" s="19">
        <v>1.3</v>
      </c>
      <c r="K1653" s="19">
        <v>5</v>
      </c>
      <c r="L1653" s="19"/>
      <c r="M1653" s="19">
        <f t="shared" si="452"/>
        <v>5</v>
      </c>
      <c r="N1653" s="19"/>
      <c r="O1653" s="19">
        <f>IF(P1653="m3",I1653*J1653*M1653,IF(P1653="m2-LxH",I1653*M1653,IF(P1653="m2-LxW",I1653*J1653*N1653,IF(P1653="rm",M1653,IF(P1653="lm",I1653,IF(P1653="unit",#REF!,))))))</f>
        <v>5</v>
      </c>
      <c r="P1653" s="20" t="str">
        <f>VLOOKUP(H1653,Supporting!A:D,2,FALSE)</f>
        <v>rm</v>
      </c>
      <c r="Q1653" s="21" t="str">
        <f t="shared" si="453"/>
        <v>off hired</v>
      </c>
      <c r="R1653" s="22">
        <v>44884</v>
      </c>
      <c r="S1653" s="22">
        <v>44914</v>
      </c>
      <c r="T1653" s="23">
        <f t="shared" si="454"/>
        <v>1</v>
      </c>
      <c r="U1653" s="24">
        <f t="shared" si="455"/>
        <v>4.4285714285714288</v>
      </c>
      <c r="V1653" s="31">
        <f>VLOOKUP(H1653,Supporting!A:D,3,FALSE)</f>
        <v>135</v>
      </c>
      <c r="W1653" s="25">
        <f>VLOOKUP(H1653,Supporting!A:D,4,FALSE)</f>
        <v>12.25</v>
      </c>
      <c r="X1653" s="26">
        <f t="shared" si="456"/>
        <v>675</v>
      </c>
      <c r="Y1653" s="26">
        <f t="shared" si="457"/>
        <v>61.25</v>
      </c>
      <c r="Z1653" s="26">
        <f t="shared" si="458"/>
        <v>472.5</v>
      </c>
      <c r="AA1653" s="26">
        <f t="shared" si="459"/>
        <v>202.5</v>
      </c>
      <c r="AB1653" s="26">
        <f t="shared" si="463"/>
        <v>271.25000000000006</v>
      </c>
      <c r="AC1653" s="26">
        <f t="shared" si="460"/>
        <v>946.25</v>
      </c>
      <c r="AD1653" s="93">
        <f t="shared" si="451"/>
        <v>946.25</v>
      </c>
    </row>
    <row r="1654" spans="1:30" ht="30" customHeight="1" x14ac:dyDescent="0.35">
      <c r="A1654" s="16"/>
      <c r="B1654" s="16" t="s">
        <v>487</v>
      </c>
      <c r="C1654" s="17">
        <v>1461</v>
      </c>
      <c r="D1654" s="18">
        <v>13949</v>
      </c>
      <c r="E1654" s="18">
        <v>8580</v>
      </c>
      <c r="F1654" s="19" t="s">
        <v>49</v>
      </c>
      <c r="G1654" s="16" t="s">
        <v>72</v>
      </c>
      <c r="H1654" s="16" t="s">
        <v>38</v>
      </c>
      <c r="I1654" s="19">
        <v>2.5</v>
      </c>
      <c r="J1654" s="19">
        <v>1.3</v>
      </c>
      <c r="K1654" s="19">
        <v>2</v>
      </c>
      <c r="L1654" s="19"/>
      <c r="M1654" s="19">
        <f t="shared" si="452"/>
        <v>2</v>
      </c>
      <c r="N1654" s="19"/>
      <c r="O1654" s="19">
        <f>IF(P1654="m3",I1654*J1654*M1654,IF(P1654="m2-LxH",I1654*M1654,IF(P1654="m2-LxW",I1654*J1654*N1654,IF(P1654="rm",M1654,IF(P1654="lm",I1654,IF(P1654="unit",#REF!,))))))</f>
        <v>2</v>
      </c>
      <c r="P1654" s="20" t="str">
        <f>VLOOKUP(H1654,Supporting!A:D,2,FALSE)</f>
        <v>rm</v>
      </c>
      <c r="Q1654" s="21" t="str">
        <f t="shared" si="453"/>
        <v>off hired</v>
      </c>
      <c r="R1654" s="22">
        <v>44884</v>
      </c>
      <c r="S1654" s="22">
        <v>44975</v>
      </c>
      <c r="T1654" s="23">
        <f t="shared" si="454"/>
        <v>1</v>
      </c>
      <c r="U1654" s="24">
        <f t="shared" si="455"/>
        <v>13.142857142857142</v>
      </c>
      <c r="V1654" s="31">
        <f>VLOOKUP(H1654,Supporting!A:D,3,FALSE)</f>
        <v>135</v>
      </c>
      <c r="W1654" s="25">
        <f>VLOOKUP(H1654,Supporting!A:D,4,FALSE)</f>
        <v>12.25</v>
      </c>
      <c r="X1654" s="26">
        <f t="shared" si="456"/>
        <v>270</v>
      </c>
      <c r="Y1654" s="26">
        <f t="shared" si="457"/>
        <v>24.5</v>
      </c>
      <c r="Z1654" s="26">
        <f t="shared" si="458"/>
        <v>189</v>
      </c>
      <c r="AA1654" s="26">
        <f t="shared" si="459"/>
        <v>81</v>
      </c>
      <c r="AB1654" s="26">
        <v>0</v>
      </c>
      <c r="AC1654" s="26">
        <f t="shared" si="460"/>
        <v>270</v>
      </c>
      <c r="AD1654" s="93">
        <f t="shared" si="451"/>
        <v>270</v>
      </c>
    </row>
    <row r="1655" spans="1:30" ht="30" customHeight="1" x14ac:dyDescent="0.35">
      <c r="A1655" s="16"/>
      <c r="B1655" s="16" t="s">
        <v>487</v>
      </c>
      <c r="C1655" s="17">
        <v>1461</v>
      </c>
      <c r="D1655" s="18">
        <v>13949</v>
      </c>
      <c r="E1655" s="18">
        <v>8580</v>
      </c>
      <c r="F1655" s="19" t="s">
        <v>49</v>
      </c>
      <c r="G1655" s="16" t="s">
        <v>72</v>
      </c>
      <c r="H1655" s="16" t="s">
        <v>41</v>
      </c>
      <c r="I1655" s="19">
        <v>2.5</v>
      </c>
      <c r="J1655" s="19">
        <v>0.6</v>
      </c>
      <c r="K1655" s="19"/>
      <c r="L1655" s="19"/>
      <c r="M1655" s="19">
        <f t="shared" si="452"/>
        <v>0</v>
      </c>
      <c r="N1655" s="19">
        <v>1</v>
      </c>
      <c r="O1655" s="19">
        <f>IF(P1655="m3",I1655*J1655*M1655,IF(P1655="m2-LxH",I1655*M1655,IF(P1655="m2-LxW",I1655*J1655*N1655,IF(P1655="rm",M1655,IF(P1655="lm",I1655,IF(P1655="unit",#REF!,))))))</f>
        <v>1.5</v>
      </c>
      <c r="P1655" s="20" t="str">
        <f>VLOOKUP(H1655,Supporting!A:D,2,FALSE)</f>
        <v>m2-LxW</v>
      </c>
      <c r="Q1655" s="21" t="str">
        <f t="shared" si="453"/>
        <v>off hired</v>
      </c>
      <c r="R1655" s="22">
        <v>44884</v>
      </c>
      <c r="S1655" s="22">
        <v>44975</v>
      </c>
      <c r="T1655" s="23">
        <f t="shared" si="454"/>
        <v>1</v>
      </c>
      <c r="U1655" s="24">
        <f t="shared" si="455"/>
        <v>13.142857142857142</v>
      </c>
      <c r="V1655" s="31">
        <f>VLOOKUP(H1655,Supporting!A:D,3,FALSE)</f>
        <v>36.5</v>
      </c>
      <c r="W1655" s="25">
        <f>VLOOKUP(H1655,Supporting!A:D,4,FALSE)</f>
        <v>3.15</v>
      </c>
      <c r="X1655" s="26">
        <f t="shared" si="456"/>
        <v>54.75</v>
      </c>
      <c r="Y1655" s="26">
        <f t="shared" si="457"/>
        <v>4.7249999999999996</v>
      </c>
      <c r="Z1655" s="26">
        <f t="shared" si="458"/>
        <v>38.324999999999996</v>
      </c>
      <c r="AA1655" s="26">
        <f t="shared" si="459"/>
        <v>16.424999999999997</v>
      </c>
      <c r="AB1655" s="26">
        <v>0</v>
      </c>
      <c r="AC1655" s="26">
        <f t="shared" si="460"/>
        <v>54.749999999999993</v>
      </c>
      <c r="AD1655" s="93">
        <f t="shared" si="451"/>
        <v>54.749999999999993</v>
      </c>
    </row>
    <row r="1656" spans="1:30" ht="30" customHeight="1" x14ac:dyDescent="0.35">
      <c r="A1656" s="16"/>
      <c r="B1656" s="16" t="s">
        <v>79</v>
      </c>
      <c r="C1656" s="17">
        <v>1459</v>
      </c>
      <c r="D1656" s="18">
        <v>13947</v>
      </c>
      <c r="E1656" s="18">
        <v>8295</v>
      </c>
      <c r="F1656" s="19" t="s">
        <v>49</v>
      </c>
      <c r="G1656" s="16" t="s">
        <v>80</v>
      </c>
      <c r="H1656" s="16" t="s">
        <v>36</v>
      </c>
      <c r="I1656" s="19">
        <v>17</v>
      </c>
      <c r="J1656" s="19">
        <v>1.3</v>
      </c>
      <c r="K1656" s="19">
        <v>6</v>
      </c>
      <c r="L1656" s="19"/>
      <c r="M1656" s="19">
        <f t="shared" si="452"/>
        <v>6</v>
      </c>
      <c r="N1656" s="19"/>
      <c r="O1656" s="19">
        <f>IF(P1656="m3",I1656*J1656*M1656,IF(P1656="m2-LxH",I1656*M1656,IF(P1656="m2-LxW",I1656*J1656*N1656,IF(P1656="rm",M1656,IF(P1656="lm",I1656,IF(P1656="unit",#REF!,))))))</f>
        <v>102</v>
      </c>
      <c r="P1656" s="20" t="str">
        <f>VLOOKUP(H1656,Supporting!A:D,2,FALSE)</f>
        <v>m2-LxH</v>
      </c>
      <c r="Q1656" s="21" t="str">
        <f t="shared" si="453"/>
        <v>off hired</v>
      </c>
      <c r="R1656" s="22">
        <v>44883</v>
      </c>
      <c r="S1656" s="22">
        <v>44895</v>
      </c>
      <c r="T1656" s="23">
        <f t="shared" si="454"/>
        <v>1</v>
      </c>
      <c r="U1656" s="24">
        <f t="shared" si="455"/>
        <v>1.8571428571428572</v>
      </c>
      <c r="V1656" s="31">
        <f>VLOOKUP(H1656,Supporting!A:D,3,FALSE)</f>
        <v>14</v>
      </c>
      <c r="W1656" s="25">
        <f>VLOOKUP(H1656,Supporting!A:D,4,FALSE)</f>
        <v>0.84</v>
      </c>
      <c r="X1656" s="26">
        <f t="shared" si="456"/>
        <v>1428</v>
      </c>
      <c r="Y1656" s="26">
        <f t="shared" si="457"/>
        <v>85.679999999999993</v>
      </c>
      <c r="Z1656" s="26">
        <f t="shared" si="458"/>
        <v>999.59999999999991</v>
      </c>
      <c r="AA1656" s="26">
        <f t="shared" si="459"/>
        <v>428.4</v>
      </c>
      <c r="AB1656" s="26">
        <v>0</v>
      </c>
      <c r="AC1656" s="26">
        <f t="shared" si="460"/>
        <v>1428</v>
      </c>
      <c r="AD1656" s="93">
        <f t="shared" si="451"/>
        <v>1428</v>
      </c>
    </row>
    <row r="1657" spans="1:30" ht="30" customHeight="1" x14ac:dyDescent="0.35">
      <c r="A1657" s="16"/>
      <c r="B1657" s="16" t="s">
        <v>79</v>
      </c>
      <c r="C1657" s="17">
        <v>1459</v>
      </c>
      <c r="D1657" s="18">
        <v>13947</v>
      </c>
      <c r="E1657" s="18">
        <v>8295</v>
      </c>
      <c r="F1657" s="19" t="s">
        <v>49</v>
      </c>
      <c r="G1657" s="16" t="s">
        <v>80</v>
      </c>
      <c r="H1657" s="16" t="s">
        <v>41</v>
      </c>
      <c r="I1657" s="19">
        <v>8</v>
      </c>
      <c r="J1657" s="19">
        <v>0.6</v>
      </c>
      <c r="K1657" s="19"/>
      <c r="L1657" s="19"/>
      <c r="M1657" s="19">
        <f t="shared" si="452"/>
        <v>0</v>
      </c>
      <c r="N1657" s="19">
        <v>1</v>
      </c>
      <c r="O1657" s="19">
        <f>IF(P1657="m3",I1657*J1657*M1657,IF(P1657="m2-LxH",I1657*M1657,IF(P1657="m2-LxW",I1657*J1657*N1657,IF(P1657="rm",M1657,IF(P1657="lm",I1657,IF(P1657="unit",#REF!,))))))</f>
        <v>4.8</v>
      </c>
      <c r="P1657" s="20" t="str">
        <f>VLOOKUP(H1657,Supporting!A:D,2,FALSE)</f>
        <v>m2-LxW</v>
      </c>
      <c r="Q1657" s="21" t="str">
        <f t="shared" si="453"/>
        <v>off hired</v>
      </c>
      <c r="R1657" s="22">
        <v>44883</v>
      </c>
      <c r="S1657" s="22">
        <v>44895</v>
      </c>
      <c r="T1657" s="23">
        <f t="shared" si="454"/>
        <v>1</v>
      </c>
      <c r="U1657" s="24">
        <f t="shared" si="455"/>
        <v>1.8571428571428572</v>
      </c>
      <c r="V1657" s="31">
        <f>VLOOKUP(H1657,Supporting!A:D,3,FALSE)</f>
        <v>36.5</v>
      </c>
      <c r="W1657" s="25">
        <f>VLOOKUP(H1657,Supporting!A:D,4,FALSE)</f>
        <v>3.15</v>
      </c>
      <c r="X1657" s="26">
        <f t="shared" si="456"/>
        <v>175.2</v>
      </c>
      <c r="Y1657" s="26">
        <f t="shared" si="457"/>
        <v>15.12</v>
      </c>
      <c r="Z1657" s="26">
        <f t="shared" si="458"/>
        <v>122.64</v>
      </c>
      <c r="AA1657" s="26">
        <f t="shared" si="459"/>
        <v>52.559999999999995</v>
      </c>
      <c r="AB1657" s="26">
        <v>0</v>
      </c>
      <c r="AC1657" s="26">
        <f t="shared" si="460"/>
        <v>175.2</v>
      </c>
      <c r="AD1657" s="93">
        <f t="shared" si="451"/>
        <v>175.2</v>
      </c>
    </row>
    <row r="1658" spans="1:30" ht="30" customHeight="1" x14ac:dyDescent="0.35">
      <c r="A1658" s="16"/>
      <c r="B1658" s="16" t="s">
        <v>79</v>
      </c>
      <c r="C1658" s="17">
        <v>1458</v>
      </c>
      <c r="D1658" s="18">
        <v>13946</v>
      </c>
      <c r="E1658" s="18">
        <v>8629</v>
      </c>
      <c r="F1658" s="19" t="s">
        <v>49</v>
      </c>
      <c r="G1658" s="16" t="s">
        <v>80</v>
      </c>
      <c r="H1658" s="16" t="s">
        <v>36</v>
      </c>
      <c r="I1658" s="19">
        <v>15</v>
      </c>
      <c r="J1658" s="19">
        <v>1.3</v>
      </c>
      <c r="K1658" s="19">
        <v>6</v>
      </c>
      <c r="L1658" s="19"/>
      <c r="M1658" s="19">
        <f t="shared" si="452"/>
        <v>6</v>
      </c>
      <c r="N1658" s="19"/>
      <c r="O1658" s="19">
        <f>IF(P1658="m3",I1658*J1658*M1658,IF(P1658="m2-LxH",I1658*M1658,IF(P1658="m2-LxW",I1658*J1658*N1658,IF(P1658="rm",M1658,IF(P1658="lm",I1658,IF(P1658="unit",#REF!,))))))</f>
        <v>90</v>
      </c>
      <c r="P1658" s="20" t="str">
        <f>VLOOKUP(H1658,Supporting!A:D,2,FALSE)</f>
        <v>m2-LxH</v>
      </c>
      <c r="Q1658" s="21" t="str">
        <f t="shared" si="453"/>
        <v>off hired</v>
      </c>
      <c r="R1658" s="22">
        <v>44883</v>
      </c>
      <c r="S1658" s="22">
        <v>44959</v>
      </c>
      <c r="T1658" s="23">
        <f t="shared" si="454"/>
        <v>1</v>
      </c>
      <c r="U1658" s="24">
        <f t="shared" si="455"/>
        <v>11</v>
      </c>
      <c r="V1658" s="31">
        <f>VLOOKUP(H1658,Supporting!A:D,3,FALSE)</f>
        <v>14</v>
      </c>
      <c r="W1658" s="25">
        <f>VLOOKUP(H1658,Supporting!A:D,4,FALSE)</f>
        <v>0.84</v>
      </c>
      <c r="X1658" s="26">
        <f t="shared" si="456"/>
        <v>1260</v>
      </c>
      <c r="Y1658" s="26">
        <f t="shared" si="457"/>
        <v>75.599999999999994</v>
      </c>
      <c r="Z1658" s="26">
        <f t="shared" si="458"/>
        <v>881.99999999999989</v>
      </c>
      <c r="AA1658" s="26">
        <f t="shared" si="459"/>
        <v>378</v>
      </c>
      <c r="AB1658" s="26">
        <f t="shared" si="463"/>
        <v>831.6</v>
      </c>
      <c r="AC1658" s="26">
        <f t="shared" si="460"/>
        <v>2091.6</v>
      </c>
      <c r="AD1658" s="93">
        <f t="shared" si="451"/>
        <v>2091.6</v>
      </c>
    </row>
    <row r="1659" spans="1:30" ht="30" customHeight="1" x14ac:dyDescent="0.35">
      <c r="A1659" s="16"/>
      <c r="B1659" s="16" t="s">
        <v>79</v>
      </c>
      <c r="C1659" s="17">
        <v>1453</v>
      </c>
      <c r="D1659" s="18">
        <v>13941</v>
      </c>
      <c r="E1659" s="18">
        <v>8324</v>
      </c>
      <c r="F1659" s="19" t="s">
        <v>49</v>
      </c>
      <c r="G1659" s="16" t="s">
        <v>80</v>
      </c>
      <c r="H1659" s="16" t="s">
        <v>36</v>
      </c>
      <c r="I1659" s="19">
        <v>3.5</v>
      </c>
      <c r="J1659" s="19">
        <v>1.3</v>
      </c>
      <c r="K1659" s="19">
        <v>4</v>
      </c>
      <c r="L1659" s="19"/>
      <c r="M1659" s="19">
        <f t="shared" si="452"/>
        <v>4</v>
      </c>
      <c r="N1659" s="19"/>
      <c r="O1659" s="19">
        <f>IF(P1659="m3",I1659*J1659*M1659,IF(P1659="m2-LxH",I1659*M1659,IF(P1659="m2-LxW",I1659*J1659*N1659,IF(P1659="rm",M1659,IF(P1659="lm",I1659,IF(P1659="unit",#REF!,))))))</f>
        <v>14</v>
      </c>
      <c r="P1659" s="20" t="str">
        <f>VLOOKUP(H1659,Supporting!A:D,2,FALSE)</f>
        <v>m2-LxH</v>
      </c>
      <c r="Q1659" s="21" t="str">
        <f t="shared" si="453"/>
        <v>off hired</v>
      </c>
      <c r="R1659" s="22">
        <v>44882</v>
      </c>
      <c r="S1659" s="22">
        <v>44908</v>
      </c>
      <c r="T1659" s="23">
        <f t="shared" si="454"/>
        <v>1</v>
      </c>
      <c r="U1659" s="24">
        <f t="shared" si="455"/>
        <v>3.8571428571428572</v>
      </c>
      <c r="V1659" s="31">
        <f>VLOOKUP(H1659,Supporting!A:D,3,FALSE)</f>
        <v>14</v>
      </c>
      <c r="W1659" s="25">
        <f>VLOOKUP(H1659,Supporting!A:D,4,FALSE)</f>
        <v>0.84</v>
      </c>
      <c r="X1659" s="26">
        <f t="shared" si="456"/>
        <v>196</v>
      </c>
      <c r="Y1659" s="26">
        <f t="shared" si="457"/>
        <v>11.76</v>
      </c>
      <c r="Z1659" s="26">
        <f t="shared" si="458"/>
        <v>137.19999999999999</v>
      </c>
      <c r="AA1659" s="26">
        <f t="shared" si="459"/>
        <v>58.800000000000004</v>
      </c>
      <c r="AB1659" s="26">
        <f t="shared" si="463"/>
        <v>45.36</v>
      </c>
      <c r="AC1659" s="26">
        <f t="shared" si="460"/>
        <v>241.36</v>
      </c>
      <c r="AD1659" s="93">
        <f t="shared" si="451"/>
        <v>241.36</v>
      </c>
    </row>
    <row r="1660" spans="1:30" ht="30" customHeight="1" x14ac:dyDescent="0.35">
      <c r="A1660" s="16"/>
      <c r="B1660" s="16" t="s">
        <v>84</v>
      </c>
      <c r="C1660" s="17">
        <v>1405</v>
      </c>
      <c r="D1660" s="18">
        <v>13893</v>
      </c>
      <c r="E1660" s="18">
        <v>8469</v>
      </c>
      <c r="F1660" s="19" t="s">
        <v>49</v>
      </c>
      <c r="G1660" s="16" t="s">
        <v>67</v>
      </c>
      <c r="H1660" s="16" t="s">
        <v>36</v>
      </c>
      <c r="I1660" s="19">
        <v>5</v>
      </c>
      <c r="J1660" s="19">
        <v>0.6</v>
      </c>
      <c r="K1660" s="19">
        <v>2</v>
      </c>
      <c r="L1660" s="19"/>
      <c r="M1660" s="19">
        <f t="shared" si="452"/>
        <v>2</v>
      </c>
      <c r="N1660" s="19"/>
      <c r="O1660" s="19">
        <f>IF(P1660="m3",I1660*J1660*M1660,IF(P1660="m2-LxH",I1660*M1660,IF(P1660="m2-LxW",I1660*J1660*N1660,IF(P1660="rm",M1660,IF(P1660="lm",I1660,IF(P1660="unit",#REF!,))))))</f>
        <v>10</v>
      </c>
      <c r="P1660" s="20" t="str">
        <f>VLOOKUP(H1660,Supporting!A:D,2,FALSE)</f>
        <v>m2-LxH</v>
      </c>
      <c r="Q1660" s="21" t="str">
        <f t="shared" si="453"/>
        <v>off hired</v>
      </c>
      <c r="R1660" s="22">
        <v>44875</v>
      </c>
      <c r="S1660" s="22">
        <v>44921</v>
      </c>
      <c r="T1660" s="23">
        <f t="shared" si="454"/>
        <v>1</v>
      </c>
      <c r="U1660" s="24">
        <f t="shared" si="455"/>
        <v>6.7142857142857144</v>
      </c>
      <c r="V1660" s="31">
        <f>VLOOKUP(H1660,Supporting!A:D,3,FALSE)</f>
        <v>14</v>
      </c>
      <c r="W1660" s="25">
        <f>VLOOKUP(H1660,Supporting!A:D,4,FALSE)</f>
        <v>0.84</v>
      </c>
      <c r="X1660" s="26">
        <f t="shared" si="456"/>
        <v>140</v>
      </c>
      <c r="Y1660" s="26">
        <f t="shared" si="457"/>
        <v>8.4</v>
      </c>
      <c r="Z1660" s="26">
        <f t="shared" si="458"/>
        <v>98</v>
      </c>
      <c r="AA1660" s="26">
        <f t="shared" si="459"/>
        <v>42</v>
      </c>
      <c r="AB1660" s="26">
        <f t="shared" si="463"/>
        <v>56.399999999999991</v>
      </c>
      <c r="AC1660" s="26">
        <f t="shared" si="460"/>
        <v>196.39999999999998</v>
      </c>
      <c r="AD1660" s="93">
        <f t="shared" si="451"/>
        <v>196.39999999999998</v>
      </c>
    </row>
    <row r="1661" spans="1:30" ht="30" customHeight="1" x14ac:dyDescent="0.35">
      <c r="A1661" s="16"/>
      <c r="B1661" s="16" t="s">
        <v>102</v>
      </c>
      <c r="C1661" s="17">
        <v>1476</v>
      </c>
      <c r="D1661" s="18">
        <v>13964</v>
      </c>
      <c r="E1661" s="18">
        <v>8285</v>
      </c>
      <c r="F1661" s="19" t="s">
        <v>50</v>
      </c>
      <c r="G1661" s="16" t="s">
        <v>90</v>
      </c>
      <c r="H1661" s="16" t="s">
        <v>36</v>
      </c>
      <c r="I1661" s="19">
        <v>3</v>
      </c>
      <c r="J1661" s="19">
        <v>1.3</v>
      </c>
      <c r="K1661" s="19">
        <v>1.5</v>
      </c>
      <c r="L1661" s="19"/>
      <c r="M1661" s="19">
        <f t="shared" si="452"/>
        <v>1.5</v>
      </c>
      <c r="N1661" s="19"/>
      <c r="O1661" s="19">
        <f>IF(P1661="m3",I1661*J1661*M1661,IF(P1661="m2-LxH",I1661*M1661,IF(P1661="m2-LxW",I1661*J1661*N1661,IF(P1661="rm",M1661,IF(P1661="lm",I1661,IF(P1661="unit",#REF!,))))))</f>
        <v>4.5</v>
      </c>
      <c r="P1661" s="20" t="str">
        <f>VLOOKUP(H1661,Supporting!A:D,2,FALSE)</f>
        <v>m2-LxH</v>
      </c>
      <c r="Q1661" s="21" t="str">
        <f t="shared" si="453"/>
        <v>off hired</v>
      </c>
      <c r="R1661" s="22">
        <v>44886</v>
      </c>
      <c r="S1661" s="22">
        <v>44893</v>
      </c>
      <c r="T1661" s="23">
        <f t="shared" si="454"/>
        <v>1</v>
      </c>
      <c r="U1661" s="24">
        <f t="shared" si="455"/>
        <v>1.1428571428571428</v>
      </c>
      <c r="V1661" s="31">
        <f>VLOOKUP(H1661,Supporting!A:D,3,FALSE)</f>
        <v>14</v>
      </c>
      <c r="W1661" s="25">
        <f>VLOOKUP(H1661,Supporting!A:D,4,FALSE)</f>
        <v>0.84</v>
      </c>
      <c r="X1661" s="26">
        <f t="shared" si="456"/>
        <v>63</v>
      </c>
      <c r="Y1661" s="26">
        <f t="shared" si="457"/>
        <v>3.78</v>
      </c>
      <c r="Z1661" s="26">
        <f t="shared" si="458"/>
        <v>44.1</v>
      </c>
      <c r="AA1661" s="26">
        <f t="shared" si="459"/>
        <v>18.899999999999999</v>
      </c>
      <c r="AB1661" s="26">
        <f t="shared" si="463"/>
        <v>4.3199999999999994</v>
      </c>
      <c r="AC1661" s="26">
        <f t="shared" si="460"/>
        <v>67.319999999999993</v>
      </c>
      <c r="AD1661" s="93">
        <f t="shared" si="451"/>
        <v>67.319999999999993</v>
      </c>
    </row>
    <row r="1662" spans="1:30" ht="30" customHeight="1" x14ac:dyDescent="0.35">
      <c r="A1662" s="16"/>
      <c r="B1662" s="16" t="s">
        <v>84</v>
      </c>
      <c r="C1662" s="17">
        <v>1474</v>
      </c>
      <c r="D1662" s="18">
        <v>13962</v>
      </c>
      <c r="E1662" s="18">
        <v>8267</v>
      </c>
      <c r="F1662" s="19" t="s">
        <v>50</v>
      </c>
      <c r="G1662" s="16" t="s">
        <v>76</v>
      </c>
      <c r="H1662" s="16" t="s">
        <v>36</v>
      </c>
      <c r="I1662" s="19">
        <v>11</v>
      </c>
      <c r="J1662" s="19">
        <v>1.1000000000000001</v>
      </c>
      <c r="K1662" s="19">
        <v>3.5</v>
      </c>
      <c r="L1662" s="19"/>
      <c r="M1662" s="19">
        <f t="shared" si="452"/>
        <v>3.5</v>
      </c>
      <c r="N1662" s="19"/>
      <c r="O1662" s="19">
        <f>IF(P1662="m3",I1662*J1662*M1662,IF(P1662="m2-LxH",I1662*M1662,IF(P1662="m2-LxW",I1662*J1662*N1662,IF(P1662="rm",M1662,IF(P1662="lm",I1662,IF(P1662="unit",#REF!,))))))</f>
        <v>38.5</v>
      </c>
      <c r="P1662" s="20" t="str">
        <f>VLOOKUP(H1662,Supporting!A:D,2,FALSE)</f>
        <v>m2-LxH</v>
      </c>
      <c r="Q1662" s="21" t="str">
        <f t="shared" si="453"/>
        <v>off hired</v>
      </c>
      <c r="R1662" s="22">
        <v>44886</v>
      </c>
      <c r="S1662" s="22">
        <v>44888</v>
      </c>
      <c r="T1662" s="23">
        <f t="shared" si="454"/>
        <v>1</v>
      </c>
      <c r="U1662" s="24">
        <f t="shared" si="455"/>
        <v>0.42857142857142855</v>
      </c>
      <c r="V1662" s="31">
        <f>VLOOKUP(H1662,Supporting!A:D,3,FALSE)</f>
        <v>14</v>
      </c>
      <c r="W1662" s="25">
        <f>VLOOKUP(H1662,Supporting!A:D,4,FALSE)</f>
        <v>0.84</v>
      </c>
      <c r="X1662" s="26">
        <f t="shared" si="456"/>
        <v>539</v>
      </c>
      <c r="Y1662" s="26">
        <f t="shared" si="457"/>
        <v>32.339999999999996</v>
      </c>
      <c r="Z1662" s="26">
        <f t="shared" si="458"/>
        <v>377.3</v>
      </c>
      <c r="AA1662" s="26">
        <f t="shared" si="459"/>
        <v>161.69999999999999</v>
      </c>
      <c r="AB1662" s="26">
        <f t="shared" si="463"/>
        <v>13.86</v>
      </c>
      <c r="AC1662" s="26">
        <f t="shared" si="460"/>
        <v>552.86</v>
      </c>
      <c r="AD1662" s="93">
        <f t="shared" si="451"/>
        <v>552.86</v>
      </c>
    </row>
    <row r="1663" spans="1:30" ht="30" customHeight="1" x14ac:dyDescent="0.35">
      <c r="A1663" s="16"/>
      <c r="B1663" s="16" t="s">
        <v>47</v>
      </c>
      <c r="C1663" s="17">
        <v>1473</v>
      </c>
      <c r="D1663" s="18">
        <v>13961</v>
      </c>
      <c r="E1663" s="18">
        <v>8269</v>
      </c>
      <c r="F1663" s="19" t="s">
        <v>49</v>
      </c>
      <c r="G1663" s="16" t="s">
        <v>506</v>
      </c>
      <c r="H1663" s="16" t="s">
        <v>28</v>
      </c>
      <c r="I1663" s="19">
        <v>2.5</v>
      </c>
      <c r="J1663" s="19">
        <v>2.5</v>
      </c>
      <c r="K1663" s="19">
        <v>2</v>
      </c>
      <c r="L1663" s="19"/>
      <c r="M1663" s="19">
        <f t="shared" si="452"/>
        <v>2</v>
      </c>
      <c r="N1663" s="19"/>
      <c r="O1663" s="19">
        <f>IF(P1663="m3",I1663*J1663*M1663,IF(P1663="m2-LxH",I1663*M1663,IF(P1663="m2-LxW",I1663*J1663*N1663,IF(P1663="rm",M1663,IF(P1663="lm",I1663,IF(P1663="unit",#REF!,))))))</f>
        <v>12.5</v>
      </c>
      <c r="P1663" s="20" t="str">
        <f>VLOOKUP(H1663,Supporting!A:D,2,FALSE)</f>
        <v>m3</v>
      </c>
      <c r="Q1663" s="21" t="str">
        <f t="shared" si="453"/>
        <v>off hired</v>
      </c>
      <c r="R1663" s="22">
        <v>44885</v>
      </c>
      <c r="S1663" s="22">
        <v>44886</v>
      </c>
      <c r="T1663" s="23">
        <f t="shared" si="454"/>
        <v>1</v>
      </c>
      <c r="U1663" s="24">
        <f t="shared" si="455"/>
        <v>0.2857142857142857</v>
      </c>
      <c r="V1663" s="31">
        <f>VLOOKUP(H1663,Supporting!A:D,3,FALSE)</f>
        <v>7.5</v>
      </c>
      <c r="W1663" s="25">
        <f>VLOOKUP(H1663,Supporting!A:D,4,FALSE)</f>
        <v>0.70000000000000007</v>
      </c>
      <c r="X1663" s="26">
        <f t="shared" si="456"/>
        <v>93.75</v>
      </c>
      <c r="Y1663" s="26">
        <f t="shared" si="457"/>
        <v>8.75</v>
      </c>
      <c r="Z1663" s="26">
        <f t="shared" si="458"/>
        <v>65.625</v>
      </c>
      <c r="AA1663" s="26">
        <f t="shared" si="459"/>
        <v>28.125</v>
      </c>
      <c r="AB1663" s="26">
        <f t="shared" si="463"/>
        <v>2.5</v>
      </c>
      <c r="AC1663" s="26">
        <f t="shared" si="460"/>
        <v>96.25</v>
      </c>
      <c r="AD1663" s="93">
        <f t="shared" si="451"/>
        <v>96.25</v>
      </c>
    </row>
    <row r="1664" spans="1:30" ht="30" customHeight="1" x14ac:dyDescent="0.35">
      <c r="A1664" s="16"/>
      <c r="B1664" s="16" t="s">
        <v>79</v>
      </c>
      <c r="C1664" s="17">
        <v>1472</v>
      </c>
      <c r="D1664" s="18">
        <v>13960</v>
      </c>
      <c r="E1664" s="18">
        <v>8854</v>
      </c>
      <c r="F1664" s="19" t="s">
        <v>49</v>
      </c>
      <c r="G1664" s="16" t="s">
        <v>76</v>
      </c>
      <c r="H1664" s="16" t="s">
        <v>36</v>
      </c>
      <c r="I1664" s="19">
        <v>3.9</v>
      </c>
      <c r="J1664" s="19">
        <v>1.3</v>
      </c>
      <c r="K1664" s="19">
        <v>2</v>
      </c>
      <c r="L1664" s="19"/>
      <c r="M1664" s="19">
        <f t="shared" ref="M1664:M1686" si="464">K1664-L1664</f>
        <v>2</v>
      </c>
      <c r="N1664" s="19"/>
      <c r="O1664" s="19">
        <f>IF(P1664="m3",I1664*J1664*M1664,IF(P1664="m2-LxH",I1664*M1664,IF(P1664="m2-LxW",I1664*J1664*N1664,IF(P1664="rm",M1664,IF(P1664="lm",I1664,IF(P1664="unit",#REF!,))))))</f>
        <v>7.8</v>
      </c>
      <c r="P1664" s="20" t="str">
        <f>VLOOKUP(H1664,Supporting!A:D,2,FALSE)</f>
        <v>m2-LxH</v>
      </c>
      <c r="Q1664" s="21" t="str">
        <f t="shared" ref="Q1664:Q1686" si="465">IF(S1664&lt;&gt;0,"off hired",IF(R1664&lt;&gt;0,"on hire","-"))</f>
        <v>off hired</v>
      </c>
      <c r="R1664" s="22">
        <v>44885</v>
      </c>
      <c r="S1664" s="22">
        <v>45020</v>
      </c>
      <c r="T1664" s="23">
        <f t="shared" ref="T1664:T1686" si="466">IF(S1664&lt;&gt;0,1,0)</f>
        <v>1</v>
      </c>
      <c r="U1664" s="24">
        <f t="shared" ref="U1664:U1686" si="467">IF(Q1664="on hire",$C$1-R1664+1,IF(Q1664="off hired",S1664-R1664+1,0))/7</f>
        <v>19.428571428571427</v>
      </c>
      <c r="V1664" s="31">
        <f>VLOOKUP(H1664,Supporting!A:D,3,FALSE)</f>
        <v>14</v>
      </c>
      <c r="W1664" s="25">
        <f>VLOOKUP(H1664,Supporting!A:D,4,FALSE)</f>
        <v>0.84</v>
      </c>
      <c r="X1664" s="26">
        <f t="shared" ref="X1664:X1686" si="468">V1664*O1664</f>
        <v>109.2</v>
      </c>
      <c r="Y1664" s="26">
        <f t="shared" ref="Y1664:Y1686" si="469">W1664*O1664</f>
        <v>6.5519999999999996</v>
      </c>
      <c r="Z1664" s="26">
        <f t="shared" ref="Z1664:Z1686" si="470">0.7*O1664*V1664</f>
        <v>76.44</v>
      </c>
      <c r="AA1664" s="26">
        <f t="shared" ref="AA1664:AA1686" si="471">IF(Q1664="off hired",0.3*O1664*V1664*T1664,0)</f>
        <v>32.76</v>
      </c>
      <c r="AB1664" s="26">
        <f t="shared" ref="AB1664:AB1686" si="472">U1664*O1664*W1664</f>
        <v>127.29599999999998</v>
      </c>
      <c r="AC1664" s="26">
        <f t="shared" ref="AC1664:AC1686" si="473">Z1664+AA1664+AB1664</f>
        <v>236.49599999999998</v>
      </c>
      <c r="AD1664" s="93">
        <f t="shared" si="451"/>
        <v>236.49599999999998</v>
      </c>
    </row>
    <row r="1665" spans="1:30" ht="30" customHeight="1" x14ac:dyDescent="0.35">
      <c r="A1665" s="16"/>
      <c r="B1665" s="16" t="s">
        <v>71</v>
      </c>
      <c r="C1665" s="17">
        <v>1470</v>
      </c>
      <c r="D1665" s="18">
        <v>13958</v>
      </c>
      <c r="E1665" s="18">
        <v>8476</v>
      </c>
      <c r="F1665" s="19" t="s">
        <v>50</v>
      </c>
      <c r="G1665" s="16" t="s">
        <v>83</v>
      </c>
      <c r="H1665" s="16" t="s">
        <v>38</v>
      </c>
      <c r="I1665" s="19">
        <v>1.8</v>
      </c>
      <c r="J1665" s="19">
        <v>1</v>
      </c>
      <c r="K1665" s="19">
        <v>3.5</v>
      </c>
      <c r="L1665" s="19"/>
      <c r="M1665" s="19">
        <f t="shared" si="464"/>
        <v>3.5</v>
      </c>
      <c r="N1665" s="19"/>
      <c r="O1665" s="19">
        <f>IF(P1665="m3",I1665*J1665*M1665,IF(P1665="m2-LxH",I1665*M1665,IF(P1665="m2-LxW",I1665*J1665*N1665,IF(P1665="rm",M1665,IF(P1665="lm",I1665,IF(P1665="unit",#REF!,))))))</f>
        <v>3.5</v>
      </c>
      <c r="P1665" s="20" t="str">
        <f>VLOOKUP(H1665,Supporting!A:D,2,FALSE)</f>
        <v>rm</v>
      </c>
      <c r="Q1665" s="21" t="str">
        <f t="shared" si="465"/>
        <v>off hired</v>
      </c>
      <c r="R1665" s="22">
        <v>44884</v>
      </c>
      <c r="S1665" s="22">
        <v>44922</v>
      </c>
      <c r="T1665" s="23">
        <f t="shared" si="466"/>
        <v>1</v>
      </c>
      <c r="U1665" s="24">
        <f t="shared" si="467"/>
        <v>5.5714285714285712</v>
      </c>
      <c r="V1665" s="31">
        <f>VLOOKUP(H1665,Supporting!A:D,3,FALSE)</f>
        <v>135</v>
      </c>
      <c r="W1665" s="25">
        <f>VLOOKUP(H1665,Supporting!A:D,4,FALSE)</f>
        <v>12.25</v>
      </c>
      <c r="X1665" s="26">
        <f t="shared" si="468"/>
        <v>472.5</v>
      </c>
      <c r="Y1665" s="26">
        <f t="shared" si="469"/>
        <v>42.875</v>
      </c>
      <c r="Z1665" s="26">
        <f t="shared" si="470"/>
        <v>330.74999999999994</v>
      </c>
      <c r="AA1665" s="26">
        <f t="shared" si="471"/>
        <v>141.75</v>
      </c>
      <c r="AB1665" s="26">
        <f t="shared" si="472"/>
        <v>238.875</v>
      </c>
      <c r="AC1665" s="26">
        <f t="shared" si="473"/>
        <v>711.375</v>
      </c>
      <c r="AD1665" s="93">
        <f t="shared" si="451"/>
        <v>711.375</v>
      </c>
    </row>
    <row r="1666" spans="1:30" ht="30" customHeight="1" x14ac:dyDescent="0.35">
      <c r="A1666" s="16"/>
      <c r="B1666" s="16" t="s">
        <v>47</v>
      </c>
      <c r="C1666" s="17">
        <v>1469</v>
      </c>
      <c r="D1666" s="18">
        <v>13957</v>
      </c>
      <c r="E1666" s="18">
        <v>8260</v>
      </c>
      <c r="F1666" s="19" t="s">
        <v>50</v>
      </c>
      <c r="G1666" s="16" t="s">
        <v>76</v>
      </c>
      <c r="H1666" s="16" t="s">
        <v>36</v>
      </c>
      <c r="I1666" s="19">
        <v>7</v>
      </c>
      <c r="J1666" s="19">
        <v>1</v>
      </c>
      <c r="K1666" s="19">
        <v>3.5</v>
      </c>
      <c r="L1666" s="19"/>
      <c r="M1666" s="19">
        <f t="shared" si="464"/>
        <v>3.5</v>
      </c>
      <c r="N1666" s="19"/>
      <c r="O1666" s="19">
        <f>IF(P1666="m3",I1666*J1666*M1666,IF(P1666="m2-LxH",I1666*M1666,IF(P1666="m2-LxW",I1666*J1666*N1666,IF(P1666="rm",M1666,IF(P1666="lm",I1666,IF(P1666="unit",#REF!,))))))</f>
        <v>24.5</v>
      </c>
      <c r="P1666" s="20" t="str">
        <f>VLOOKUP(H1666,Supporting!A:D,2,FALSE)</f>
        <v>m2-LxH</v>
      </c>
      <c r="Q1666" s="21" t="str">
        <f t="shared" si="465"/>
        <v>off hired</v>
      </c>
      <c r="R1666" s="22">
        <v>44884</v>
      </c>
      <c r="S1666" s="22">
        <v>44886</v>
      </c>
      <c r="T1666" s="23">
        <f t="shared" si="466"/>
        <v>1</v>
      </c>
      <c r="U1666" s="24">
        <f t="shared" si="467"/>
        <v>0.42857142857142855</v>
      </c>
      <c r="V1666" s="31">
        <f>VLOOKUP(H1666,Supporting!A:D,3,FALSE)</f>
        <v>14</v>
      </c>
      <c r="W1666" s="25">
        <f>VLOOKUP(H1666,Supporting!A:D,4,FALSE)</f>
        <v>0.84</v>
      </c>
      <c r="X1666" s="26">
        <f t="shared" si="468"/>
        <v>343</v>
      </c>
      <c r="Y1666" s="26">
        <f t="shared" si="469"/>
        <v>20.58</v>
      </c>
      <c r="Z1666" s="26">
        <f t="shared" si="470"/>
        <v>240.09999999999997</v>
      </c>
      <c r="AA1666" s="26">
        <f t="shared" si="471"/>
        <v>102.89999999999999</v>
      </c>
      <c r="AB1666" s="26">
        <f t="shared" si="472"/>
        <v>8.82</v>
      </c>
      <c r="AC1666" s="26">
        <f t="shared" si="473"/>
        <v>351.81999999999994</v>
      </c>
      <c r="AD1666" s="93">
        <f t="shared" si="451"/>
        <v>351.81999999999994</v>
      </c>
    </row>
    <row r="1667" spans="1:30" ht="30" customHeight="1" x14ac:dyDescent="0.35">
      <c r="A1667" s="16"/>
      <c r="B1667" s="16" t="s">
        <v>47</v>
      </c>
      <c r="C1667" s="17">
        <v>1466</v>
      </c>
      <c r="D1667" s="18">
        <v>13954</v>
      </c>
      <c r="E1667" s="18">
        <v>8261</v>
      </c>
      <c r="F1667" s="19" t="s">
        <v>50</v>
      </c>
      <c r="G1667" s="16" t="s">
        <v>76</v>
      </c>
      <c r="H1667" s="16" t="s">
        <v>36</v>
      </c>
      <c r="I1667" s="19">
        <v>5</v>
      </c>
      <c r="J1667" s="19">
        <v>1</v>
      </c>
      <c r="K1667" s="19">
        <v>3.5</v>
      </c>
      <c r="L1667" s="19"/>
      <c r="M1667" s="19">
        <f t="shared" si="464"/>
        <v>3.5</v>
      </c>
      <c r="N1667" s="19"/>
      <c r="O1667" s="19">
        <f>IF(P1667="m3",I1667*J1667*M1667,IF(P1667="m2-LxH",I1667*M1667,IF(P1667="m2-LxW",I1667*J1667*N1667,IF(P1667="rm",M1667,IF(P1667="lm",I1667,IF(P1667="unit",#REF!,))))))</f>
        <v>17.5</v>
      </c>
      <c r="P1667" s="20" t="str">
        <f>VLOOKUP(H1667,Supporting!A:D,2,FALSE)</f>
        <v>m2-LxH</v>
      </c>
      <c r="Q1667" s="21" t="str">
        <f t="shared" si="465"/>
        <v>off hired</v>
      </c>
      <c r="R1667" s="22">
        <v>44884</v>
      </c>
      <c r="S1667" s="22">
        <v>44885</v>
      </c>
      <c r="T1667" s="23">
        <f t="shared" si="466"/>
        <v>1</v>
      </c>
      <c r="U1667" s="24">
        <f t="shared" si="467"/>
        <v>0.2857142857142857</v>
      </c>
      <c r="V1667" s="31">
        <f>VLOOKUP(H1667,Supporting!A:D,3,FALSE)</f>
        <v>14</v>
      </c>
      <c r="W1667" s="25">
        <f>VLOOKUP(H1667,Supporting!A:D,4,FALSE)</f>
        <v>0.84</v>
      </c>
      <c r="X1667" s="26">
        <f t="shared" si="468"/>
        <v>245</v>
      </c>
      <c r="Y1667" s="26">
        <f t="shared" si="469"/>
        <v>14.7</v>
      </c>
      <c r="Z1667" s="26">
        <f t="shared" si="470"/>
        <v>171.5</v>
      </c>
      <c r="AA1667" s="26">
        <f t="shared" si="471"/>
        <v>73.5</v>
      </c>
      <c r="AB1667" s="26">
        <f t="shared" si="472"/>
        <v>4.2</v>
      </c>
      <c r="AC1667" s="26">
        <f t="shared" si="473"/>
        <v>249.2</v>
      </c>
      <c r="AD1667" s="93">
        <f t="shared" si="451"/>
        <v>249.2</v>
      </c>
    </row>
    <row r="1668" spans="1:30" ht="30" customHeight="1" x14ac:dyDescent="0.35">
      <c r="A1668" s="16"/>
      <c r="B1668" s="16" t="s">
        <v>47</v>
      </c>
      <c r="C1668" s="17">
        <v>1465</v>
      </c>
      <c r="D1668" s="18">
        <v>13953</v>
      </c>
      <c r="E1668" s="18">
        <v>8257</v>
      </c>
      <c r="F1668" s="19" t="s">
        <v>50</v>
      </c>
      <c r="G1668" s="16" t="s">
        <v>76</v>
      </c>
      <c r="H1668" s="16" t="s">
        <v>36</v>
      </c>
      <c r="I1668" s="19">
        <v>9.3000000000000007</v>
      </c>
      <c r="J1668" s="19">
        <v>1</v>
      </c>
      <c r="K1668" s="19">
        <v>3.5</v>
      </c>
      <c r="L1668" s="19"/>
      <c r="M1668" s="19">
        <f t="shared" si="464"/>
        <v>3.5</v>
      </c>
      <c r="N1668" s="19"/>
      <c r="O1668" s="19">
        <f>IF(P1668="m3",I1668*J1668*M1668,IF(P1668="m2-LxH",I1668*M1668,IF(P1668="m2-LxW",I1668*J1668*N1668,IF(P1668="rm",M1668,IF(P1668="lm",I1668,IF(P1668="unit",#REF!,))))))</f>
        <v>32.550000000000004</v>
      </c>
      <c r="P1668" s="20" t="str">
        <f>VLOOKUP(H1668,Supporting!A:D,2,FALSE)</f>
        <v>m2-LxH</v>
      </c>
      <c r="Q1668" s="21" t="str">
        <f t="shared" si="465"/>
        <v>off hired</v>
      </c>
      <c r="R1668" s="22">
        <v>44884</v>
      </c>
      <c r="S1668" s="22">
        <v>44885</v>
      </c>
      <c r="T1668" s="23">
        <f t="shared" si="466"/>
        <v>1</v>
      </c>
      <c r="U1668" s="24">
        <f t="shared" si="467"/>
        <v>0.2857142857142857</v>
      </c>
      <c r="V1668" s="31">
        <f>VLOOKUP(H1668,Supporting!A:D,3,FALSE)</f>
        <v>14</v>
      </c>
      <c r="W1668" s="25">
        <f>VLOOKUP(H1668,Supporting!A:D,4,FALSE)</f>
        <v>0.84</v>
      </c>
      <c r="X1668" s="26">
        <f t="shared" si="468"/>
        <v>455.70000000000005</v>
      </c>
      <c r="Y1668" s="26">
        <f t="shared" si="469"/>
        <v>27.342000000000002</v>
      </c>
      <c r="Z1668" s="26">
        <f t="shared" si="470"/>
        <v>318.99</v>
      </c>
      <c r="AA1668" s="26">
        <f t="shared" si="471"/>
        <v>136.71</v>
      </c>
      <c r="AB1668" s="26">
        <f t="shared" si="472"/>
        <v>7.8120000000000003</v>
      </c>
      <c r="AC1668" s="26">
        <f t="shared" si="473"/>
        <v>463.51200000000006</v>
      </c>
      <c r="AD1668" s="93">
        <f t="shared" si="451"/>
        <v>463.51200000000006</v>
      </c>
    </row>
    <row r="1669" spans="1:30" ht="30" customHeight="1" x14ac:dyDescent="0.35">
      <c r="A1669" s="16"/>
      <c r="B1669" s="16" t="s">
        <v>84</v>
      </c>
      <c r="C1669" s="17">
        <v>1464</v>
      </c>
      <c r="D1669" s="18">
        <v>13952</v>
      </c>
      <c r="E1669" s="18"/>
      <c r="F1669" s="19" t="s">
        <v>49</v>
      </c>
      <c r="G1669" s="16" t="s">
        <v>67</v>
      </c>
      <c r="H1669" s="16" t="s">
        <v>28</v>
      </c>
      <c r="I1669" s="19">
        <v>3</v>
      </c>
      <c r="J1669" s="19">
        <v>2.5</v>
      </c>
      <c r="K1669" s="19">
        <v>2</v>
      </c>
      <c r="L1669" s="19"/>
      <c r="M1669" s="19">
        <f t="shared" si="464"/>
        <v>2</v>
      </c>
      <c r="N1669" s="19"/>
      <c r="O1669" s="19">
        <f>IF(P1669="m3",I1669*J1669*M1669,IF(P1669="m2-LxH",I1669*M1669,IF(P1669="m2-LxW",I1669*J1669*N1669,IF(P1669="rm",M1669,IF(P1669="lm",I1669,IF(P1669="unit",#REF!,))))))</f>
        <v>15</v>
      </c>
      <c r="P1669" s="20" t="str">
        <f>VLOOKUP(H1669,Supporting!A:D,2,FALSE)</f>
        <v>m3</v>
      </c>
      <c r="Q1669" s="21" t="str">
        <f t="shared" si="465"/>
        <v>on hire</v>
      </c>
      <c r="R1669" s="22">
        <v>44884</v>
      </c>
      <c r="S1669" s="22"/>
      <c r="T1669" s="23">
        <f t="shared" si="466"/>
        <v>0</v>
      </c>
      <c r="U1669" s="24">
        <f t="shared" ca="1" si="467"/>
        <v>22.428571428571427</v>
      </c>
      <c r="V1669" s="31">
        <f>VLOOKUP(H1669,Supporting!A:D,3,FALSE)</f>
        <v>7.5</v>
      </c>
      <c r="W1669" s="25">
        <f>VLOOKUP(H1669,Supporting!A:D,4,FALSE)</f>
        <v>0.70000000000000007</v>
      </c>
      <c r="X1669" s="26">
        <f t="shared" si="468"/>
        <v>112.5</v>
      </c>
      <c r="Y1669" s="26">
        <f t="shared" si="469"/>
        <v>10.500000000000002</v>
      </c>
      <c r="Z1669" s="26">
        <f t="shared" si="470"/>
        <v>78.75</v>
      </c>
      <c r="AA1669" s="26">
        <f t="shared" si="471"/>
        <v>0</v>
      </c>
      <c r="AB1669" s="26">
        <f t="shared" ca="1" si="472"/>
        <v>235.5</v>
      </c>
      <c r="AC1669" s="26">
        <f t="shared" ca="1" si="473"/>
        <v>314.25</v>
      </c>
      <c r="AD1669" s="93">
        <f t="shared" ca="1" si="451"/>
        <v>314.25</v>
      </c>
    </row>
    <row r="1670" spans="1:30" ht="30" customHeight="1" x14ac:dyDescent="0.35">
      <c r="A1670" s="16"/>
      <c r="B1670" s="16" t="s">
        <v>84</v>
      </c>
      <c r="C1670" s="17">
        <v>1463</v>
      </c>
      <c r="D1670" s="18">
        <v>13951</v>
      </c>
      <c r="E1670" s="18">
        <v>8259</v>
      </c>
      <c r="F1670" s="19" t="s">
        <v>50</v>
      </c>
      <c r="G1670" s="16" t="s">
        <v>76</v>
      </c>
      <c r="H1670" s="16" t="s">
        <v>36</v>
      </c>
      <c r="I1670" s="19">
        <v>15</v>
      </c>
      <c r="J1670" s="19">
        <v>1</v>
      </c>
      <c r="K1670" s="19">
        <v>3.5</v>
      </c>
      <c r="L1670" s="19"/>
      <c r="M1670" s="19">
        <f t="shared" si="464"/>
        <v>3.5</v>
      </c>
      <c r="N1670" s="19"/>
      <c r="O1670" s="19">
        <f>IF(P1670="m3",I1670*J1670*M1670,IF(P1670="m2-LxH",I1670*M1670,IF(P1670="m2-LxW",I1670*J1670*N1670,IF(P1670="rm",M1670,IF(P1670="lm",I1670,IF(P1670="unit",#REF!,))))))</f>
        <v>52.5</v>
      </c>
      <c r="P1670" s="20" t="str">
        <f>VLOOKUP(H1670,Supporting!A:D,2,FALSE)</f>
        <v>m2-LxH</v>
      </c>
      <c r="Q1670" s="21" t="str">
        <f t="shared" si="465"/>
        <v>off hired</v>
      </c>
      <c r="R1670" s="22">
        <v>44884</v>
      </c>
      <c r="S1670" s="22">
        <v>44885</v>
      </c>
      <c r="T1670" s="23">
        <f t="shared" si="466"/>
        <v>1</v>
      </c>
      <c r="U1670" s="24">
        <f t="shared" si="467"/>
        <v>0.2857142857142857</v>
      </c>
      <c r="V1670" s="31">
        <f>VLOOKUP(H1670,Supporting!A:D,3,FALSE)</f>
        <v>14</v>
      </c>
      <c r="W1670" s="25">
        <f>VLOOKUP(H1670,Supporting!A:D,4,FALSE)</f>
        <v>0.84</v>
      </c>
      <c r="X1670" s="26">
        <f t="shared" si="468"/>
        <v>735</v>
      </c>
      <c r="Y1670" s="26">
        <f t="shared" si="469"/>
        <v>44.1</v>
      </c>
      <c r="Z1670" s="26">
        <f t="shared" si="470"/>
        <v>514.5</v>
      </c>
      <c r="AA1670" s="26">
        <f t="shared" si="471"/>
        <v>220.5</v>
      </c>
      <c r="AB1670" s="26">
        <f t="shared" si="472"/>
        <v>12.6</v>
      </c>
      <c r="AC1670" s="26">
        <f t="shared" si="473"/>
        <v>747.6</v>
      </c>
      <c r="AD1670" s="93">
        <f t="shared" si="451"/>
        <v>747.6</v>
      </c>
    </row>
    <row r="1671" spans="1:30" ht="30" customHeight="1" x14ac:dyDescent="0.35">
      <c r="A1671" s="16"/>
      <c r="B1671" s="16" t="s">
        <v>47</v>
      </c>
      <c r="C1671" s="17">
        <v>1462</v>
      </c>
      <c r="D1671" s="18">
        <v>13950</v>
      </c>
      <c r="E1671" s="18">
        <v>8310</v>
      </c>
      <c r="F1671" s="19" t="s">
        <v>49</v>
      </c>
      <c r="G1671" s="16" t="s">
        <v>76</v>
      </c>
      <c r="H1671" s="16" t="s">
        <v>36</v>
      </c>
      <c r="I1671" s="19">
        <v>19.3</v>
      </c>
      <c r="J1671" s="19">
        <v>1.3</v>
      </c>
      <c r="K1671" s="19">
        <v>2</v>
      </c>
      <c r="L1671" s="19"/>
      <c r="M1671" s="19">
        <f t="shared" si="464"/>
        <v>2</v>
      </c>
      <c r="N1671" s="19"/>
      <c r="O1671" s="19">
        <f>IF(P1671="m3",I1671*J1671*M1671,IF(P1671="m2-LxH",I1671*M1671,IF(P1671="m2-LxW",I1671*J1671*N1671,IF(P1671="rm",M1671,IF(P1671="lm",I1671,IF(P1671="unit",#REF!,))))))</f>
        <v>38.6</v>
      </c>
      <c r="P1671" s="20" t="str">
        <f>VLOOKUP(H1671,Supporting!A:D,2,FALSE)</f>
        <v>m2-LxH</v>
      </c>
      <c r="Q1671" s="21" t="str">
        <f t="shared" si="465"/>
        <v>off hired</v>
      </c>
      <c r="R1671" s="22">
        <v>44884</v>
      </c>
      <c r="S1671" s="22">
        <v>44902</v>
      </c>
      <c r="T1671" s="23">
        <f t="shared" si="466"/>
        <v>1</v>
      </c>
      <c r="U1671" s="24">
        <f t="shared" si="467"/>
        <v>2.7142857142857144</v>
      </c>
      <c r="V1671" s="31">
        <f>VLOOKUP(H1671,Supporting!A:D,3,FALSE)</f>
        <v>14</v>
      </c>
      <c r="W1671" s="25">
        <f>VLOOKUP(H1671,Supporting!A:D,4,FALSE)</f>
        <v>0.84</v>
      </c>
      <c r="X1671" s="26">
        <f t="shared" si="468"/>
        <v>540.4</v>
      </c>
      <c r="Y1671" s="26">
        <f t="shared" si="469"/>
        <v>32.423999999999999</v>
      </c>
      <c r="Z1671" s="26">
        <f t="shared" si="470"/>
        <v>378.28</v>
      </c>
      <c r="AA1671" s="26">
        <f t="shared" si="471"/>
        <v>162.12</v>
      </c>
      <c r="AB1671" s="26">
        <f t="shared" si="472"/>
        <v>88.00800000000001</v>
      </c>
      <c r="AC1671" s="26">
        <f t="shared" si="473"/>
        <v>628.40800000000002</v>
      </c>
      <c r="AD1671" s="93">
        <f t="shared" si="451"/>
        <v>628.40800000000002</v>
      </c>
    </row>
    <row r="1672" spans="1:30" ht="30" customHeight="1" x14ac:dyDescent="0.35">
      <c r="A1672" s="16"/>
      <c r="B1672" s="16" t="s">
        <v>57</v>
      </c>
      <c r="C1672" s="17">
        <v>1460</v>
      </c>
      <c r="D1672" s="18">
        <v>13948</v>
      </c>
      <c r="E1672" s="18">
        <v>8291</v>
      </c>
      <c r="F1672" s="19" t="s">
        <v>50</v>
      </c>
      <c r="G1672" s="16" t="s">
        <v>507</v>
      </c>
      <c r="H1672" s="16" t="s">
        <v>36</v>
      </c>
      <c r="I1672" s="19">
        <v>17</v>
      </c>
      <c r="J1672" s="19">
        <v>1</v>
      </c>
      <c r="K1672" s="19">
        <v>2</v>
      </c>
      <c r="L1672" s="19"/>
      <c r="M1672" s="19">
        <f t="shared" si="464"/>
        <v>2</v>
      </c>
      <c r="N1672" s="19"/>
      <c r="O1672" s="19">
        <f>IF(P1672="m3",I1672*J1672*M1672,IF(P1672="m2-LxH",I1672*M1672,IF(P1672="m2-LxW",I1672*J1672*N1672,IF(P1672="rm",M1672,IF(P1672="lm",I1672,IF(P1672="unit",#REF!,))))))</f>
        <v>34</v>
      </c>
      <c r="P1672" s="20" t="str">
        <f>VLOOKUP(H1672,Supporting!A:D,2,FALSE)</f>
        <v>m2-LxH</v>
      </c>
      <c r="Q1672" s="21" t="str">
        <f t="shared" si="465"/>
        <v>off hired</v>
      </c>
      <c r="R1672" s="22">
        <v>44884</v>
      </c>
      <c r="S1672" s="22">
        <v>44894</v>
      </c>
      <c r="T1672" s="23">
        <f t="shared" si="466"/>
        <v>1</v>
      </c>
      <c r="U1672" s="24">
        <f t="shared" si="467"/>
        <v>1.5714285714285714</v>
      </c>
      <c r="V1672" s="31">
        <f>VLOOKUP(H1672,Supporting!A:D,3,FALSE)</f>
        <v>14</v>
      </c>
      <c r="W1672" s="25">
        <f>VLOOKUP(H1672,Supporting!A:D,4,FALSE)</f>
        <v>0.84</v>
      </c>
      <c r="X1672" s="26">
        <f t="shared" si="468"/>
        <v>476</v>
      </c>
      <c r="Y1672" s="26">
        <f t="shared" si="469"/>
        <v>28.56</v>
      </c>
      <c r="Z1672" s="26">
        <f t="shared" si="470"/>
        <v>333.19999999999993</v>
      </c>
      <c r="AA1672" s="26">
        <f t="shared" si="471"/>
        <v>142.79999999999998</v>
      </c>
      <c r="AB1672" s="26">
        <f t="shared" si="472"/>
        <v>44.88</v>
      </c>
      <c r="AC1672" s="26">
        <f t="shared" si="473"/>
        <v>520.87999999999988</v>
      </c>
      <c r="AD1672" s="93">
        <f t="shared" si="451"/>
        <v>520.87999999999988</v>
      </c>
    </row>
    <row r="1673" spans="1:30" ht="30" customHeight="1" x14ac:dyDescent="0.35">
      <c r="A1673" s="16"/>
      <c r="B1673" s="16" t="s">
        <v>47</v>
      </c>
      <c r="C1673" s="17">
        <v>1457</v>
      </c>
      <c r="D1673" s="18">
        <v>13945</v>
      </c>
      <c r="E1673" s="18">
        <v>8472</v>
      </c>
      <c r="F1673" s="19" t="s">
        <v>49</v>
      </c>
      <c r="G1673" s="16" t="s">
        <v>508</v>
      </c>
      <c r="H1673" s="16" t="s">
        <v>52</v>
      </c>
      <c r="I1673" s="19">
        <v>6.5</v>
      </c>
      <c r="J1673" s="19">
        <v>1.8</v>
      </c>
      <c r="K1673" s="19">
        <v>2</v>
      </c>
      <c r="L1673" s="19"/>
      <c r="M1673" s="19">
        <f t="shared" si="464"/>
        <v>2</v>
      </c>
      <c r="N1673" s="19"/>
      <c r="O1673" s="19">
        <f>IF(P1673="m3",I1673*J1673*M1673,IF(P1673="m2-LxH",I1673*M1673,IF(P1673="m2-LxW",I1673*J1673*N1673,IF(P1673="rm",M1673,IF(P1673="lm",I1673,IF(P1673="unit",#REF!,))))))</f>
        <v>13</v>
      </c>
      <c r="P1673" s="20" t="str">
        <f>VLOOKUP(H1673,Supporting!A:D,2,FALSE)</f>
        <v>m2-LxH</v>
      </c>
      <c r="Q1673" s="21" t="str">
        <f t="shared" si="465"/>
        <v>off hired</v>
      </c>
      <c r="R1673" s="22">
        <v>44883</v>
      </c>
      <c r="S1673" s="22">
        <v>44922</v>
      </c>
      <c r="T1673" s="23">
        <f t="shared" si="466"/>
        <v>1</v>
      </c>
      <c r="U1673" s="24">
        <f t="shared" si="467"/>
        <v>5.7142857142857144</v>
      </c>
      <c r="V1673" s="31">
        <f>VLOOKUP(H1673,Supporting!A:D,3,FALSE)</f>
        <v>18</v>
      </c>
      <c r="W1673" s="25">
        <f>VLOOKUP(H1673,Supporting!A:D,4,FALSE)</f>
        <v>1.05</v>
      </c>
      <c r="X1673" s="26">
        <f t="shared" si="468"/>
        <v>234</v>
      </c>
      <c r="Y1673" s="26">
        <f t="shared" si="469"/>
        <v>13.65</v>
      </c>
      <c r="Z1673" s="26">
        <f t="shared" si="470"/>
        <v>163.79999999999998</v>
      </c>
      <c r="AA1673" s="26">
        <f t="shared" si="471"/>
        <v>70.2</v>
      </c>
      <c r="AB1673" s="26">
        <f t="shared" si="472"/>
        <v>78.000000000000014</v>
      </c>
      <c r="AC1673" s="26">
        <f t="shared" si="473"/>
        <v>312</v>
      </c>
      <c r="AD1673" s="93">
        <f t="shared" si="451"/>
        <v>312</v>
      </c>
    </row>
    <row r="1674" spans="1:30" ht="30" customHeight="1" x14ac:dyDescent="0.35">
      <c r="A1674" s="16"/>
      <c r="B1674" s="16" t="s">
        <v>47</v>
      </c>
      <c r="C1674" s="17">
        <v>1455</v>
      </c>
      <c r="D1674" s="18">
        <v>13943</v>
      </c>
      <c r="E1674" s="18">
        <v>8267</v>
      </c>
      <c r="F1674" s="19" t="s">
        <v>50</v>
      </c>
      <c r="G1674" s="16" t="s">
        <v>509</v>
      </c>
      <c r="H1674" s="16" t="s">
        <v>38</v>
      </c>
      <c r="I1674" s="19">
        <v>2.5</v>
      </c>
      <c r="J1674" s="19">
        <v>1</v>
      </c>
      <c r="K1674" s="19">
        <v>3.5</v>
      </c>
      <c r="L1674" s="19"/>
      <c r="M1674" s="19">
        <f t="shared" si="464"/>
        <v>3.5</v>
      </c>
      <c r="N1674" s="19"/>
      <c r="O1674" s="19">
        <f>IF(P1674="m3",I1674*J1674*M1674,IF(P1674="m2-LxH",I1674*M1674,IF(P1674="m2-LxW",I1674*J1674*N1674,IF(P1674="rm",M1674,IF(P1674="lm",I1674,IF(P1674="unit",#REF!,))))))</f>
        <v>3.5</v>
      </c>
      <c r="P1674" s="20" t="str">
        <f>VLOOKUP(H1674,Supporting!A:D,2,FALSE)</f>
        <v>rm</v>
      </c>
      <c r="Q1674" s="21" t="str">
        <f t="shared" si="465"/>
        <v>off hired</v>
      </c>
      <c r="R1674" s="22">
        <v>44883</v>
      </c>
      <c r="S1674" s="22">
        <v>44888</v>
      </c>
      <c r="T1674" s="23">
        <f t="shared" si="466"/>
        <v>1</v>
      </c>
      <c r="U1674" s="24">
        <f t="shared" si="467"/>
        <v>0.8571428571428571</v>
      </c>
      <c r="V1674" s="31">
        <f>VLOOKUP(H1674,Supporting!A:D,3,FALSE)</f>
        <v>135</v>
      </c>
      <c r="W1674" s="25">
        <f>VLOOKUP(H1674,Supporting!A:D,4,FALSE)</f>
        <v>12.25</v>
      </c>
      <c r="X1674" s="26">
        <f t="shared" si="468"/>
        <v>472.5</v>
      </c>
      <c r="Y1674" s="26">
        <f t="shared" si="469"/>
        <v>42.875</v>
      </c>
      <c r="Z1674" s="26">
        <f t="shared" si="470"/>
        <v>330.74999999999994</v>
      </c>
      <c r="AA1674" s="26">
        <f t="shared" si="471"/>
        <v>141.75</v>
      </c>
      <c r="AB1674" s="26">
        <f t="shared" si="472"/>
        <v>36.75</v>
      </c>
      <c r="AC1674" s="26">
        <f t="shared" si="473"/>
        <v>509.24999999999994</v>
      </c>
      <c r="AD1674" s="93">
        <f t="shared" si="451"/>
        <v>509.24999999999994</v>
      </c>
    </row>
    <row r="1675" spans="1:30" ht="30" customHeight="1" x14ac:dyDescent="0.35">
      <c r="A1675" s="16"/>
      <c r="B1675" s="16" t="s">
        <v>84</v>
      </c>
      <c r="C1675" s="17">
        <v>1455</v>
      </c>
      <c r="D1675" s="18">
        <v>13943</v>
      </c>
      <c r="E1675" s="18">
        <v>8267</v>
      </c>
      <c r="F1675" s="19" t="s">
        <v>50</v>
      </c>
      <c r="G1675" s="16" t="s">
        <v>509</v>
      </c>
      <c r="H1675" s="16" t="s">
        <v>41</v>
      </c>
      <c r="I1675" s="19">
        <v>2.5</v>
      </c>
      <c r="J1675" s="19">
        <v>1</v>
      </c>
      <c r="K1675" s="19"/>
      <c r="L1675" s="19"/>
      <c r="M1675" s="19">
        <f t="shared" si="464"/>
        <v>0</v>
      </c>
      <c r="N1675" s="19">
        <v>1</v>
      </c>
      <c r="O1675" s="19">
        <f>IF(P1675="m3",I1675*J1675*M1675,IF(P1675="m2-LxH",I1675*M1675,IF(P1675="m2-LxW",I1675*J1675*N1675,IF(P1675="rm",M1675,IF(P1675="lm",I1675,IF(P1675="unit",#REF!,))))))</f>
        <v>2.5</v>
      </c>
      <c r="P1675" s="20" t="str">
        <f>VLOOKUP(H1675,Supporting!A:D,2,FALSE)</f>
        <v>m2-LxW</v>
      </c>
      <c r="Q1675" s="21" t="str">
        <f t="shared" si="465"/>
        <v>off hired</v>
      </c>
      <c r="R1675" s="22">
        <v>44883</v>
      </c>
      <c r="S1675" s="22">
        <v>44888</v>
      </c>
      <c r="T1675" s="23">
        <f t="shared" si="466"/>
        <v>1</v>
      </c>
      <c r="U1675" s="24">
        <f t="shared" si="467"/>
        <v>0.8571428571428571</v>
      </c>
      <c r="V1675" s="31">
        <f>VLOOKUP(H1675,Supporting!A:D,3,FALSE)</f>
        <v>36.5</v>
      </c>
      <c r="W1675" s="25">
        <f>VLOOKUP(H1675,Supporting!A:D,4,FALSE)</f>
        <v>3.15</v>
      </c>
      <c r="X1675" s="26">
        <f t="shared" si="468"/>
        <v>91.25</v>
      </c>
      <c r="Y1675" s="26">
        <f t="shared" si="469"/>
        <v>7.875</v>
      </c>
      <c r="Z1675" s="26">
        <f t="shared" si="470"/>
        <v>63.875</v>
      </c>
      <c r="AA1675" s="26">
        <f t="shared" si="471"/>
        <v>27.375</v>
      </c>
      <c r="AB1675" s="26">
        <f t="shared" si="472"/>
        <v>6.75</v>
      </c>
      <c r="AC1675" s="26">
        <f t="shared" si="473"/>
        <v>98</v>
      </c>
      <c r="AD1675" s="93">
        <f t="shared" si="451"/>
        <v>98</v>
      </c>
    </row>
    <row r="1676" spans="1:30" ht="30" customHeight="1" x14ac:dyDescent="0.35">
      <c r="A1676" s="16"/>
      <c r="B1676" s="16" t="s">
        <v>47</v>
      </c>
      <c r="C1676" s="17">
        <v>1454</v>
      </c>
      <c r="D1676" s="18">
        <v>13942</v>
      </c>
      <c r="E1676" s="18">
        <v>8317</v>
      </c>
      <c r="F1676" s="19" t="s">
        <v>50</v>
      </c>
      <c r="G1676" s="16" t="s">
        <v>510</v>
      </c>
      <c r="H1676" s="16" t="s">
        <v>36</v>
      </c>
      <c r="I1676" s="19">
        <v>6.3</v>
      </c>
      <c r="J1676" s="19">
        <v>1.3</v>
      </c>
      <c r="K1676" s="19">
        <v>4</v>
      </c>
      <c r="L1676" s="19"/>
      <c r="M1676" s="19">
        <f t="shared" si="464"/>
        <v>4</v>
      </c>
      <c r="N1676" s="19"/>
      <c r="O1676" s="19">
        <f>IF(P1676="m3",I1676*J1676*M1676,IF(P1676="m2-LxH",I1676*M1676,IF(P1676="m2-LxW",I1676*J1676*N1676,IF(P1676="rm",M1676,IF(P1676="lm",I1676,IF(P1676="unit",#REF!,))))))</f>
        <v>25.2</v>
      </c>
      <c r="P1676" s="20" t="str">
        <f>VLOOKUP(H1676,Supporting!A:D,2,FALSE)</f>
        <v>m2-LxH</v>
      </c>
      <c r="Q1676" s="21" t="str">
        <f t="shared" si="465"/>
        <v>off hired</v>
      </c>
      <c r="R1676" s="22">
        <v>44883</v>
      </c>
      <c r="S1676" s="22">
        <v>44904</v>
      </c>
      <c r="T1676" s="23">
        <f t="shared" si="466"/>
        <v>1</v>
      </c>
      <c r="U1676" s="24">
        <f t="shared" si="467"/>
        <v>3.1428571428571428</v>
      </c>
      <c r="V1676" s="31">
        <f>VLOOKUP(H1676,Supporting!A:D,3,FALSE)</f>
        <v>14</v>
      </c>
      <c r="W1676" s="25">
        <f>VLOOKUP(H1676,Supporting!A:D,4,FALSE)</f>
        <v>0.84</v>
      </c>
      <c r="X1676" s="26">
        <f t="shared" si="468"/>
        <v>352.8</v>
      </c>
      <c r="Y1676" s="26">
        <f t="shared" si="469"/>
        <v>21.167999999999999</v>
      </c>
      <c r="Z1676" s="26">
        <f t="shared" si="470"/>
        <v>246.95999999999995</v>
      </c>
      <c r="AA1676" s="26">
        <f t="shared" si="471"/>
        <v>105.83999999999999</v>
      </c>
      <c r="AB1676" s="26">
        <f t="shared" si="472"/>
        <v>66.528000000000006</v>
      </c>
      <c r="AC1676" s="26">
        <f t="shared" si="473"/>
        <v>419.32799999999997</v>
      </c>
      <c r="AD1676" s="93">
        <f t="shared" ref="AD1676:AD1739" si="474">_xlfn.IFNA(AC1676,0)</f>
        <v>419.32799999999997</v>
      </c>
    </row>
    <row r="1677" spans="1:30" ht="30" customHeight="1" x14ac:dyDescent="0.35">
      <c r="A1677" s="16"/>
      <c r="B1677" s="16" t="s">
        <v>47</v>
      </c>
      <c r="C1677" s="17">
        <v>1430</v>
      </c>
      <c r="D1677" s="18">
        <v>13918</v>
      </c>
      <c r="E1677" s="18"/>
      <c r="F1677" s="19" t="s">
        <v>50</v>
      </c>
      <c r="G1677" s="16" t="s">
        <v>76</v>
      </c>
      <c r="H1677" s="16" t="s">
        <v>36</v>
      </c>
      <c r="I1677" s="19">
        <v>16</v>
      </c>
      <c r="J1677" s="19">
        <v>1.3</v>
      </c>
      <c r="K1677" s="19">
        <v>3.5</v>
      </c>
      <c r="L1677" s="19"/>
      <c r="M1677" s="19">
        <f t="shared" si="464"/>
        <v>3.5</v>
      </c>
      <c r="N1677" s="19"/>
      <c r="O1677" s="19">
        <f>IF(P1677="m3",I1677*J1677*M1677,IF(P1677="m2-LxH",I1677*M1677,IF(P1677="m2-LxW",I1677*J1677*N1677,IF(P1677="rm",M1677,IF(P1677="lm",I1677,IF(P1677="unit",#REF!,))))))</f>
        <v>56</v>
      </c>
      <c r="P1677" s="20" t="str">
        <f>VLOOKUP(H1677,Supporting!A:D,2,FALSE)</f>
        <v>m2-LxH</v>
      </c>
      <c r="Q1677" s="21" t="str">
        <f t="shared" si="465"/>
        <v>on hire</v>
      </c>
      <c r="R1677" s="22">
        <v>44877</v>
      </c>
      <c r="S1677" s="22"/>
      <c r="T1677" s="23">
        <f t="shared" si="466"/>
        <v>0</v>
      </c>
      <c r="U1677" s="24">
        <f t="shared" ca="1" si="467"/>
        <v>23.428571428571427</v>
      </c>
      <c r="V1677" s="31">
        <f>VLOOKUP(H1677,Supporting!A:D,3,FALSE)</f>
        <v>14</v>
      </c>
      <c r="W1677" s="25">
        <f>VLOOKUP(H1677,Supporting!A:D,4,FALSE)</f>
        <v>0.84</v>
      </c>
      <c r="X1677" s="26">
        <f t="shared" si="468"/>
        <v>784</v>
      </c>
      <c r="Y1677" s="26">
        <f t="shared" si="469"/>
        <v>47.04</v>
      </c>
      <c r="Z1677" s="26">
        <f t="shared" si="470"/>
        <v>548.79999999999995</v>
      </c>
      <c r="AA1677" s="26">
        <f t="shared" si="471"/>
        <v>0</v>
      </c>
      <c r="AB1677" s="26">
        <f t="shared" ca="1" si="472"/>
        <v>1102.08</v>
      </c>
      <c r="AC1677" s="26">
        <f t="shared" ca="1" si="473"/>
        <v>1650.8799999999999</v>
      </c>
      <c r="AD1677" s="93">
        <f t="shared" ca="1" si="474"/>
        <v>1650.8799999999999</v>
      </c>
    </row>
    <row r="1678" spans="1:30" ht="30" customHeight="1" x14ac:dyDescent="0.35">
      <c r="A1678" s="16"/>
      <c r="B1678" s="16" t="s">
        <v>132</v>
      </c>
      <c r="C1678" s="17">
        <v>1344</v>
      </c>
      <c r="D1678" s="18">
        <v>13832</v>
      </c>
      <c r="E1678" s="18">
        <v>8586</v>
      </c>
      <c r="F1678" s="19" t="s">
        <v>50</v>
      </c>
      <c r="G1678" s="16" t="s">
        <v>511</v>
      </c>
      <c r="H1678" s="16" t="s">
        <v>38</v>
      </c>
      <c r="I1678" s="19">
        <v>2.5</v>
      </c>
      <c r="J1678" s="19">
        <v>1.3</v>
      </c>
      <c r="K1678" s="19">
        <v>2</v>
      </c>
      <c r="L1678" s="19"/>
      <c r="M1678" s="19">
        <f t="shared" si="464"/>
        <v>2</v>
      </c>
      <c r="N1678" s="19"/>
      <c r="O1678" s="19">
        <f>IF(P1678="m3",I1678*J1678*M1678,IF(P1678="m2-LxH",I1678*M1678,IF(P1678="m2-LxW",I1678*J1678*N1678,IF(P1678="rm",M1678,IF(P1678="lm",I1678,IF(P1678="unit",#REF!,))))))</f>
        <v>2</v>
      </c>
      <c r="P1678" s="20" t="str">
        <f>VLOOKUP(H1678,Supporting!A:D,2,FALSE)</f>
        <v>rm</v>
      </c>
      <c r="Q1678" s="21" t="str">
        <f t="shared" si="465"/>
        <v>off hired</v>
      </c>
      <c r="R1678" s="22">
        <v>44866</v>
      </c>
      <c r="S1678" s="22">
        <v>44978</v>
      </c>
      <c r="T1678" s="23">
        <f t="shared" si="466"/>
        <v>1</v>
      </c>
      <c r="U1678" s="24">
        <f t="shared" si="467"/>
        <v>16.142857142857142</v>
      </c>
      <c r="V1678" s="31">
        <f>VLOOKUP(H1678,Supporting!A:D,3,FALSE)</f>
        <v>135</v>
      </c>
      <c r="W1678" s="25">
        <f>VLOOKUP(H1678,Supporting!A:D,4,FALSE)</f>
        <v>12.25</v>
      </c>
      <c r="X1678" s="26">
        <f t="shared" si="468"/>
        <v>270</v>
      </c>
      <c r="Y1678" s="26">
        <f t="shared" si="469"/>
        <v>24.5</v>
      </c>
      <c r="Z1678" s="26">
        <f t="shared" si="470"/>
        <v>189</v>
      </c>
      <c r="AA1678" s="26">
        <f t="shared" si="471"/>
        <v>81</v>
      </c>
      <c r="AB1678" s="26">
        <f t="shared" si="472"/>
        <v>395.5</v>
      </c>
      <c r="AC1678" s="26">
        <f t="shared" si="473"/>
        <v>665.5</v>
      </c>
      <c r="AD1678" s="93">
        <f t="shared" si="474"/>
        <v>665.5</v>
      </c>
    </row>
    <row r="1679" spans="1:30" ht="30" customHeight="1" x14ac:dyDescent="0.35">
      <c r="A1679" s="16"/>
      <c r="B1679" s="16" t="s">
        <v>47</v>
      </c>
      <c r="C1679" s="17">
        <v>1489</v>
      </c>
      <c r="D1679" s="18">
        <v>13976</v>
      </c>
      <c r="E1679" s="18">
        <v>8413</v>
      </c>
      <c r="F1679" s="19" t="s">
        <v>49</v>
      </c>
      <c r="G1679" s="16" t="s">
        <v>91</v>
      </c>
      <c r="H1679" s="16" t="s">
        <v>52</v>
      </c>
      <c r="I1679" s="19">
        <v>11.6</v>
      </c>
      <c r="J1679" s="19">
        <v>1.8</v>
      </c>
      <c r="K1679" s="19">
        <v>3</v>
      </c>
      <c r="L1679" s="19"/>
      <c r="M1679" s="19">
        <f t="shared" si="464"/>
        <v>3</v>
      </c>
      <c r="N1679" s="19"/>
      <c r="O1679" s="19">
        <f>IF(P1679="m3",I1679*J1679*M1679,IF(P1679="m2-LxH",I1679*M1679,IF(P1679="m2-LxW",I1679*J1679*N1679,IF(P1679="rm",M1679,IF(P1679="lm",I1679,IF(P1679="unit",#REF!,))))))</f>
        <v>34.799999999999997</v>
      </c>
      <c r="P1679" s="20" t="str">
        <f>VLOOKUP(H1679,Supporting!A:D,2,FALSE)</f>
        <v>m2-LxH</v>
      </c>
      <c r="Q1679" s="21" t="str">
        <f t="shared" si="465"/>
        <v>off hired</v>
      </c>
      <c r="R1679" s="22">
        <v>44889</v>
      </c>
      <c r="S1679" s="22">
        <v>44937</v>
      </c>
      <c r="T1679" s="23">
        <f t="shared" si="466"/>
        <v>1</v>
      </c>
      <c r="U1679" s="24">
        <f t="shared" si="467"/>
        <v>7</v>
      </c>
      <c r="V1679" s="31">
        <f>VLOOKUP(H1679,Supporting!A:D,3,FALSE)</f>
        <v>18</v>
      </c>
      <c r="W1679" s="25">
        <f>VLOOKUP(H1679,Supporting!A:D,4,FALSE)</f>
        <v>1.05</v>
      </c>
      <c r="X1679" s="26">
        <f t="shared" si="468"/>
        <v>626.4</v>
      </c>
      <c r="Y1679" s="26">
        <f t="shared" si="469"/>
        <v>36.54</v>
      </c>
      <c r="Z1679" s="26">
        <f t="shared" si="470"/>
        <v>438.4799999999999</v>
      </c>
      <c r="AA1679" s="26">
        <f t="shared" si="471"/>
        <v>187.92</v>
      </c>
      <c r="AB1679" s="26">
        <f t="shared" si="472"/>
        <v>255.77999999999997</v>
      </c>
      <c r="AC1679" s="26">
        <f t="shared" si="473"/>
        <v>882.17999999999984</v>
      </c>
      <c r="AD1679" s="93">
        <f t="shared" si="474"/>
        <v>882.17999999999984</v>
      </c>
    </row>
    <row r="1680" spans="1:30" ht="30" customHeight="1" x14ac:dyDescent="0.35">
      <c r="A1680" s="16"/>
      <c r="B1680" s="16" t="s">
        <v>47</v>
      </c>
      <c r="C1680" s="17">
        <v>1488</v>
      </c>
      <c r="D1680" s="18">
        <v>13975</v>
      </c>
      <c r="E1680" s="18">
        <v>8278</v>
      </c>
      <c r="F1680" s="19" t="s">
        <v>49</v>
      </c>
      <c r="G1680" s="16" t="s">
        <v>518</v>
      </c>
      <c r="H1680" s="16" t="s">
        <v>52</v>
      </c>
      <c r="I1680" s="19">
        <v>3.6</v>
      </c>
      <c r="J1680" s="19">
        <v>1.8</v>
      </c>
      <c r="K1680" s="19">
        <v>3.5</v>
      </c>
      <c r="L1680" s="19"/>
      <c r="M1680" s="19">
        <f t="shared" si="464"/>
        <v>3.5</v>
      </c>
      <c r="N1680" s="19"/>
      <c r="O1680" s="19">
        <f>IF(P1680="m3",I1680*J1680*M1680,IF(P1680="m2-LxH",I1680*M1680,IF(P1680="m2-LxW",I1680*J1680*N1680,IF(P1680="rm",M1680,IF(P1680="lm",I1680,IF(P1680="unit",#REF!,))))))</f>
        <v>12.6</v>
      </c>
      <c r="P1680" s="20" t="str">
        <f>VLOOKUP(H1680,Supporting!A:D,2,FALSE)</f>
        <v>m2-LxH</v>
      </c>
      <c r="Q1680" s="21" t="str">
        <f t="shared" si="465"/>
        <v>off hired</v>
      </c>
      <c r="R1680" s="22">
        <v>44889</v>
      </c>
      <c r="S1680" s="22">
        <v>44891</v>
      </c>
      <c r="T1680" s="23">
        <f t="shared" si="466"/>
        <v>1</v>
      </c>
      <c r="U1680" s="24">
        <f t="shared" si="467"/>
        <v>0.42857142857142855</v>
      </c>
      <c r="V1680" s="31">
        <f>VLOOKUP(H1680,Supporting!A:D,3,FALSE)</f>
        <v>18</v>
      </c>
      <c r="W1680" s="25">
        <f>VLOOKUP(H1680,Supporting!A:D,4,FALSE)</f>
        <v>1.05</v>
      </c>
      <c r="X1680" s="26">
        <f t="shared" si="468"/>
        <v>226.79999999999998</v>
      </c>
      <c r="Y1680" s="26">
        <f t="shared" si="469"/>
        <v>13.23</v>
      </c>
      <c r="Z1680" s="26">
        <f t="shared" si="470"/>
        <v>158.75999999999996</v>
      </c>
      <c r="AA1680" s="26">
        <f t="shared" si="471"/>
        <v>68.039999999999992</v>
      </c>
      <c r="AB1680" s="26">
        <f t="shared" si="472"/>
        <v>5.67</v>
      </c>
      <c r="AC1680" s="26">
        <f t="shared" si="473"/>
        <v>232.46999999999994</v>
      </c>
      <c r="AD1680" s="93">
        <f t="shared" si="474"/>
        <v>232.46999999999994</v>
      </c>
    </row>
    <row r="1681" spans="1:30" ht="30" customHeight="1" x14ac:dyDescent="0.35">
      <c r="A1681" s="16"/>
      <c r="B1681" s="16" t="s">
        <v>102</v>
      </c>
      <c r="C1681" s="17">
        <v>1487</v>
      </c>
      <c r="D1681" s="18">
        <v>13974</v>
      </c>
      <c r="E1681" s="18">
        <v>8755</v>
      </c>
      <c r="F1681" s="19" t="s">
        <v>50</v>
      </c>
      <c r="G1681" s="16" t="s">
        <v>67</v>
      </c>
      <c r="H1681" s="16" t="s">
        <v>38</v>
      </c>
      <c r="I1681" s="19">
        <v>1.3</v>
      </c>
      <c r="J1681" s="19">
        <v>1.3</v>
      </c>
      <c r="K1681" s="19">
        <v>1.5</v>
      </c>
      <c r="L1681" s="19"/>
      <c r="M1681" s="19">
        <f t="shared" si="464"/>
        <v>1.5</v>
      </c>
      <c r="N1681" s="19"/>
      <c r="O1681" s="19">
        <f>IF(P1681="m3",I1681*J1681*M1681,IF(P1681="m2-LxH",I1681*M1681,IF(P1681="m2-LxW",I1681*J1681*N1681,IF(P1681="rm",M1681,IF(P1681="lm",I1681,IF(P1681="unit",#REF!,))))))</f>
        <v>1.5</v>
      </c>
      <c r="P1681" s="20" t="str">
        <f>VLOOKUP(H1681,Supporting!A:D,2,FALSE)</f>
        <v>rm</v>
      </c>
      <c r="Q1681" s="21" t="str">
        <f t="shared" si="465"/>
        <v>off hired</v>
      </c>
      <c r="R1681" s="22">
        <v>44889</v>
      </c>
      <c r="S1681" s="22">
        <v>44986</v>
      </c>
      <c r="T1681" s="23">
        <f t="shared" si="466"/>
        <v>1</v>
      </c>
      <c r="U1681" s="24">
        <f t="shared" si="467"/>
        <v>14</v>
      </c>
      <c r="V1681" s="31">
        <f>VLOOKUP(H1681,Supporting!A:D,3,FALSE)</f>
        <v>135</v>
      </c>
      <c r="W1681" s="25">
        <f>VLOOKUP(H1681,Supporting!A:D,4,FALSE)</f>
        <v>12.25</v>
      </c>
      <c r="X1681" s="26">
        <f t="shared" si="468"/>
        <v>202.5</v>
      </c>
      <c r="Y1681" s="26">
        <f t="shared" si="469"/>
        <v>18.375</v>
      </c>
      <c r="Z1681" s="26">
        <f t="shared" si="470"/>
        <v>141.74999999999997</v>
      </c>
      <c r="AA1681" s="26">
        <f t="shared" si="471"/>
        <v>60.749999999999993</v>
      </c>
      <c r="AB1681" s="26">
        <f t="shared" si="472"/>
        <v>257.25</v>
      </c>
      <c r="AC1681" s="26">
        <f t="shared" si="473"/>
        <v>459.75</v>
      </c>
      <c r="AD1681" s="93">
        <f t="shared" si="474"/>
        <v>459.75</v>
      </c>
    </row>
    <row r="1682" spans="1:30" ht="30" customHeight="1" x14ac:dyDescent="0.35">
      <c r="A1682" s="16"/>
      <c r="B1682" s="16" t="s">
        <v>79</v>
      </c>
      <c r="C1682" s="17">
        <v>1485</v>
      </c>
      <c r="D1682" s="18">
        <v>13973</v>
      </c>
      <c r="E1682" s="18">
        <v>8438</v>
      </c>
      <c r="F1682" s="19" t="s">
        <v>49</v>
      </c>
      <c r="G1682" s="16" t="s">
        <v>80</v>
      </c>
      <c r="H1682" s="16" t="s">
        <v>38</v>
      </c>
      <c r="I1682" s="19">
        <v>1.6</v>
      </c>
      <c r="J1682" s="19">
        <v>1</v>
      </c>
      <c r="K1682" s="19">
        <v>6</v>
      </c>
      <c r="L1682" s="19"/>
      <c r="M1682" s="19">
        <f t="shared" si="464"/>
        <v>6</v>
      </c>
      <c r="N1682" s="19"/>
      <c r="O1682" s="19">
        <f>IF(P1682="m3",I1682*J1682*M1682,IF(P1682="m2-LxH",I1682*M1682,IF(P1682="m2-LxW",I1682*J1682*N1682,IF(P1682="rm",M1682,IF(P1682="lm",I1682,IF(P1682="unit",#REF!,))))))</f>
        <v>6</v>
      </c>
      <c r="P1682" s="20" t="str">
        <f>VLOOKUP(H1682,Supporting!A:D,2,FALSE)</f>
        <v>rm</v>
      </c>
      <c r="Q1682" s="21" t="str">
        <f t="shared" si="465"/>
        <v>off hired</v>
      </c>
      <c r="R1682" s="22">
        <v>44889</v>
      </c>
      <c r="S1682" s="22">
        <v>44944</v>
      </c>
      <c r="T1682" s="23">
        <f t="shared" si="466"/>
        <v>1</v>
      </c>
      <c r="U1682" s="24">
        <f t="shared" si="467"/>
        <v>8</v>
      </c>
      <c r="V1682" s="31">
        <f>VLOOKUP(H1682,Supporting!A:D,3,FALSE)</f>
        <v>135</v>
      </c>
      <c r="W1682" s="25">
        <f>VLOOKUP(H1682,Supporting!A:D,4,FALSE)</f>
        <v>12.25</v>
      </c>
      <c r="X1682" s="26">
        <f t="shared" si="468"/>
        <v>810</v>
      </c>
      <c r="Y1682" s="26">
        <f t="shared" si="469"/>
        <v>73.5</v>
      </c>
      <c r="Z1682" s="26">
        <f t="shared" si="470"/>
        <v>566.99999999999989</v>
      </c>
      <c r="AA1682" s="26">
        <f t="shared" si="471"/>
        <v>242.99999999999997</v>
      </c>
      <c r="AB1682" s="26">
        <f t="shared" si="472"/>
        <v>588</v>
      </c>
      <c r="AC1682" s="26">
        <f t="shared" si="473"/>
        <v>1398</v>
      </c>
      <c r="AD1682" s="93">
        <f t="shared" si="474"/>
        <v>1398</v>
      </c>
    </row>
    <row r="1683" spans="1:30" ht="30" customHeight="1" x14ac:dyDescent="0.35">
      <c r="A1683" s="16"/>
      <c r="B1683" s="16" t="s">
        <v>79</v>
      </c>
      <c r="C1683" s="17">
        <v>1486</v>
      </c>
      <c r="D1683" s="18">
        <v>13973</v>
      </c>
      <c r="E1683" s="18">
        <v>8438</v>
      </c>
      <c r="F1683" s="19" t="s">
        <v>49</v>
      </c>
      <c r="G1683" s="16" t="s">
        <v>80</v>
      </c>
      <c r="H1683" s="16" t="s">
        <v>38</v>
      </c>
      <c r="I1683" s="19">
        <v>1.3</v>
      </c>
      <c r="J1683" s="19">
        <v>0.6</v>
      </c>
      <c r="K1683" s="19">
        <v>6</v>
      </c>
      <c r="L1683" s="19"/>
      <c r="M1683" s="19">
        <f t="shared" si="464"/>
        <v>6</v>
      </c>
      <c r="N1683" s="19"/>
      <c r="O1683" s="19">
        <f>IF(P1683="m3",I1683*J1683*M1683,IF(P1683="m2-LxH",I1683*M1683,IF(P1683="m2-LxW",I1683*J1683*N1683,IF(P1683="rm",M1683,IF(P1683="lm",I1683,IF(P1683="unit",#REF!,))))))</f>
        <v>6</v>
      </c>
      <c r="P1683" s="20" t="str">
        <f>VLOOKUP(H1683,Supporting!A:D,2,FALSE)</f>
        <v>rm</v>
      </c>
      <c r="Q1683" s="21" t="str">
        <f t="shared" si="465"/>
        <v>off hired</v>
      </c>
      <c r="R1683" s="22">
        <v>44889</v>
      </c>
      <c r="S1683" s="22">
        <v>44944</v>
      </c>
      <c r="T1683" s="23">
        <f t="shared" si="466"/>
        <v>1</v>
      </c>
      <c r="U1683" s="24">
        <f t="shared" si="467"/>
        <v>8</v>
      </c>
      <c r="V1683" s="31">
        <f>VLOOKUP(H1683,Supporting!A:D,3,FALSE)</f>
        <v>135</v>
      </c>
      <c r="W1683" s="25">
        <f>VLOOKUP(H1683,Supporting!A:D,4,FALSE)</f>
        <v>12.25</v>
      </c>
      <c r="X1683" s="26">
        <f t="shared" si="468"/>
        <v>810</v>
      </c>
      <c r="Y1683" s="26">
        <f t="shared" si="469"/>
        <v>73.5</v>
      </c>
      <c r="Z1683" s="26">
        <f t="shared" si="470"/>
        <v>566.99999999999989</v>
      </c>
      <c r="AA1683" s="26">
        <f t="shared" si="471"/>
        <v>242.99999999999997</v>
      </c>
      <c r="AB1683" s="26">
        <f t="shared" si="472"/>
        <v>588</v>
      </c>
      <c r="AC1683" s="26">
        <f t="shared" si="473"/>
        <v>1398</v>
      </c>
      <c r="AD1683" s="93">
        <f t="shared" si="474"/>
        <v>1398</v>
      </c>
    </row>
    <row r="1684" spans="1:30" ht="30" customHeight="1" x14ac:dyDescent="0.35">
      <c r="A1684" s="16"/>
      <c r="B1684" s="16" t="s">
        <v>47</v>
      </c>
      <c r="C1684" s="17">
        <v>1484</v>
      </c>
      <c r="D1684" s="18">
        <v>13972</v>
      </c>
      <c r="E1684" s="18">
        <v>8274</v>
      </c>
      <c r="F1684" s="19" t="s">
        <v>49</v>
      </c>
      <c r="G1684" s="16" t="s">
        <v>518</v>
      </c>
      <c r="H1684" s="16" t="s">
        <v>52</v>
      </c>
      <c r="I1684" s="19">
        <v>5</v>
      </c>
      <c r="J1684" s="19">
        <v>1.8</v>
      </c>
      <c r="K1684" s="19">
        <v>3</v>
      </c>
      <c r="L1684" s="19"/>
      <c r="M1684" s="19">
        <f t="shared" si="464"/>
        <v>3</v>
      </c>
      <c r="N1684" s="19"/>
      <c r="O1684" s="19">
        <f>IF(P1684="m3",I1684*J1684*M1684,IF(P1684="m2-LxH",I1684*M1684,IF(P1684="m2-LxW",I1684*J1684*N1684,IF(P1684="rm",M1684,IF(P1684="lm",I1684,IF(P1684="unit",#REF!,))))))</f>
        <v>15</v>
      </c>
      <c r="P1684" s="20" t="str">
        <f>VLOOKUP(H1684,Supporting!A:D,2,FALSE)</f>
        <v>m2-LxH</v>
      </c>
      <c r="Q1684" s="21" t="str">
        <f t="shared" si="465"/>
        <v>off hired</v>
      </c>
      <c r="R1684" s="22">
        <v>44888</v>
      </c>
      <c r="S1684" s="22">
        <v>44891</v>
      </c>
      <c r="T1684" s="23">
        <f t="shared" si="466"/>
        <v>1</v>
      </c>
      <c r="U1684" s="24">
        <f t="shared" si="467"/>
        <v>0.5714285714285714</v>
      </c>
      <c r="V1684" s="31">
        <f>VLOOKUP(H1684,Supporting!A:D,3,FALSE)</f>
        <v>18</v>
      </c>
      <c r="W1684" s="25">
        <f>VLOOKUP(H1684,Supporting!A:D,4,FALSE)</f>
        <v>1.05</v>
      </c>
      <c r="X1684" s="26">
        <f t="shared" si="468"/>
        <v>270</v>
      </c>
      <c r="Y1684" s="26">
        <f t="shared" si="469"/>
        <v>15.75</v>
      </c>
      <c r="Z1684" s="26">
        <f t="shared" si="470"/>
        <v>189</v>
      </c>
      <c r="AA1684" s="26">
        <f t="shared" si="471"/>
        <v>81</v>
      </c>
      <c r="AB1684" s="26">
        <f t="shared" si="472"/>
        <v>9</v>
      </c>
      <c r="AC1684" s="26">
        <f t="shared" si="473"/>
        <v>279</v>
      </c>
      <c r="AD1684" s="93">
        <f t="shared" si="474"/>
        <v>279</v>
      </c>
    </row>
    <row r="1685" spans="1:30" ht="30" customHeight="1" x14ac:dyDescent="0.35">
      <c r="A1685" s="16"/>
      <c r="B1685" s="16" t="s">
        <v>111</v>
      </c>
      <c r="C1685" s="17">
        <v>1483</v>
      </c>
      <c r="D1685" s="18">
        <v>13971</v>
      </c>
      <c r="E1685" s="18">
        <v>8293</v>
      </c>
      <c r="F1685" s="19" t="s">
        <v>49</v>
      </c>
      <c r="G1685" s="16" t="s">
        <v>67</v>
      </c>
      <c r="H1685" s="16" t="s">
        <v>38</v>
      </c>
      <c r="I1685" s="19">
        <v>2.5</v>
      </c>
      <c r="J1685" s="19">
        <v>1.3</v>
      </c>
      <c r="K1685" s="19">
        <v>1.5</v>
      </c>
      <c r="L1685" s="19"/>
      <c r="M1685" s="19">
        <f t="shared" si="464"/>
        <v>1.5</v>
      </c>
      <c r="N1685" s="19"/>
      <c r="O1685" s="19">
        <f>IF(P1685="m3",I1685*J1685*M1685,IF(P1685="m2-LxH",I1685*M1685,IF(P1685="m2-LxW",I1685*J1685*N1685,IF(P1685="rm",M1685,IF(P1685="lm",I1685,IF(P1685="unit",#REF!,))))))</f>
        <v>1.5</v>
      </c>
      <c r="P1685" s="20" t="str">
        <f>VLOOKUP(H1685,Supporting!A:D,2,FALSE)</f>
        <v>rm</v>
      </c>
      <c r="Q1685" s="21" t="str">
        <f t="shared" si="465"/>
        <v>off hired</v>
      </c>
      <c r="R1685" s="22">
        <v>44888</v>
      </c>
      <c r="S1685" s="22">
        <v>44894</v>
      </c>
      <c r="T1685" s="23">
        <f t="shared" si="466"/>
        <v>1</v>
      </c>
      <c r="U1685" s="24">
        <f t="shared" si="467"/>
        <v>1</v>
      </c>
      <c r="V1685" s="31">
        <f>VLOOKUP(H1685,Supporting!A:D,3,FALSE)</f>
        <v>135</v>
      </c>
      <c r="W1685" s="25">
        <f>VLOOKUP(H1685,Supporting!A:D,4,FALSE)</f>
        <v>12.25</v>
      </c>
      <c r="X1685" s="26">
        <f t="shared" si="468"/>
        <v>202.5</v>
      </c>
      <c r="Y1685" s="26">
        <f t="shared" si="469"/>
        <v>18.375</v>
      </c>
      <c r="Z1685" s="26">
        <f t="shared" si="470"/>
        <v>141.74999999999997</v>
      </c>
      <c r="AA1685" s="26">
        <f t="shared" si="471"/>
        <v>60.749999999999993</v>
      </c>
      <c r="AB1685" s="26">
        <f t="shared" si="472"/>
        <v>18.375</v>
      </c>
      <c r="AC1685" s="26">
        <f t="shared" si="473"/>
        <v>220.87499999999997</v>
      </c>
      <c r="AD1685" s="93">
        <f t="shared" si="474"/>
        <v>220.87499999999997</v>
      </c>
    </row>
    <row r="1686" spans="1:30" ht="30" customHeight="1" x14ac:dyDescent="0.35">
      <c r="A1686" s="16"/>
      <c r="B1686" s="16" t="s">
        <v>47</v>
      </c>
      <c r="C1686" s="17">
        <v>1482</v>
      </c>
      <c r="D1686" s="18">
        <v>13970</v>
      </c>
      <c r="E1686" s="18">
        <v>8273</v>
      </c>
      <c r="F1686" s="19" t="s">
        <v>49</v>
      </c>
      <c r="G1686" s="16" t="s">
        <v>519</v>
      </c>
      <c r="H1686" s="16" t="s">
        <v>28</v>
      </c>
      <c r="I1686" s="19">
        <v>6</v>
      </c>
      <c r="J1686" s="19">
        <v>2.5</v>
      </c>
      <c r="K1686" s="19">
        <v>3</v>
      </c>
      <c r="L1686" s="19"/>
      <c r="M1686" s="19">
        <f t="shared" si="464"/>
        <v>3</v>
      </c>
      <c r="N1686" s="19"/>
      <c r="O1686" s="19">
        <f>IF(P1686="m3",I1686*J1686*M1686,IF(P1686="m2-LxH",I1686*M1686,IF(P1686="m2-LxW",I1686*J1686*N1686,IF(P1686="rm",M1686,IF(P1686="lm",I1686,IF(P1686="unit",#REF!,))))))</f>
        <v>45</v>
      </c>
      <c r="P1686" s="20" t="str">
        <f>VLOOKUP(H1686,Supporting!A:D,2,FALSE)</f>
        <v>m3</v>
      </c>
      <c r="Q1686" s="21" t="str">
        <f t="shared" si="465"/>
        <v>off hired</v>
      </c>
      <c r="R1686" s="22">
        <v>44888</v>
      </c>
      <c r="S1686" s="22">
        <v>44891</v>
      </c>
      <c r="T1686" s="23">
        <f t="shared" si="466"/>
        <v>1</v>
      </c>
      <c r="U1686" s="24">
        <f t="shared" si="467"/>
        <v>0.5714285714285714</v>
      </c>
      <c r="V1686" s="31">
        <f>VLOOKUP(H1686,Supporting!A:D,3,FALSE)</f>
        <v>7.5</v>
      </c>
      <c r="W1686" s="25">
        <f>VLOOKUP(H1686,Supporting!A:D,4,FALSE)</f>
        <v>0.70000000000000007</v>
      </c>
      <c r="X1686" s="26">
        <f t="shared" si="468"/>
        <v>337.5</v>
      </c>
      <c r="Y1686" s="26">
        <f t="shared" si="469"/>
        <v>31.500000000000004</v>
      </c>
      <c r="Z1686" s="26">
        <f t="shared" si="470"/>
        <v>236.24999999999997</v>
      </c>
      <c r="AA1686" s="26">
        <f t="shared" si="471"/>
        <v>101.25</v>
      </c>
      <c r="AB1686" s="26">
        <f t="shared" si="472"/>
        <v>18</v>
      </c>
      <c r="AC1686" s="26">
        <f t="shared" si="473"/>
        <v>355.5</v>
      </c>
      <c r="AD1686" s="93">
        <f t="shared" si="474"/>
        <v>355.5</v>
      </c>
    </row>
    <row r="1687" spans="1:30" ht="30" customHeight="1" x14ac:dyDescent="0.35">
      <c r="A1687" s="16"/>
      <c r="B1687" s="16" t="s">
        <v>47</v>
      </c>
      <c r="C1687" s="17">
        <v>1482</v>
      </c>
      <c r="D1687" s="18">
        <v>13970</v>
      </c>
      <c r="E1687" s="18">
        <v>8273</v>
      </c>
      <c r="F1687" s="19" t="s">
        <v>49</v>
      </c>
      <c r="G1687" s="16" t="s">
        <v>519</v>
      </c>
      <c r="H1687" s="16" t="s">
        <v>36</v>
      </c>
      <c r="I1687" s="19">
        <v>1.8</v>
      </c>
      <c r="J1687" s="19">
        <v>1.3</v>
      </c>
      <c r="K1687" s="19">
        <v>2.5</v>
      </c>
      <c r="L1687" s="19"/>
      <c r="M1687" s="19">
        <f t="shared" si="441"/>
        <v>2.5</v>
      </c>
      <c r="N1687" s="19"/>
      <c r="O1687" s="19">
        <f>IF(P1687="m3",I1687*J1687*M1687,IF(P1687="m2-LxH",I1687*M1687,IF(P1687="m2-LxW",I1687*J1687*N1687,IF(P1687="rm",M1687,IF(P1687="lm",I1687,IF(P1687="unit",#REF!,))))))</f>
        <v>4.5</v>
      </c>
      <c r="P1687" s="20" t="str">
        <f>VLOOKUP(H1687,Supporting!A:D,2,FALSE)</f>
        <v>m2-LxH</v>
      </c>
      <c r="Q1687" s="21" t="str">
        <f t="shared" si="442"/>
        <v>off hired</v>
      </c>
      <c r="R1687" s="22">
        <v>44888</v>
      </c>
      <c r="S1687" s="22">
        <v>44891</v>
      </c>
      <c r="T1687" s="23">
        <f t="shared" si="443"/>
        <v>1</v>
      </c>
      <c r="U1687" s="24">
        <f t="shared" si="444"/>
        <v>0.5714285714285714</v>
      </c>
      <c r="V1687" s="31">
        <f>VLOOKUP(H1687,Supporting!A:D,3,FALSE)</f>
        <v>14</v>
      </c>
      <c r="W1687" s="25">
        <f>VLOOKUP(H1687,Supporting!A:D,4,FALSE)</f>
        <v>0.84</v>
      </c>
      <c r="X1687" s="26">
        <f t="shared" si="445"/>
        <v>63</v>
      </c>
      <c r="Y1687" s="26">
        <f t="shared" si="446"/>
        <v>3.78</v>
      </c>
      <c r="Z1687" s="26">
        <f t="shared" si="447"/>
        <v>44.1</v>
      </c>
      <c r="AA1687" s="26">
        <f t="shared" si="448"/>
        <v>18.899999999999999</v>
      </c>
      <c r="AB1687" s="26">
        <f t="shared" si="449"/>
        <v>2.1599999999999997</v>
      </c>
      <c r="AC1687" s="26">
        <f t="shared" si="450"/>
        <v>65.16</v>
      </c>
      <c r="AD1687" s="93">
        <f t="shared" si="474"/>
        <v>65.16</v>
      </c>
    </row>
    <row r="1688" spans="1:30" ht="30" customHeight="1" x14ac:dyDescent="0.35">
      <c r="A1688" s="16"/>
      <c r="B1688" s="16" t="s">
        <v>47</v>
      </c>
      <c r="C1688" s="17">
        <v>1481</v>
      </c>
      <c r="D1688" s="18">
        <v>13969</v>
      </c>
      <c r="E1688" s="18">
        <v>8769</v>
      </c>
      <c r="F1688" s="19" t="s">
        <v>49</v>
      </c>
      <c r="G1688" s="16" t="s">
        <v>520</v>
      </c>
      <c r="H1688" s="16" t="s">
        <v>36</v>
      </c>
      <c r="I1688" s="19">
        <v>5</v>
      </c>
      <c r="J1688" s="19">
        <v>1.3</v>
      </c>
      <c r="K1688" s="19">
        <v>4</v>
      </c>
      <c r="L1688" s="19"/>
      <c r="M1688" s="19">
        <f t="shared" si="441"/>
        <v>4</v>
      </c>
      <c r="N1688" s="19"/>
      <c r="O1688" s="19">
        <f>IF(P1688="m3",I1688*J1688*M1688,IF(P1688="m2-LxH",I1688*M1688,IF(P1688="m2-LxW",I1688*J1688*N1688,IF(P1688="rm",M1688,IF(P1688="lm",I1688,IF(P1688="unit",#REF!,))))))</f>
        <v>20</v>
      </c>
      <c r="P1688" s="20" t="str">
        <f>VLOOKUP(H1688,Supporting!A:D,2,FALSE)</f>
        <v>m2-LxH</v>
      </c>
      <c r="Q1688" s="21" t="str">
        <f t="shared" si="442"/>
        <v>off hired</v>
      </c>
      <c r="R1688" s="22">
        <v>44888</v>
      </c>
      <c r="S1688" s="22">
        <v>44988</v>
      </c>
      <c r="T1688" s="23">
        <f t="shared" si="443"/>
        <v>1</v>
      </c>
      <c r="U1688" s="24">
        <f t="shared" si="444"/>
        <v>14.428571428571429</v>
      </c>
      <c r="V1688" s="31">
        <f>VLOOKUP(H1688,Supporting!A:D,3,FALSE)</f>
        <v>14</v>
      </c>
      <c r="W1688" s="25">
        <f>VLOOKUP(H1688,Supporting!A:D,4,FALSE)</f>
        <v>0.84</v>
      </c>
      <c r="X1688" s="26">
        <f t="shared" si="445"/>
        <v>280</v>
      </c>
      <c r="Y1688" s="26">
        <f t="shared" si="446"/>
        <v>16.8</v>
      </c>
      <c r="Z1688" s="26">
        <f t="shared" si="447"/>
        <v>196</v>
      </c>
      <c r="AA1688" s="26">
        <f t="shared" si="448"/>
        <v>84</v>
      </c>
      <c r="AB1688" s="26">
        <f t="shared" si="449"/>
        <v>242.39999999999998</v>
      </c>
      <c r="AC1688" s="26">
        <f t="shared" si="450"/>
        <v>522.4</v>
      </c>
      <c r="AD1688" s="93">
        <f t="shared" si="474"/>
        <v>522.4</v>
      </c>
    </row>
    <row r="1689" spans="1:30" ht="30" customHeight="1" x14ac:dyDescent="0.35">
      <c r="A1689" s="16"/>
      <c r="B1689" s="16" t="s">
        <v>47</v>
      </c>
      <c r="C1689" s="17">
        <v>1479</v>
      </c>
      <c r="D1689" s="18">
        <v>13967</v>
      </c>
      <c r="E1689" s="89">
        <v>8273</v>
      </c>
      <c r="F1689" s="19" t="s">
        <v>50</v>
      </c>
      <c r="G1689" s="16" t="s">
        <v>76</v>
      </c>
      <c r="H1689" s="16" t="s">
        <v>36</v>
      </c>
      <c r="I1689" s="19">
        <v>11</v>
      </c>
      <c r="J1689" s="19">
        <v>1</v>
      </c>
      <c r="K1689" s="19">
        <v>2.5</v>
      </c>
      <c r="L1689" s="19"/>
      <c r="M1689" s="19">
        <f t="shared" si="441"/>
        <v>2.5</v>
      </c>
      <c r="N1689" s="19"/>
      <c r="O1689" s="19">
        <f>IF(P1689="m3",I1689*J1689*M1689,IF(P1689="m2-LxH",I1689*M1689,IF(P1689="m2-LxW",I1689*J1689*N1689,IF(P1689="rm",M1689,IF(P1689="lm",I1689,IF(P1689="unit",#REF!,))))))</f>
        <v>27.5</v>
      </c>
      <c r="P1689" s="20" t="str">
        <f>VLOOKUP(H1689,Supporting!A:D,2,FALSE)</f>
        <v>m2-LxH</v>
      </c>
      <c r="Q1689" s="21" t="str">
        <f t="shared" si="442"/>
        <v>off hired</v>
      </c>
      <c r="R1689" s="22">
        <v>44888</v>
      </c>
      <c r="S1689" s="22">
        <v>44891</v>
      </c>
      <c r="T1689" s="23">
        <f t="shared" si="443"/>
        <v>1</v>
      </c>
      <c r="U1689" s="24">
        <f t="shared" si="444"/>
        <v>0.5714285714285714</v>
      </c>
      <c r="V1689" s="31">
        <f>VLOOKUP(H1689,Supporting!A:D,3,FALSE)</f>
        <v>14</v>
      </c>
      <c r="W1689" s="25">
        <f>VLOOKUP(H1689,Supporting!A:D,4,FALSE)</f>
        <v>0.84</v>
      </c>
      <c r="X1689" s="26">
        <f t="shared" si="445"/>
        <v>385</v>
      </c>
      <c r="Y1689" s="26">
        <f t="shared" si="446"/>
        <v>23.099999999999998</v>
      </c>
      <c r="Z1689" s="26">
        <f t="shared" si="447"/>
        <v>269.5</v>
      </c>
      <c r="AA1689" s="26">
        <f t="shared" si="448"/>
        <v>115.5</v>
      </c>
      <c r="AB1689" s="26">
        <f t="shared" si="449"/>
        <v>13.2</v>
      </c>
      <c r="AC1689" s="26">
        <f t="shared" si="450"/>
        <v>398.2</v>
      </c>
      <c r="AD1689" s="93">
        <f t="shared" si="474"/>
        <v>398.2</v>
      </c>
    </row>
    <row r="1690" spans="1:30" ht="30" customHeight="1" x14ac:dyDescent="0.35">
      <c r="A1690" s="16"/>
      <c r="B1690" s="16" t="s">
        <v>79</v>
      </c>
      <c r="C1690" s="17">
        <v>1477</v>
      </c>
      <c r="D1690" s="18">
        <v>13965</v>
      </c>
      <c r="E1690" s="18">
        <v>8295</v>
      </c>
      <c r="F1690" s="19" t="s">
        <v>49</v>
      </c>
      <c r="G1690" s="16" t="s">
        <v>80</v>
      </c>
      <c r="H1690" s="16" t="s">
        <v>38</v>
      </c>
      <c r="I1690" s="19">
        <v>1.8</v>
      </c>
      <c r="J1690" s="19">
        <v>1.3</v>
      </c>
      <c r="K1690" s="19">
        <v>3</v>
      </c>
      <c r="L1690" s="19"/>
      <c r="M1690" s="19">
        <f t="shared" si="441"/>
        <v>3</v>
      </c>
      <c r="N1690" s="19"/>
      <c r="O1690" s="19">
        <f>IF(P1690="m3",I1690*J1690*M1690,IF(P1690="m2-LxH",I1690*M1690,IF(P1690="m2-LxW",I1690*J1690*N1690,IF(P1690="rm",M1690,IF(P1690="lm",I1690,IF(P1690="unit",#REF!,))))))</f>
        <v>3</v>
      </c>
      <c r="P1690" s="20" t="str">
        <f>VLOOKUP(H1690,Supporting!A:D,2,FALSE)</f>
        <v>rm</v>
      </c>
      <c r="Q1690" s="21" t="str">
        <f t="shared" si="442"/>
        <v>off hired</v>
      </c>
      <c r="R1690" s="22">
        <v>44887</v>
      </c>
      <c r="S1690" s="22">
        <v>44895</v>
      </c>
      <c r="T1690" s="23">
        <f t="shared" si="443"/>
        <v>1</v>
      </c>
      <c r="U1690" s="24">
        <f t="shared" si="444"/>
        <v>1.2857142857142858</v>
      </c>
      <c r="V1690" s="31">
        <f>VLOOKUP(H1690,Supporting!A:D,3,FALSE)</f>
        <v>135</v>
      </c>
      <c r="W1690" s="25">
        <f>VLOOKUP(H1690,Supporting!A:D,4,FALSE)</f>
        <v>12.25</v>
      </c>
      <c r="X1690" s="26">
        <f t="shared" si="445"/>
        <v>405</v>
      </c>
      <c r="Y1690" s="26">
        <f t="shared" si="446"/>
        <v>36.75</v>
      </c>
      <c r="Z1690" s="26">
        <f t="shared" si="447"/>
        <v>283.49999999999994</v>
      </c>
      <c r="AA1690" s="26">
        <f t="shared" si="448"/>
        <v>121.49999999999999</v>
      </c>
      <c r="AB1690" s="26">
        <f t="shared" si="449"/>
        <v>47.250000000000007</v>
      </c>
      <c r="AC1690" s="26">
        <f t="shared" si="450"/>
        <v>452.24999999999994</v>
      </c>
      <c r="AD1690" s="93">
        <f t="shared" si="474"/>
        <v>452.24999999999994</v>
      </c>
    </row>
    <row r="1691" spans="1:30" ht="30" customHeight="1" x14ac:dyDescent="0.35">
      <c r="A1691" s="16"/>
      <c r="B1691" s="16" t="s">
        <v>47</v>
      </c>
      <c r="C1691" s="17">
        <v>1494</v>
      </c>
      <c r="D1691" s="18">
        <v>13981</v>
      </c>
      <c r="E1691" s="18">
        <v>8326</v>
      </c>
      <c r="F1691" s="19" t="s">
        <v>50</v>
      </c>
      <c r="G1691" s="16" t="s">
        <v>521</v>
      </c>
      <c r="H1691" s="16" t="s">
        <v>52</v>
      </c>
      <c r="I1691" s="19">
        <v>3.8</v>
      </c>
      <c r="J1691" s="19">
        <v>1.8</v>
      </c>
      <c r="K1691" s="19">
        <v>2</v>
      </c>
      <c r="L1691" s="19"/>
      <c r="M1691" s="19">
        <f t="shared" si="441"/>
        <v>2</v>
      </c>
      <c r="N1691" s="19"/>
      <c r="O1691" s="19">
        <f>IF(P1691="m3",I1691*J1691*M1691,IF(P1691="m2-LxH",I1691*M1691,IF(P1691="m2-LxW",I1691*J1691*N1691,IF(P1691="rm",M1691,IF(P1691="lm",I1691,IF(P1691="unit",#REF!,))))))</f>
        <v>7.6</v>
      </c>
      <c r="P1691" s="20" t="str">
        <f>VLOOKUP(H1691,Supporting!A:D,2,FALSE)</f>
        <v>m2-LxH</v>
      </c>
      <c r="Q1691" s="21" t="str">
        <f t="shared" si="442"/>
        <v>off hired</v>
      </c>
      <c r="R1691" s="22">
        <v>44889</v>
      </c>
      <c r="S1691" s="22">
        <v>44908</v>
      </c>
      <c r="T1691" s="23">
        <f t="shared" si="443"/>
        <v>1</v>
      </c>
      <c r="U1691" s="24">
        <f t="shared" si="444"/>
        <v>2.8571428571428572</v>
      </c>
      <c r="V1691" s="31">
        <f>VLOOKUP(H1691,Supporting!A:D,3,FALSE)</f>
        <v>18</v>
      </c>
      <c r="W1691" s="25">
        <f>VLOOKUP(H1691,Supporting!A:D,4,FALSE)</f>
        <v>1.05</v>
      </c>
      <c r="X1691" s="26">
        <f t="shared" si="445"/>
        <v>136.79999999999998</v>
      </c>
      <c r="Y1691" s="26">
        <f t="shared" si="446"/>
        <v>7.9799999999999995</v>
      </c>
      <c r="Z1691" s="26">
        <f t="shared" si="447"/>
        <v>95.759999999999991</v>
      </c>
      <c r="AA1691" s="26">
        <f t="shared" si="448"/>
        <v>41.04</v>
      </c>
      <c r="AB1691" s="26">
        <f t="shared" si="449"/>
        <v>22.8</v>
      </c>
      <c r="AC1691" s="26">
        <f t="shared" si="450"/>
        <v>159.6</v>
      </c>
      <c r="AD1691" s="93">
        <f t="shared" si="474"/>
        <v>159.6</v>
      </c>
    </row>
    <row r="1692" spans="1:30" ht="30" customHeight="1" x14ac:dyDescent="0.35">
      <c r="A1692" s="16"/>
      <c r="B1692" s="16" t="s">
        <v>47</v>
      </c>
      <c r="C1692" s="17">
        <v>1494</v>
      </c>
      <c r="D1692" s="18">
        <v>13981</v>
      </c>
      <c r="E1692" s="18">
        <v>8326</v>
      </c>
      <c r="F1692" s="19" t="s">
        <v>50</v>
      </c>
      <c r="G1692" s="16" t="s">
        <v>521</v>
      </c>
      <c r="H1692" s="16" t="s">
        <v>41</v>
      </c>
      <c r="I1692" s="19">
        <v>1.8</v>
      </c>
      <c r="J1692" s="19">
        <v>1</v>
      </c>
      <c r="K1692" s="19"/>
      <c r="L1692" s="19"/>
      <c r="M1692" s="19">
        <f t="shared" si="441"/>
        <v>0</v>
      </c>
      <c r="N1692" s="19">
        <v>1</v>
      </c>
      <c r="O1692" s="19">
        <f>IF(P1692="m3",I1692*J1692*M1692,IF(P1692="m2-LxH",I1692*M1692,IF(P1692="m2-LxW",I1692*J1692*N1692,IF(P1692="rm",M1692,IF(P1692="lm",I1692,IF(P1692="unit",#REF!,))))))</f>
        <v>1.8</v>
      </c>
      <c r="P1692" s="20" t="str">
        <f>VLOOKUP(H1692,Supporting!A:D,2,FALSE)</f>
        <v>m2-LxW</v>
      </c>
      <c r="Q1692" s="21" t="str">
        <f t="shared" si="442"/>
        <v>off hired</v>
      </c>
      <c r="R1692" s="22">
        <v>44889</v>
      </c>
      <c r="S1692" s="22">
        <v>44908</v>
      </c>
      <c r="T1692" s="23">
        <f t="shared" si="443"/>
        <v>1</v>
      </c>
      <c r="U1692" s="24">
        <f t="shared" si="444"/>
        <v>2.8571428571428572</v>
      </c>
      <c r="V1692" s="31">
        <f>VLOOKUP(H1692,Supporting!A:D,3,FALSE)</f>
        <v>36.5</v>
      </c>
      <c r="W1692" s="25">
        <f>VLOOKUP(H1692,Supporting!A:D,4,FALSE)</f>
        <v>3.15</v>
      </c>
      <c r="X1692" s="26">
        <f t="shared" si="445"/>
        <v>65.7</v>
      </c>
      <c r="Y1692" s="26">
        <f t="shared" si="446"/>
        <v>5.67</v>
      </c>
      <c r="Z1692" s="26">
        <f t="shared" si="447"/>
        <v>45.99</v>
      </c>
      <c r="AA1692" s="26">
        <f t="shared" si="448"/>
        <v>19.71</v>
      </c>
      <c r="AB1692" s="26">
        <f t="shared" si="449"/>
        <v>16.2</v>
      </c>
      <c r="AC1692" s="26">
        <f t="shared" si="450"/>
        <v>81.900000000000006</v>
      </c>
      <c r="AD1692" s="93">
        <f t="shared" si="474"/>
        <v>81.900000000000006</v>
      </c>
    </row>
    <row r="1693" spans="1:30" ht="30" customHeight="1" x14ac:dyDescent="0.35">
      <c r="A1693" s="16"/>
      <c r="B1693" s="16" t="s">
        <v>84</v>
      </c>
      <c r="C1693" s="17">
        <v>1493</v>
      </c>
      <c r="D1693" s="18">
        <v>13980</v>
      </c>
      <c r="E1693" s="18">
        <v>8282</v>
      </c>
      <c r="F1693" s="19" t="s">
        <v>50</v>
      </c>
      <c r="G1693" s="16" t="s">
        <v>76</v>
      </c>
      <c r="H1693" s="16" t="s">
        <v>36</v>
      </c>
      <c r="I1693" s="19">
        <v>7.5</v>
      </c>
      <c r="J1693" s="19">
        <v>1.3</v>
      </c>
      <c r="K1693" s="19">
        <v>3</v>
      </c>
      <c r="L1693" s="19"/>
      <c r="M1693" s="19">
        <f t="shared" si="441"/>
        <v>3</v>
      </c>
      <c r="N1693" s="19"/>
      <c r="O1693" s="19">
        <f>IF(P1693="m3",I1693*J1693*M1693,IF(P1693="m2-LxH",I1693*M1693,IF(P1693="m2-LxW",I1693*J1693*N1693,IF(P1693="rm",M1693,IF(P1693="lm",I1693,IF(P1693="unit",#REF!,))))))</f>
        <v>22.5</v>
      </c>
      <c r="P1693" s="20" t="str">
        <f>VLOOKUP(H1693,Supporting!A:D,2,FALSE)</f>
        <v>m2-LxH</v>
      </c>
      <c r="Q1693" s="21" t="str">
        <f t="shared" si="442"/>
        <v>off hired</v>
      </c>
      <c r="R1693" s="22">
        <v>44889</v>
      </c>
      <c r="S1693" s="22">
        <v>44892</v>
      </c>
      <c r="T1693" s="23">
        <f t="shared" si="443"/>
        <v>1</v>
      </c>
      <c r="U1693" s="24">
        <f t="shared" si="444"/>
        <v>0.5714285714285714</v>
      </c>
      <c r="V1693" s="31">
        <f>VLOOKUP(H1693,Supporting!A:D,3,FALSE)</f>
        <v>14</v>
      </c>
      <c r="W1693" s="25">
        <f>VLOOKUP(H1693,Supporting!A:D,4,FALSE)</f>
        <v>0.84</v>
      </c>
      <c r="X1693" s="26">
        <f t="shared" si="445"/>
        <v>315</v>
      </c>
      <c r="Y1693" s="26">
        <f t="shared" si="446"/>
        <v>18.899999999999999</v>
      </c>
      <c r="Z1693" s="26">
        <f t="shared" si="447"/>
        <v>220.49999999999997</v>
      </c>
      <c r="AA1693" s="26">
        <f t="shared" si="448"/>
        <v>94.5</v>
      </c>
      <c r="AB1693" s="26">
        <f t="shared" si="449"/>
        <v>10.799999999999999</v>
      </c>
      <c r="AC1693" s="26">
        <f t="shared" si="450"/>
        <v>325.8</v>
      </c>
      <c r="AD1693" s="93">
        <f t="shared" si="474"/>
        <v>325.8</v>
      </c>
    </row>
    <row r="1694" spans="1:30" ht="30" customHeight="1" x14ac:dyDescent="0.35">
      <c r="A1694" s="16"/>
      <c r="B1694" s="16" t="s">
        <v>100</v>
      </c>
      <c r="C1694" s="17">
        <v>1492</v>
      </c>
      <c r="D1694" s="18">
        <v>13979</v>
      </c>
      <c r="E1694" s="18">
        <v>8275</v>
      </c>
      <c r="F1694" s="19" t="s">
        <v>49</v>
      </c>
      <c r="G1694" s="16" t="s">
        <v>489</v>
      </c>
      <c r="H1694" s="16" t="s">
        <v>38</v>
      </c>
      <c r="I1694" s="19">
        <v>1.8</v>
      </c>
      <c r="J1694" s="19">
        <v>1.3</v>
      </c>
      <c r="K1694" s="19">
        <v>2</v>
      </c>
      <c r="L1694" s="19"/>
      <c r="M1694" s="19">
        <f t="shared" si="441"/>
        <v>2</v>
      </c>
      <c r="N1694" s="19"/>
      <c r="O1694" s="19">
        <f>IF(P1694="m3",I1694*J1694*M1694,IF(P1694="m2-LxH",I1694*M1694,IF(P1694="m2-LxW",I1694*J1694*N1694,IF(P1694="rm",M1694,IF(P1694="lm",I1694,IF(P1694="unit",#REF!,))))))</f>
        <v>2</v>
      </c>
      <c r="P1694" s="20" t="str">
        <f>VLOOKUP(H1694,Supporting!A:D,2,FALSE)</f>
        <v>rm</v>
      </c>
      <c r="Q1694" s="21" t="str">
        <f t="shared" si="442"/>
        <v>off hired</v>
      </c>
      <c r="R1694" s="22">
        <v>44889</v>
      </c>
      <c r="S1694" s="22">
        <v>44891</v>
      </c>
      <c r="T1694" s="23">
        <f t="shared" si="443"/>
        <v>1</v>
      </c>
      <c r="U1694" s="24">
        <f t="shared" si="444"/>
        <v>0.42857142857142855</v>
      </c>
      <c r="V1694" s="31">
        <f>VLOOKUP(H1694,Supporting!A:D,3,FALSE)</f>
        <v>135</v>
      </c>
      <c r="W1694" s="25">
        <f>VLOOKUP(H1694,Supporting!A:D,4,FALSE)</f>
        <v>12.25</v>
      </c>
      <c r="X1694" s="26">
        <f t="shared" si="445"/>
        <v>270</v>
      </c>
      <c r="Y1694" s="26">
        <f t="shared" si="446"/>
        <v>24.5</v>
      </c>
      <c r="Z1694" s="26">
        <f t="shared" si="447"/>
        <v>189</v>
      </c>
      <c r="AA1694" s="26">
        <f t="shared" si="448"/>
        <v>81</v>
      </c>
      <c r="AB1694" s="26">
        <f t="shared" si="449"/>
        <v>10.5</v>
      </c>
      <c r="AC1694" s="26">
        <f t="shared" si="450"/>
        <v>280.5</v>
      </c>
      <c r="AD1694" s="93">
        <f t="shared" si="474"/>
        <v>280.5</v>
      </c>
    </row>
    <row r="1695" spans="1:30" ht="30" customHeight="1" x14ac:dyDescent="0.35">
      <c r="A1695" s="16"/>
      <c r="B1695" s="16" t="s">
        <v>132</v>
      </c>
      <c r="C1695" s="17">
        <v>1491</v>
      </c>
      <c r="D1695" s="18">
        <v>13978</v>
      </c>
      <c r="E1695" s="18">
        <v>8281</v>
      </c>
      <c r="F1695" s="19" t="s">
        <v>49</v>
      </c>
      <c r="G1695" s="16" t="s">
        <v>489</v>
      </c>
      <c r="H1695" s="16" t="s">
        <v>38</v>
      </c>
      <c r="I1695" s="19">
        <v>1.8</v>
      </c>
      <c r="J1695" s="19">
        <v>1</v>
      </c>
      <c r="K1695" s="19">
        <v>1</v>
      </c>
      <c r="L1695" s="19"/>
      <c r="M1695" s="19">
        <f t="shared" si="396"/>
        <v>1</v>
      </c>
      <c r="N1695" s="19"/>
      <c r="O1695" s="19">
        <f>IF(P1695="m3",I1695*J1695*M1695,IF(P1695="m2-LxH",I1695*M1695,IF(P1695="m2-LxW",I1695*J1695*N1695,IF(P1695="rm",M1695,IF(P1695="lm",I1695,IF(P1695="unit",#REF!,))))))</f>
        <v>1</v>
      </c>
      <c r="P1695" s="20" t="str">
        <f>VLOOKUP(H1695,Supporting!A:D,2,FALSE)</f>
        <v>rm</v>
      </c>
      <c r="Q1695" s="21" t="str">
        <f t="shared" si="394"/>
        <v>off hired</v>
      </c>
      <c r="R1695" s="22">
        <v>44889</v>
      </c>
      <c r="S1695" s="22">
        <v>44892</v>
      </c>
      <c r="T1695" s="23">
        <f t="shared" si="395"/>
        <v>1</v>
      </c>
      <c r="U1695" s="24">
        <f t="shared" si="415"/>
        <v>0.5714285714285714</v>
      </c>
      <c r="V1695" s="31">
        <f>VLOOKUP(H1695,Supporting!A:D,3,FALSE)</f>
        <v>135</v>
      </c>
      <c r="W1695" s="25">
        <f>VLOOKUP(H1695,Supporting!A:D,4,FALSE)</f>
        <v>12.25</v>
      </c>
      <c r="X1695" s="26">
        <f t="shared" si="422"/>
        <v>135</v>
      </c>
      <c r="Y1695" s="26">
        <f t="shared" si="423"/>
        <v>12.25</v>
      </c>
      <c r="Z1695" s="26">
        <f t="shared" si="424"/>
        <v>94.5</v>
      </c>
      <c r="AA1695" s="26">
        <f t="shared" si="425"/>
        <v>40.5</v>
      </c>
      <c r="AB1695" s="26">
        <f t="shared" si="426"/>
        <v>7</v>
      </c>
      <c r="AC1695" s="26">
        <f t="shared" si="397"/>
        <v>142</v>
      </c>
      <c r="AD1695" s="93">
        <f t="shared" si="474"/>
        <v>142</v>
      </c>
    </row>
    <row r="1696" spans="1:30" ht="30" customHeight="1" x14ac:dyDescent="0.35">
      <c r="A1696" s="16"/>
      <c r="B1696" s="16" t="s">
        <v>97</v>
      </c>
      <c r="C1696" s="17">
        <v>1490</v>
      </c>
      <c r="D1696" s="18">
        <v>13977</v>
      </c>
      <c r="E1696" s="18">
        <v>8303</v>
      </c>
      <c r="F1696" s="19" t="s">
        <v>49</v>
      </c>
      <c r="G1696" s="16" t="s">
        <v>489</v>
      </c>
      <c r="H1696" s="16" t="s">
        <v>36</v>
      </c>
      <c r="I1696" s="19">
        <v>3.8</v>
      </c>
      <c r="J1696" s="19">
        <v>1.3</v>
      </c>
      <c r="K1696" s="19">
        <v>1.5</v>
      </c>
      <c r="L1696" s="19"/>
      <c r="M1696" s="19">
        <f t="shared" si="396"/>
        <v>1.5</v>
      </c>
      <c r="N1696" s="19"/>
      <c r="O1696" s="19">
        <f>IF(P1696="m3",I1696*J1696*M1696,IF(P1696="m2-LxH",I1696*M1696,IF(P1696="m2-LxW",I1696*J1696*N1696,IF(P1696="rm",M1696,IF(P1696="lm",I1696,IF(P1696="unit",#REF!,))))))</f>
        <v>5.6999999999999993</v>
      </c>
      <c r="P1696" s="20" t="str">
        <f>VLOOKUP(H1696,Supporting!A:D,2,FALSE)</f>
        <v>m2-LxH</v>
      </c>
      <c r="Q1696" s="21" t="str">
        <f t="shared" si="394"/>
        <v>off hired</v>
      </c>
      <c r="R1696" s="22">
        <v>44889</v>
      </c>
      <c r="S1696" s="22">
        <v>44900</v>
      </c>
      <c r="T1696" s="23">
        <f t="shared" si="395"/>
        <v>1</v>
      </c>
      <c r="U1696" s="24">
        <f t="shared" si="415"/>
        <v>1.7142857142857142</v>
      </c>
      <c r="V1696" s="31">
        <f>VLOOKUP(H1696,Supporting!A:D,3,FALSE)</f>
        <v>14</v>
      </c>
      <c r="W1696" s="25">
        <f>VLOOKUP(H1696,Supporting!A:D,4,FALSE)</f>
        <v>0.84</v>
      </c>
      <c r="X1696" s="26">
        <f t="shared" si="422"/>
        <v>79.799999999999983</v>
      </c>
      <c r="Y1696" s="26">
        <f t="shared" si="423"/>
        <v>4.7879999999999994</v>
      </c>
      <c r="Z1696" s="26">
        <f t="shared" si="424"/>
        <v>55.859999999999992</v>
      </c>
      <c r="AA1696" s="26">
        <f t="shared" si="425"/>
        <v>23.939999999999998</v>
      </c>
      <c r="AB1696" s="26">
        <f t="shared" si="426"/>
        <v>8.2079999999999984</v>
      </c>
      <c r="AC1696" s="26">
        <f t="shared" si="397"/>
        <v>88.007999999999981</v>
      </c>
      <c r="AD1696" s="93">
        <f t="shared" si="474"/>
        <v>88.007999999999981</v>
      </c>
    </row>
    <row r="1697" spans="1:30" ht="30" customHeight="1" x14ac:dyDescent="0.35">
      <c r="A1697" s="16"/>
      <c r="B1697" s="16" t="s">
        <v>69</v>
      </c>
      <c r="C1697" s="17">
        <v>1478</v>
      </c>
      <c r="D1697" s="18">
        <v>13966</v>
      </c>
      <c r="E1697" s="18">
        <v>8284</v>
      </c>
      <c r="F1697" s="19" t="s">
        <v>50</v>
      </c>
      <c r="G1697" s="16" t="s">
        <v>522</v>
      </c>
      <c r="H1697" s="16" t="s">
        <v>36</v>
      </c>
      <c r="I1697" s="19">
        <v>17.8</v>
      </c>
      <c r="J1697" s="19">
        <v>1</v>
      </c>
      <c r="K1697" s="19">
        <v>2</v>
      </c>
      <c r="L1697" s="19"/>
      <c r="M1697" s="19">
        <f t="shared" si="396"/>
        <v>2</v>
      </c>
      <c r="N1697" s="19"/>
      <c r="O1697" s="19">
        <f>IF(P1697="m3",I1697*J1697*M1697,IF(P1697="m2-LxH",I1697*M1697,IF(P1697="m2-LxW",I1697*J1697*N1697,IF(P1697="rm",M1697,IF(P1697="lm",I1697,IF(P1697="unit",#REF!,))))))</f>
        <v>35.6</v>
      </c>
      <c r="P1697" s="20" t="str">
        <f>VLOOKUP(H1697,Supporting!A:D,2,FALSE)</f>
        <v>m2-LxH</v>
      </c>
      <c r="Q1697" s="21" t="str">
        <f t="shared" si="394"/>
        <v>off hired</v>
      </c>
      <c r="R1697" s="22">
        <v>44888</v>
      </c>
      <c r="S1697" s="22">
        <v>44892</v>
      </c>
      <c r="T1697" s="23">
        <f t="shared" si="395"/>
        <v>1</v>
      </c>
      <c r="U1697" s="24">
        <f t="shared" si="415"/>
        <v>0.7142857142857143</v>
      </c>
      <c r="V1697" s="31">
        <f>VLOOKUP(H1697,Supporting!A:D,3,FALSE)</f>
        <v>14</v>
      </c>
      <c r="W1697" s="25">
        <f>VLOOKUP(H1697,Supporting!A:D,4,FALSE)</f>
        <v>0.84</v>
      </c>
      <c r="X1697" s="26">
        <f t="shared" si="422"/>
        <v>498.40000000000003</v>
      </c>
      <c r="Y1697" s="26">
        <f t="shared" si="423"/>
        <v>29.904</v>
      </c>
      <c r="Z1697" s="26">
        <f t="shared" si="424"/>
        <v>348.88</v>
      </c>
      <c r="AA1697" s="26">
        <f t="shared" si="425"/>
        <v>149.51999999999998</v>
      </c>
      <c r="AB1697" s="26">
        <f t="shared" si="426"/>
        <v>21.36</v>
      </c>
      <c r="AC1697" s="26">
        <f t="shared" si="397"/>
        <v>519.76</v>
      </c>
      <c r="AD1697" s="93">
        <f t="shared" si="474"/>
        <v>519.76</v>
      </c>
    </row>
    <row r="1698" spans="1:30" ht="30" customHeight="1" x14ac:dyDescent="0.35">
      <c r="A1698" s="16"/>
      <c r="B1698" s="16" t="s">
        <v>100</v>
      </c>
      <c r="C1698" s="17">
        <v>1475</v>
      </c>
      <c r="D1698" s="18">
        <v>13963</v>
      </c>
      <c r="E1698" s="18">
        <v>8612</v>
      </c>
      <c r="F1698" s="19" t="s">
        <v>50</v>
      </c>
      <c r="G1698" s="16" t="s">
        <v>56</v>
      </c>
      <c r="H1698" s="16" t="s">
        <v>36</v>
      </c>
      <c r="I1698" s="19">
        <v>2</v>
      </c>
      <c r="J1698" s="19">
        <v>1.3</v>
      </c>
      <c r="K1698" s="19">
        <v>6</v>
      </c>
      <c r="L1698" s="19"/>
      <c r="M1698" s="19">
        <f t="shared" si="396"/>
        <v>6</v>
      </c>
      <c r="N1698" s="19"/>
      <c r="O1698" s="19">
        <f>IF(P1698="m3",I1698*J1698*M1698,IF(P1698="m2-LxH",I1698*M1698,IF(P1698="m2-LxW",I1698*J1698*N1698,IF(P1698="rm",M1698,IF(P1698="lm",I1698,IF(P1698="unit",#REF!,))))))</f>
        <v>12</v>
      </c>
      <c r="P1698" s="20" t="str">
        <f>VLOOKUP(H1698,Supporting!A:D,2,FALSE)</f>
        <v>m2-LxH</v>
      </c>
      <c r="Q1698" s="21" t="str">
        <f t="shared" si="394"/>
        <v>off hired</v>
      </c>
      <c r="R1698" s="22">
        <v>44886</v>
      </c>
      <c r="S1698" s="22">
        <v>44952</v>
      </c>
      <c r="T1698" s="23">
        <f t="shared" si="395"/>
        <v>1</v>
      </c>
      <c r="U1698" s="24">
        <f t="shared" si="415"/>
        <v>9.5714285714285712</v>
      </c>
      <c r="V1698" s="31">
        <f>VLOOKUP(H1698,Supporting!A:D,3,FALSE)</f>
        <v>14</v>
      </c>
      <c r="W1698" s="25">
        <f>VLOOKUP(H1698,Supporting!A:D,4,FALSE)</f>
        <v>0.84</v>
      </c>
      <c r="X1698" s="26">
        <f t="shared" si="422"/>
        <v>168</v>
      </c>
      <c r="Y1698" s="26">
        <f t="shared" si="423"/>
        <v>10.08</v>
      </c>
      <c r="Z1698" s="26">
        <f t="shared" si="424"/>
        <v>117.59999999999998</v>
      </c>
      <c r="AA1698" s="26">
        <f t="shared" si="425"/>
        <v>50.399999999999991</v>
      </c>
      <c r="AB1698" s="26">
        <f t="shared" si="426"/>
        <v>96.48</v>
      </c>
      <c r="AC1698" s="26">
        <f t="shared" si="397"/>
        <v>264.47999999999996</v>
      </c>
      <c r="AD1698" s="93">
        <f t="shared" si="474"/>
        <v>264.47999999999996</v>
      </c>
    </row>
    <row r="1699" spans="1:30" ht="30" customHeight="1" x14ac:dyDescent="0.35">
      <c r="A1699" s="16"/>
      <c r="B1699" s="16" t="s">
        <v>100</v>
      </c>
      <c r="C1699" s="17">
        <v>1475</v>
      </c>
      <c r="D1699" s="18">
        <v>13963</v>
      </c>
      <c r="E1699" s="18">
        <v>8612</v>
      </c>
      <c r="F1699" s="19" t="s">
        <v>50</v>
      </c>
      <c r="G1699" s="16" t="s">
        <v>56</v>
      </c>
      <c r="H1699" s="16" t="s">
        <v>41</v>
      </c>
      <c r="I1699" s="19">
        <v>15</v>
      </c>
      <c r="J1699" s="19">
        <v>0.6</v>
      </c>
      <c r="K1699" s="19"/>
      <c r="L1699" s="19"/>
      <c r="M1699" s="19">
        <f t="shared" ref="M1699:M1703" si="475">K1699-L1699</f>
        <v>0</v>
      </c>
      <c r="N1699" s="19">
        <v>1</v>
      </c>
      <c r="O1699" s="19">
        <f>IF(P1699="m3",I1699*J1699*M1699,IF(P1699="m2-LxH",I1699*M1699,IF(P1699="m2-LxW",I1699*J1699*N1699,IF(P1699="rm",M1699,IF(P1699="lm",I1699,IF(P1699="unit",#REF!,))))))</f>
        <v>9</v>
      </c>
      <c r="P1699" s="20" t="str">
        <f>VLOOKUP(H1699,Supporting!A:D,2,FALSE)</f>
        <v>m2-LxW</v>
      </c>
      <c r="Q1699" s="21" t="str">
        <f t="shared" ref="Q1699:Q1703" si="476">IF(S1699&lt;&gt;0,"off hired",IF(R1699&lt;&gt;0,"on hire","-"))</f>
        <v>off hired</v>
      </c>
      <c r="R1699" s="22">
        <v>44886</v>
      </c>
      <c r="S1699" s="22">
        <v>44952</v>
      </c>
      <c r="T1699" s="23">
        <f t="shared" ref="T1699:T1703" si="477">IF(S1699&lt;&gt;0,1,0)</f>
        <v>1</v>
      </c>
      <c r="U1699" s="24">
        <f t="shared" ref="U1699:U1703" si="478">IF(Q1699="on hire",$C$1-R1699+1,IF(Q1699="off hired",S1699-R1699+1,0))/7</f>
        <v>9.5714285714285712</v>
      </c>
      <c r="V1699" s="31">
        <f>VLOOKUP(H1699,Supporting!A:D,3,FALSE)</f>
        <v>36.5</v>
      </c>
      <c r="W1699" s="25">
        <f>VLOOKUP(H1699,Supporting!A:D,4,FALSE)</f>
        <v>3.15</v>
      </c>
      <c r="X1699" s="26">
        <f t="shared" ref="X1699:X1703" si="479">V1699*O1699</f>
        <v>328.5</v>
      </c>
      <c r="Y1699" s="26">
        <f t="shared" ref="Y1699:Y1703" si="480">W1699*O1699</f>
        <v>28.349999999999998</v>
      </c>
      <c r="Z1699" s="26">
        <f t="shared" ref="Z1699:Z1703" si="481">0.7*O1699*V1699</f>
        <v>229.95</v>
      </c>
      <c r="AA1699" s="26">
        <f t="shared" ref="AA1699:AA1703" si="482">IF(Q1699="off hired",0.3*O1699*V1699*T1699,0)</f>
        <v>98.55</v>
      </c>
      <c r="AB1699" s="26">
        <f t="shared" ref="AB1699:AB1703" si="483">U1699*O1699*W1699</f>
        <v>271.34999999999997</v>
      </c>
      <c r="AC1699" s="26">
        <f t="shared" ref="AC1699:AC1703" si="484">Z1699+AA1699+AB1699</f>
        <v>599.84999999999991</v>
      </c>
      <c r="AD1699" s="93">
        <f t="shared" si="474"/>
        <v>599.84999999999991</v>
      </c>
    </row>
    <row r="1700" spans="1:30" ht="30" customHeight="1" x14ac:dyDescent="0.35">
      <c r="A1700" s="16"/>
      <c r="B1700" s="16" t="s">
        <v>100</v>
      </c>
      <c r="C1700" s="17">
        <v>1475</v>
      </c>
      <c r="D1700" s="18">
        <v>13963</v>
      </c>
      <c r="E1700" s="18">
        <v>8612</v>
      </c>
      <c r="F1700" s="19" t="s">
        <v>50</v>
      </c>
      <c r="G1700" s="16" t="s">
        <v>56</v>
      </c>
      <c r="H1700" s="16" t="s">
        <v>41</v>
      </c>
      <c r="I1700" s="19">
        <v>15</v>
      </c>
      <c r="J1700" s="19">
        <v>0.6</v>
      </c>
      <c r="K1700" s="19"/>
      <c r="L1700" s="19"/>
      <c r="M1700" s="19">
        <f t="shared" si="475"/>
        <v>0</v>
      </c>
      <c r="N1700" s="19">
        <v>1</v>
      </c>
      <c r="O1700" s="19">
        <f>IF(P1700="m3",I1700*J1700*M1700,IF(P1700="m2-LxH",I1700*M1700,IF(P1700="m2-LxW",I1700*J1700*N1700,IF(P1700="rm",M1700,IF(P1700="lm",I1700,IF(P1700="unit",#REF!,))))))</f>
        <v>9</v>
      </c>
      <c r="P1700" s="20" t="str">
        <f>VLOOKUP(H1700,Supporting!A:D,2,FALSE)</f>
        <v>m2-LxW</v>
      </c>
      <c r="Q1700" s="21" t="str">
        <f t="shared" si="476"/>
        <v>off hired</v>
      </c>
      <c r="R1700" s="22">
        <v>44886</v>
      </c>
      <c r="S1700" s="22">
        <v>44952</v>
      </c>
      <c r="T1700" s="23">
        <f t="shared" si="477"/>
        <v>1</v>
      </c>
      <c r="U1700" s="24">
        <f t="shared" si="478"/>
        <v>9.5714285714285712</v>
      </c>
      <c r="V1700" s="31">
        <f>VLOOKUP(H1700,Supporting!A:D,3,FALSE)</f>
        <v>36.5</v>
      </c>
      <c r="W1700" s="25">
        <f>VLOOKUP(H1700,Supporting!A:D,4,FALSE)</f>
        <v>3.15</v>
      </c>
      <c r="X1700" s="26">
        <f t="shared" si="479"/>
        <v>328.5</v>
      </c>
      <c r="Y1700" s="26">
        <f t="shared" si="480"/>
        <v>28.349999999999998</v>
      </c>
      <c r="Z1700" s="26">
        <f t="shared" si="481"/>
        <v>229.95</v>
      </c>
      <c r="AA1700" s="26">
        <f t="shared" si="482"/>
        <v>98.55</v>
      </c>
      <c r="AB1700" s="26">
        <f t="shared" si="483"/>
        <v>271.34999999999997</v>
      </c>
      <c r="AC1700" s="26">
        <f t="shared" si="484"/>
        <v>599.84999999999991</v>
      </c>
      <c r="AD1700" s="93">
        <f t="shared" si="474"/>
        <v>599.84999999999991</v>
      </c>
    </row>
    <row r="1701" spans="1:30" ht="50.5" customHeight="1" x14ac:dyDescent="0.35">
      <c r="A1701" s="16"/>
      <c r="B1701" s="16"/>
      <c r="C1701" s="17"/>
      <c r="D1701" s="18"/>
      <c r="E1701" s="18"/>
      <c r="F1701" s="19"/>
      <c r="G1701" s="16"/>
      <c r="H1701" s="16"/>
      <c r="I1701" s="19"/>
      <c r="J1701" s="19"/>
      <c r="K1701" s="19"/>
      <c r="L1701" s="19"/>
      <c r="M1701" s="19"/>
      <c r="N1701" s="19"/>
      <c r="O1701" s="19"/>
      <c r="P1701" s="20"/>
      <c r="Q1701" s="21"/>
      <c r="R1701" s="22"/>
      <c r="S1701" s="22"/>
      <c r="T1701" s="23"/>
      <c r="U1701" s="24"/>
      <c r="V1701" s="31"/>
      <c r="W1701" s="25"/>
      <c r="X1701" s="26"/>
      <c r="Y1701" s="26"/>
      <c r="Z1701" s="26"/>
      <c r="AA1701" s="26"/>
      <c r="AB1701" s="26"/>
      <c r="AC1701" s="26"/>
      <c r="AD1701" s="93">
        <f t="shared" si="474"/>
        <v>0</v>
      </c>
    </row>
    <row r="1702" spans="1:30" ht="30" customHeight="1" x14ac:dyDescent="0.35">
      <c r="A1702" s="16"/>
      <c r="B1702" s="16" t="s">
        <v>47</v>
      </c>
      <c r="C1702" s="17">
        <v>1507</v>
      </c>
      <c r="D1702" s="18">
        <v>13994</v>
      </c>
      <c r="E1702" s="18">
        <v>8288</v>
      </c>
      <c r="F1702" s="19" t="s">
        <v>50</v>
      </c>
      <c r="G1702" s="16" t="s">
        <v>76</v>
      </c>
      <c r="H1702" s="16" t="s">
        <v>36</v>
      </c>
      <c r="I1702" s="19">
        <v>6</v>
      </c>
      <c r="J1702" s="19">
        <v>0.6</v>
      </c>
      <c r="K1702" s="19">
        <v>2.5</v>
      </c>
      <c r="L1702" s="19"/>
      <c r="M1702" s="19">
        <f t="shared" si="475"/>
        <v>2.5</v>
      </c>
      <c r="N1702" s="19"/>
      <c r="O1702" s="19">
        <f>IF(P1702="m3",I1702*J1702*M1702,IF(P1702="m2-LxH",I1702*M1702,IF(P1702="m2-LxW",I1702*J1702*N1702,IF(P1702="rm",M1702,IF(P1702="lm",I1702,IF(P1702="unit",#REF!,))))))</f>
        <v>15</v>
      </c>
      <c r="P1702" s="20" t="str">
        <f>VLOOKUP(H1702,Supporting!A:D,2,FALSE)</f>
        <v>m2-LxH</v>
      </c>
      <c r="Q1702" s="21" t="str">
        <f t="shared" si="476"/>
        <v>off hired</v>
      </c>
      <c r="R1702" s="22">
        <v>44893</v>
      </c>
      <c r="S1702" s="22">
        <v>44893</v>
      </c>
      <c r="T1702" s="23">
        <f t="shared" si="477"/>
        <v>1</v>
      </c>
      <c r="U1702" s="24">
        <f t="shared" si="478"/>
        <v>0.14285714285714285</v>
      </c>
      <c r="V1702" s="31">
        <f>VLOOKUP(H1702,Supporting!A:D,3,FALSE)</f>
        <v>14</v>
      </c>
      <c r="W1702" s="25">
        <f>VLOOKUP(H1702,Supporting!A:D,4,FALSE)</f>
        <v>0.84</v>
      </c>
      <c r="X1702" s="26">
        <f t="shared" si="479"/>
        <v>210</v>
      </c>
      <c r="Y1702" s="26">
        <f t="shared" si="480"/>
        <v>12.6</v>
      </c>
      <c r="Z1702" s="26">
        <f t="shared" si="481"/>
        <v>147</v>
      </c>
      <c r="AA1702" s="26">
        <f t="shared" si="482"/>
        <v>63</v>
      </c>
      <c r="AB1702" s="26">
        <f t="shared" si="483"/>
        <v>1.7999999999999998</v>
      </c>
      <c r="AC1702" s="26">
        <f t="shared" si="484"/>
        <v>211.8</v>
      </c>
      <c r="AD1702" s="93">
        <f t="shared" si="474"/>
        <v>211.8</v>
      </c>
    </row>
    <row r="1703" spans="1:30" ht="30" customHeight="1" x14ac:dyDescent="0.35">
      <c r="A1703" s="16"/>
      <c r="B1703" s="16" t="s">
        <v>47</v>
      </c>
      <c r="C1703" s="17">
        <v>1506</v>
      </c>
      <c r="D1703" s="18">
        <v>13993</v>
      </c>
      <c r="E1703" s="18">
        <v>8304</v>
      </c>
      <c r="F1703" s="19" t="s">
        <v>50</v>
      </c>
      <c r="G1703" s="16" t="s">
        <v>90</v>
      </c>
      <c r="H1703" s="16" t="s">
        <v>28</v>
      </c>
      <c r="I1703" s="19">
        <v>2.5</v>
      </c>
      <c r="J1703" s="19">
        <v>2.5</v>
      </c>
      <c r="K1703" s="19">
        <v>3.5</v>
      </c>
      <c r="L1703" s="19"/>
      <c r="M1703" s="19">
        <f t="shared" si="475"/>
        <v>3.5</v>
      </c>
      <c r="N1703" s="19"/>
      <c r="O1703" s="19">
        <f>IF(P1703="m3",I1703*J1703*M1703,IF(P1703="m2-LxH",I1703*M1703,IF(P1703="m2-LxW",I1703*J1703*N1703,IF(P1703="rm",M1703,IF(P1703="lm",I1703,IF(P1703="unit",#REF!,))))))</f>
        <v>21.875</v>
      </c>
      <c r="P1703" s="20" t="str">
        <f>VLOOKUP(H1703,Supporting!A:D,2,FALSE)</f>
        <v>m3</v>
      </c>
      <c r="Q1703" s="21" t="str">
        <f t="shared" si="476"/>
        <v>off hired</v>
      </c>
      <c r="R1703" s="22">
        <v>44893</v>
      </c>
      <c r="S1703" s="22">
        <v>44901</v>
      </c>
      <c r="T1703" s="23">
        <f t="shared" si="477"/>
        <v>1</v>
      </c>
      <c r="U1703" s="24">
        <f t="shared" si="478"/>
        <v>1.2857142857142858</v>
      </c>
      <c r="V1703" s="31">
        <f>VLOOKUP(H1703,Supporting!A:D,3,FALSE)</f>
        <v>7.5</v>
      </c>
      <c r="W1703" s="25">
        <f>VLOOKUP(H1703,Supporting!A:D,4,FALSE)</f>
        <v>0.70000000000000007</v>
      </c>
      <c r="X1703" s="26">
        <f t="shared" si="479"/>
        <v>164.0625</v>
      </c>
      <c r="Y1703" s="26">
        <f t="shared" si="480"/>
        <v>15.312500000000002</v>
      </c>
      <c r="Z1703" s="26">
        <f t="shared" si="481"/>
        <v>114.84374999999999</v>
      </c>
      <c r="AA1703" s="26">
        <f t="shared" si="482"/>
        <v>49.21875</v>
      </c>
      <c r="AB1703" s="26">
        <f t="shared" si="483"/>
        <v>19.687500000000004</v>
      </c>
      <c r="AC1703" s="26">
        <f t="shared" si="484"/>
        <v>183.75</v>
      </c>
      <c r="AD1703" s="93">
        <f t="shared" si="474"/>
        <v>183.75</v>
      </c>
    </row>
    <row r="1704" spans="1:30" ht="30" customHeight="1" x14ac:dyDescent="0.35">
      <c r="A1704" s="16"/>
      <c r="B1704" s="16" t="s">
        <v>111</v>
      </c>
      <c r="C1704" s="17">
        <v>1504</v>
      </c>
      <c r="D1704" s="18">
        <v>13991</v>
      </c>
      <c r="E1704" s="18">
        <v>8428</v>
      </c>
      <c r="F1704" s="19" t="s">
        <v>49</v>
      </c>
      <c r="G1704" s="16" t="s">
        <v>53</v>
      </c>
      <c r="H1704" s="16" t="s">
        <v>38</v>
      </c>
      <c r="I1704" s="19">
        <v>1.3</v>
      </c>
      <c r="J1704" s="19">
        <v>1</v>
      </c>
      <c r="K1704" s="19">
        <v>2</v>
      </c>
      <c r="L1704" s="19"/>
      <c r="M1704" s="19">
        <f t="shared" ref="M1704:M2656" si="485">K1704-L1704</f>
        <v>2</v>
      </c>
      <c r="N1704" s="19"/>
      <c r="O1704" s="19">
        <f>IF(P1704="m3",I1704*J1704*M1704,IF(P1704="m2-LxH",I1704*M1704,IF(P1704="m2-LxW",I1704*J1704*N1704,IF(P1704="rm",M1704,IF(P1704="lm",I1704,IF(P1704="unit",#REF!,))))))</f>
        <v>2</v>
      </c>
      <c r="P1704" s="20" t="str">
        <f>VLOOKUP(H1704,Supporting!A:D,2,FALSE)</f>
        <v>rm</v>
      </c>
      <c r="Q1704" s="21" t="str">
        <f t="shared" ref="Q1704:Q2656" si="486">IF(S1704&lt;&gt;0,"off hired",IF(R1704&lt;&gt;0,"on hire","-"))</f>
        <v>off hired</v>
      </c>
      <c r="R1704" s="22">
        <v>44893</v>
      </c>
      <c r="S1704" s="22">
        <v>44942</v>
      </c>
      <c r="T1704" s="23">
        <f t="shared" ref="T1704:T2656" si="487">IF(S1704&lt;&gt;0,1,0)</f>
        <v>1</v>
      </c>
      <c r="U1704" s="24">
        <f t="shared" ref="U1704:U2656" si="488">IF(Q1704="on hire",$C$1-R1704+1,IF(Q1704="off hired",S1704-R1704+1,0))/7</f>
        <v>7.1428571428571432</v>
      </c>
      <c r="V1704" s="31">
        <f>VLOOKUP(H1704,Supporting!A:D,3,FALSE)</f>
        <v>135</v>
      </c>
      <c r="W1704" s="25">
        <f>VLOOKUP(H1704,Supporting!A:D,4,FALSE)</f>
        <v>12.25</v>
      </c>
      <c r="X1704" s="26">
        <f t="shared" ref="X1704:X2656" si="489">V1704*O1704</f>
        <v>270</v>
      </c>
      <c r="Y1704" s="26">
        <f t="shared" ref="Y1704:Y2656" si="490">W1704*O1704</f>
        <v>24.5</v>
      </c>
      <c r="Z1704" s="26">
        <f t="shared" ref="Z1704:Z1758" si="491">0.7*O1704*V1704</f>
        <v>189</v>
      </c>
      <c r="AA1704" s="26">
        <f t="shared" ref="AA1704:AA1758" si="492">IF(Q1704="off hired",0.3*O1704*V1704*T1704,0)</f>
        <v>81</v>
      </c>
      <c r="AB1704" s="26">
        <f t="shared" ref="AB1704:AB2656" si="493">U1704*O1704*W1704</f>
        <v>175</v>
      </c>
      <c r="AC1704" s="26">
        <f t="shared" ref="AC1704:AC2656" si="494">Z1704+AA1704+AB1704</f>
        <v>445</v>
      </c>
      <c r="AD1704" s="93">
        <f t="shared" si="474"/>
        <v>445</v>
      </c>
    </row>
    <row r="1705" spans="1:30" ht="30" customHeight="1" x14ac:dyDescent="0.35">
      <c r="A1705" s="16"/>
      <c r="B1705" s="16" t="s">
        <v>47</v>
      </c>
      <c r="C1705" s="17">
        <v>1505</v>
      </c>
      <c r="D1705" s="18">
        <v>13992</v>
      </c>
      <c r="E1705" s="18">
        <v>8282</v>
      </c>
      <c r="F1705" s="19" t="s">
        <v>49</v>
      </c>
      <c r="G1705" s="16" t="s">
        <v>524</v>
      </c>
      <c r="H1705" s="16" t="s">
        <v>28</v>
      </c>
      <c r="I1705" s="19">
        <v>2.5</v>
      </c>
      <c r="J1705" s="19">
        <v>2.5</v>
      </c>
      <c r="K1705" s="19">
        <v>2</v>
      </c>
      <c r="L1705" s="19"/>
      <c r="M1705" s="19">
        <f t="shared" si="485"/>
        <v>2</v>
      </c>
      <c r="N1705" s="19"/>
      <c r="O1705" s="19">
        <f>IF(P1705="m3",I1705*J1705*M1705,IF(P1705="m2-LxH",I1705*M1705,IF(P1705="m2-LxW",I1705*J1705*N1705,IF(P1705="rm",M1705,IF(P1705="lm",I1705,IF(P1705="unit",#REF!,))))))</f>
        <v>12.5</v>
      </c>
      <c r="P1705" s="20" t="str">
        <f>VLOOKUP(H1705,Supporting!A:D,2,FALSE)</f>
        <v>m3</v>
      </c>
      <c r="Q1705" s="21" t="str">
        <f t="shared" si="486"/>
        <v>off hired</v>
      </c>
      <c r="R1705" s="22">
        <v>44892</v>
      </c>
      <c r="S1705" s="22">
        <v>44892</v>
      </c>
      <c r="T1705" s="23">
        <f t="shared" si="487"/>
        <v>1</v>
      </c>
      <c r="U1705" s="24">
        <f t="shared" si="488"/>
        <v>0.14285714285714285</v>
      </c>
      <c r="V1705" s="31">
        <f>VLOOKUP(H1705,Supporting!A:D,3,FALSE)</f>
        <v>7.5</v>
      </c>
      <c r="W1705" s="25">
        <f>VLOOKUP(H1705,Supporting!A:D,4,FALSE)</f>
        <v>0.70000000000000007</v>
      </c>
      <c r="X1705" s="26">
        <f t="shared" si="489"/>
        <v>93.75</v>
      </c>
      <c r="Y1705" s="26">
        <f t="shared" si="490"/>
        <v>8.75</v>
      </c>
      <c r="Z1705" s="26">
        <f t="shared" si="491"/>
        <v>65.625</v>
      </c>
      <c r="AA1705" s="26">
        <f t="shared" si="492"/>
        <v>28.125</v>
      </c>
      <c r="AB1705" s="26">
        <f t="shared" si="493"/>
        <v>1.25</v>
      </c>
      <c r="AC1705" s="26">
        <f t="shared" si="494"/>
        <v>95</v>
      </c>
      <c r="AD1705" s="93">
        <f t="shared" si="474"/>
        <v>95</v>
      </c>
    </row>
    <row r="1706" spans="1:30" ht="30" customHeight="1" x14ac:dyDescent="0.35">
      <c r="A1706" s="16"/>
      <c r="B1706" s="16" t="s">
        <v>47</v>
      </c>
      <c r="C1706" s="17">
        <v>1505</v>
      </c>
      <c r="D1706" s="18">
        <v>13992</v>
      </c>
      <c r="E1706" s="18">
        <v>8282</v>
      </c>
      <c r="F1706" s="19" t="s">
        <v>49</v>
      </c>
      <c r="G1706" s="16" t="s">
        <v>524</v>
      </c>
      <c r="H1706" s="16" t="s">
        <v>41</v>
      </c>
      <c r="I1706" s="19">
        <v>1.8</v>
      </c>
      <c r="J1706" s="19">
        <v>1</v>
      </c>
      <c r="K1706" s="19"/>
      <c r="L1706" s="19"/>
      <c r="M1706" s="19">
        <f t="shared" si="485"/>
        <v>0</v>
      </c>
      <c r="N1706" s="19">
        <v>1</v>
      </c>
      <c r="O1706" s="19">
        <f>IF(P1706="m3",I1706*J1706*M1706,IF(P1706="m2-LxH",I1706*M1706,IF(P1706="m2-LxW",I1706*J1706*N1706,IF(P1706="rm",M1706,IF(P1706="lm",I1706,IF(P1706="unit",#REF!,))))))</f>
        <v>1.8</v>
      </c>
      <c r="P1706" s="20" t="str">
        <f>VLOOKUP(H1706,Supporting!A:D,2,FALSE)</f>
        <v>m2-LxW</v>
      </c>
      <c r="Q1706" s="21" t="str">
        <f t="shared" si="486"/>
        <v>off hired</v>
      </c>
      <c r="R1706" s="22">
        <v>44892</v>
      </c>
      <c r="S1706" s="22">
        <v>44892</v>
      </c>
      <c r="T1706" s="23">
        <f t="shared" si="487"/>
        <v>1</v>
      </c>
      <c r="U1706" s="24">
        <f t="shared" si="488"/>
        <v>0.14285714285714285</v>
      </c>
      <c r="V1706" s="31">
        <f>VLOOKUP(H1706,Supporting!A:D,3,FALSE)</f>
        <v>36.5</v>
      </c>
      <c r="W1706" s="25">
        <f>VLOOKUP(H1706,Supporting!A:D,4,FALSE)</f>
        <v>3.15</v>
      </c>
      <c r="X1706" s="26">
        <f t="shared" si="489"/>
        <v>65.7</v>
      </c>
      <c r="Y1706" s="26">
        <f t="shared" si="490"/>
        <v>5.67</v>
      </c>
      <c r="Z1706" s="26">
        <f t="shared" si="491"/>
        <v>45.99</v>
      </c>
      <c r="AA1706" s="26">
        <f t="shared" si="492"/>
        <v>19.71</v>
      </c>
      <c r="AB1706" s="26">
        <f t="shared" si="493"/>
        <v>0.80999999999999994</v>
      </c>
      <c r="AC1706" s="26">
        <f t="shared" si="494"/>
        <v>66.510000000000005</v>
      </c>
      <c r="AD1706" s="93">
        <f t="shared" si="474"/>
        <v>66.510000000000005</v>
      </c>
    </row>
    <row r="1707" spans="1:30" ht="30" customHeight="1" x14ac:dyDescent="0.35">
      <c r="A1707" s="16"/>
      <c r="B1707" s="16" t="s">
        <v>69</v>
      </c>
      <c r="C1707" s="17">
        <v>1502</v>
      </c>
      <c r="D1707" s="18">
        <v>13989</v>
      </c>
      <c r="E1707" s="18"/>
      <c r="F1707" s="19" t="s">
        <v>49</v>
      </c>
      <c r="G1707" s="16" t="s">
        <v>72</v>
      </c>
      <c r="H1707" s="16" t="s">
        <v>38</v>
      </c>
      <c r="I1707" s="19">
        <v>1.3</v>
      </c>
      <c r="J1707" s="19">
        <v>1</v>
      </c>
      <c r="K1707" s="19">
        <v>1.5</v>
      </c>
      <c r="L1707" s="19"/>
      <c r="M1707" s="19">
        <f t="shared" si="485"/>
        <v>1.5</v>
      </c>
      <c r="N1707" s="19"/>
      <c r="O1707" s="19">
        <f>IF(P1707="m3",I1707*J1707*M1707,IF(P1707="m2-LxH",I1707*M1707,IF(P1707="m2-LxW",I1707*J1707*N1707,IF(P1707="rm",M1707,IF(P1707="lm",I1707,IF(P1707="unit",#REF!,))))))</f>
        <v>1.5</v>
      </c>
      <c r="P1707" s="20" t="str">
        <f>VLOOKUP(H1707,Supporting!A:D,2,FALSE)</f>
        <v>rm</v>
      </c>
      <c r="Q1707" s="21" t="str">
        <f t="shared" si="486"/>
        <v>on hire</v>
      </c>
      <c r="R1707" s="22">
        <v>44891</v>
      </c>
      <c r="S1707" s="22"/>
      <c r="T1707" s="23">
        <f t="shared" si="487"/>
        <v>0</v>
      </c>
      <c r="U1707" s="24">
        <f t="shared" ca="1" si="488"/>
        <v>21.428571428571427</v>
      </c>
      <c r="V1707" s="31">
        <f>VLOOKUP(H1707,Supporting!A:D,3,FALSE)</f>
        <v>135</v>
      </c>
      <c r="W1707" s="25">
        <f>VLOOKUP(H1707,Supporting!A:D,4,FALSE)</f>
        <v>12.25</v>
      </c>
      <c r="X1707" s="26">
        <f t="shared" si="489"/>
        <v>202.5</v>
      </c>
      <c r="Y1707" s="26">
        <f t="shared" si="490"/>
        <v>18.375</v>
      </c>
      <c r="Z1707" s="26">
        <f t="shared" si="491"/>
        <v>141.74999999999997</v>
      </c>
      <c r="AA1707" s="26">
        <f t="shared" si="492"/>
        <v>0</v>
      </c>
      <c r="AB1707" s="26">
        <f t="shared" ca="1" si="493"/>
        <v>393.74999999999994</v>
      </c>
      <c r="AC1707" s="26">
        <f t="shared" ca="1" si="494"/>
        <v>535.49999999999989</v>
      </c>
      <c r="AD1707" s="93">
        <f t="shared" ca="1" si="474"/>
        <v>535.49999999999989</v>
      </c>
    </row>
    <row r="1708" spans="1:30" ht="30" customHeight="1" x14ac:dyDescent="0.35">
      <c r="A1708" s="16"/>
      <c r="B1708" s="16" t="s">
        <v>69</v>
      </c>
      <c r="C1708" s="17">
        <v>1502</v>
      </c>
      <c r="D1708" s="18">
        <v>13989</v>
      </c>
      <c r="E1708" s="18"/>
      <c r="F1708" s="19" t="s">
        <v>49</v>
      </c>
      <c r="G1708" s="16" t="s">
        <v>72</v>
      </c>
      <c r="H1708" s="16" t="s">
        <v>41</v>
      </c>
      <c r="I1708" s="19">
        <v>1</v>
      </c>
      <c r="J1708" s="19">
        <v>1.3</v>
      </c>
      <c r="K1708" s="19"/>
      <c r="L1708" s="19"/>
      <c r="M1708" s="19">
        <f t="shared" si="485"/>
        <v>0</v>
      </c>
      <c r="N1708" s="19">
        <v>1</v>
      </c>
      <c r="O1708" s="19">
        <f>IF(P1708="m3",I1708*J1708*M1708,IF(P1708="m2-LxH",I1708*M1708,IF(P1708="m2-LxW",I1708*J1708*N1708,IF(P1708="rm",M1708,IF(P1708="lm",I1708,IF(P1708="unit",#REF!,))))))</f>
        <v>1.3</v>
      </c>
      <c r="P1708" s="20" t="str">
        <f>VLOOKUP(H1708,Supporting!A:D,2,FALSE)</f>
        <v>m2-LxW</v>
      </c>
      <c r="Q1708" s="21" t="str">
        <f t="shared" si="486"/>
        <v>on hire</v>
      </c>
      <c r="R1708" s="22">
        <v>44891</v>
      </c>
      <c r="S1708" s="22"/>
      <c r="T1708" s="23">
        <f t="shared" si="487"/>
        <v>0</v>
      </c>
      <c r="U1708" s="24">
        <f t="shared" ca="1" si="488"/>
        <v>21.428571428571427</v>
      </c>
      <c r="V1708" s="31">
        <f>VLOOKUP(H1708,Supporting!A:D,3,FALSE)</f>
        <v>36.5</v>
      </c>
      <c r="W1708" s="25">
        <f>VLOOKUP(H1708,Supporting!A:D,4,FALSE)</f>
        <v>3.15</v>
      </c>
      <c r="X1708" s="26">
        <f t="shared" si="489"/>
        <v>47.45</v>
      </c>
      <c r="Y1708" s="26">
        <f t="shared" si="490"/>
        <v>4.0949999999999998</v>
      </c>
      <c r="Z1708" s="26">
        <f t="shared" si="491"/>
        <v>33.214999999999996</v>
      </c>
      <c r="AA1708" s="26">
        <f t="shared" si="492"/>
        <v>0</v>
      </c>
      <c r="AB1708" s="26">
        <f t="shared" ca="1" si="493"/>
        <v>87.75</v>
      </c>
      <c r="AC1708" s="26">
        <f t="shared" ca="1" si="494"/>
        <v>120.965</v>
      </c>
      <c r="AD1708" s="93">
        <f t="shared" ca="1" si="474"/>
        <v>120.965</v>
      </c>
    </row>
    <row r="1709" spans="1:30" ht="30" customHeight="1" x14ac:dyDescent="0.35">
      <c r="A1709" s="16"/>
      <c r="B1709" s="16" t="s">
        <v>117</v>
      </c>
      <c r="C1709" s="17">
        <v>1503</v>
      </c>
      <c r="D1709" s="18">
        <v>13990</v>
      </c>
      <c r="E1709" s="18">
        <v>8321</v>
      </c>
      <c r="F1709" s="19" t="s">
        <v>49</v>
      </c>
      <c r="G1709" s="16" t="s">
        <v>72</v>
      </c>
      <c r="H1709" s="16" t="s">
        <v>38</v>
      </c>
      <c r="I1709" s="19">
        <v>2</v>
      </c>
      <c r="J1709" s="19">
        <v>1.3</v>
      </c>
      <c r="K1709" s="19">
        <v>1.5</v>
      </c>
      <c r="L1709" s="19"/>
      <c r="M1709" s="19">
        <f t="shared" si="485"/>
        <v>1.5</v>
      </c>
      <c r="N1709" s="19"/>
      <c r="O1709" s="19">
        <f>IF(P1709="m3",I1709*J1709*M1709,IF(P1709="m2-LxH",I1709*M1709,IF(P1709="m2-LxW",I1709*J1709*N1709,IF(P1709="rm",M1709,IF(P1709="lm",I1709,IF(P1709="unit",#REF!,))))))</f>
        <v>1.5</v>
      </c>
      <c r="P1709" s="20" t="str">
        <f>VLOOKUP(H1709,Supporting!A:D,2,FALSE)</f>
        <v>rm</v>
      </c>
      <c r="Q1709" s="21" t="str">
        <f t="shared" si="486"/>
        <v>off hired</v>
      </c>
      <c r="R1709" s="22">
        <v>44891</v>
      </c>
      <c r="S1709" s="22">
        <v>44906</v>
      </c>
      <c r="T1709" s="23">
        <f t="shared" si="487"/>
        <v>1</v>
      </c>
      <c r="U1709" s="24">
        <f t="shared" si="488"/>
        <v>2.2857142857142856</v>
      </c>
      <c r="V1709" s="31">
        <f>VLOOKUP(H1709,Supporting!A:D,3,FALSE)</f>
        <v>135</v>
      </c>
      <c r="W1709" s="25">
        <f>VLOOKUP(H1709,Supporting!A:D,4,FALSE)</f>
        <v>12.25</v>
      </c>
      <c r="X1709" s="26">
        <f t="shared" si="489"/>
        <v>202.5</v>
      </c>
      <c r="Y1709" s="26">
        <f t="shared" si="490"/>
        <v>18.375</v>
      </c>
      <c r="Z1709" s="26">
        <f t="shared" si="491"/>
        <v>141.74999999999997</v>
      </c>
      <c r="AA1709" s="26">
        <f t="shared" si="492"/>
        <v>60.749999999999993</v>
      </c>
      <c r="AB1709" s="26">
        <f t="shared" si="493"/>
        <v>42</v>
      </c>
      <c r="AC1709" s="26">
        <f t="shared" si="494"/>
        <v>244.49999999999997</v>
      </c>
      <c r="AD1709" s="93">
        <f t="shared" si="474"/>
        <v>244.49999999999997</v>
      </c>
    </row>
    <row r="1710" spans="1:30" ht="30" customHeight="1" x14ac:dyDescent="0.35">
      <c r="A1710" s="16"/>
      <c r="B1710" s="16" t="s">
        <v>74</v>
      </c>
      <c r="C1710" s="17">
        <v>1500</v>
      </c>
      <c r="D1710" s="18">
        <v>13987</v>
      </c>
      <c r="E1710" s="18">
        <v>8305</v>
      </c>
      <c r="F1710" s="19" t="s">
        <v>49</v>
      </c>
      <c r="G1710" s="16" t="s">
        <v>525</v>
      </c>
      <c r="H1710" s="16" t="s">
        <v>38</v>
      </c>
      <c r="I1710" s="19">
        <v>1.3</v>
      </c>
      <c r="J1710" s="19">
        <v>1</v>
      </c>
      <c r="K1710" s="19">
        <v>2</v>
      </c>
      <c r="L1710" s="19"/>
      <c r="M1710" s="19">
        <f t="shared" si="485"/>
        <v>2</v>
      </c>
      <c r="N1710" s="19"/>
      <c r="O1710" s="19">
        <f>IF(P1710="m3",I1710*J1710*M1710,IF(P1710="m2-LxH",I1710*M1710,IF(P1710="m2-LxW",I1710*J1710*N1710,IF(P1710="rm",M1710,IF(P1710="lm",I1710,IF(P1710="unit",#REF!,))))))</f>
        <v>2</v>
      </c>
      <c r="P1710" s="20" t="str">
        <f>VLOOKUP(H1710,Supporting!A:D,2,FALSE)</f>
        <v>rm</v>
      </c>
      <c r="Q1710" s="21" t="str">
        <f t="shared" si="486"/>
        <v>off hired</v>
      </c>
      <c r="R1710" s="22">
        <v>44891</v>
      </c>
      <c r="S1710" s="22">
        <v>44901</v>
      </c>
      <c r="T1710" s="23">
        <f t="shared" si="487"/>
        <v>1</v>
      </c>
      <c r="U1710" s="24">
        <f t="shared" si="488"/>
        <v>1.5714285714285714</v>
      </c>
      <c r="V1710" s="31">
        <f>VLOOKUP(H1710,Supporting!A:D,3,FALSE)</f>
        <v>135</v>
      </c>
      <c r="W1710" s="25">
        <f>VLOOKUP(H1710,Supporting!A:D,4,FALSE)</f>
        <v>12.25</v>
      </c>
      <c r="X1710" s="26">
        <f t="shared" si="489"/>
        <v>270</v>
      </c>
      <c r="Y1710" s="26">
        <f t="shared" si="490"/>
        <v>24.5</v>
      </c>
      <c r="Z1710" s="26">
        <f t="shared" si="491"/>
        <v>189</v>
      </c>
      <c r="AA1710" s="26">
        <f t="shared" si="492"/>
        <v>81</v>
      </c>
      <c r="AB1710" s="26">
        <f t="shared" si="493"/>
        <v>38.5</v>
      </c>
      <c r="AC1710" s="26">
        <f t="shared" si="494"/>
        <v>308.5</v>
      </c>
      <c r="AD1710" s="93">
        <f t="shared" si="474"/>
        <v>308.5</v>
      </c>
    </row>
    <row r="1711" spans="1:30" ht="30" customHeight="1" x14ac:dyDescent="0.35">
      <c r="A1711" s="16"/>
      <c r="B1711" s="16" t="s">
        <v>74</v>
      </c>
      <c r="C1711" s="17">
        <v>1500</v>
      </c>
      <c r="D1711" s="18">
        <v>13987</v>
      </c>
      <c r="E1711" s="18">
        <v>8305</v>
      </c>
      <c r="F1711" s="19" t="s">
        <v>49</v>
      </c>
      <c r="G1711" s="16" t="s">
        <v>525</v>
      </c>
      <c r="H1711" s="16" t="s">
        <v>41</v>
      </c>
      <c r="I1711" s="19">
        <v>1.3</v>
      </c>
      <c r="J1711" s="19">
        <v>1</v>
      </c>
      <c r="K1711" s="19"/>
      <c r="L1711" s="19"/>
      <c r="M1711" s="19">
        <f t="shared" si="485"/>
        <v>0</v>
      </c>
      <c r="N1711" s="19">
        <v>1</v>
      </c>
      <c r="O1711" s="19">
        <f>IF(P1711="m3",I1711*J1711*M1711,IF(P1711="m2-LxH",I1711*M1711,IF(P1711="m2-LxW",I1711*J1711*N1711,IF(P1711="rm",M1711,IF(P1711="lm",I1711,IF(P1711="unit",#REF!,))))))</f>
        <v>1.3</v>
      </c>
      <c r="P1711" s="20" t="str">
        <f>VLOOKUP(H1711,Supporting!A:D,2,FALSE)</f>
        <v>m2-LxW</v>
      </c>
      <c r="Q1711" s="21" t="str">
        <f t="shared" si="486"/>
        <v>off hired</v>
      </c>
      <c r="R1711" s="22">
        <v>44891</v>
      </c>
      <c r="S1711" s="22">
        <v>44901</v>
      </c>
      <c r="T1711" s="23">
        <f t="shared" si="487"/>
        <v>1</v>
      </c>
      <c r="U1711" s="24">
        <f t="shared" si="488"/>
        <v>1.5714285714285714</v>
      </c>
      <c r="V1711" s="31">
        <f>VLOOKUP(H1711,Supporting!A:D,3,FALSE)</f>
        <v>36.5</v>
      </c>
      <c r="W1711" s="25">
        <f>VLOOKUP(H1711,Supporting!A:D,4,FALSE)</f>
        <v>3.15</v>
      </c>
      <c r="X1711" s="26">
        <f t="shared" si="489"/>
        <v>47.45</v>
      </c>
      <c r="Y1711" s="26">
        <f t="shared" si="490"/>
        <v>4.0949999999999998</v>
      </c>
      <c r="Z1711" s="26">
        <f t="shared" si="491"/>
        <v>33.214999999999996</v>
      </c>
      <c r="AA1711" s="26">
        <f t="shared" si="492"/>
        <v>14.235000000000001</v>
      </c>
      <c r="AB1711" s="26">
        <f t="shared" si="493"/>
        <v>6.4349999999999996</v>
      </c>
      <c r="AC1711" s="26">
        <f t="shared" si="494"/>
        <v>53.884999999999998</v>
      </c>
      <c r="AD1711" s="93">
        <f t="shared" si="474"/>
        <v>53.884999999999998</v>
      </c>
    </row>
    <row r="1712" spans="1:30" ht="30" customHeight="1" x14ac:dyDescent="0.35">
      <c r="A1712" s="16"/>
      <c r="B1712" s="16" t="s">
        <v>82</v>
      </c>
      <c r="C1712" s="17">
        <v>1501</v>
      </c>
      <c r="D1712" s="18">
        <v>13988</v>
      </c>
      <c r="E1712" s="18"/>
      <c r="F1712" s="19" t="s">
        <v>49</v>
      </c>
      <c r="G1712" s="16" t="s">
        <v>94</v>
      </c>
      <c r="H1712" s="16" t="s">
        <v>52</v>
      </c>
      <c r="I1712" s="19">
        <v>5</v>
      </c>
      <c r="J1712" s="19">
        <v>1.8</v>
      </c>
      <c r="K1712" s="19">
        <v>2.5</v>
      </c>
      <c r="L1712" s="19"/>
      <c r="M1712" s="19">
        <f t="shared" si="485"/>
        <v>2.5</v>
      </c>
      <c r="N1712" s="19"/>
      <c r="O1712" s="19">
        <f>IF(P1712="m3",I1712*J1712*M1712,IF(P1712="m2-LxH",I1712*M1712,IF(P1712="m2-LxW",I1712*J1712*N1712,IF(P1712="rm",M1712,IF(P1712="lm",I1712,IF(P1712="unit",#REF!,))))))</f>
        <v>12.5</v>
      </c>
      <c r="P1712" s="20" t="str">
        <f>VLOOKUP(H1712,Supporting!A:D,2,FALSE)</f>
        <v>m2-LxH</v>
      </c>
      <c r="Q1712" s="21" t="str">
        <f t="shared" si="486"/>
        <v>on hire</v>
      </c>
      <c r="R1712" s="22">
        <v>44891</v>
      </c>
      <c r="S1712" s="22"/>
      <c r="T1712" s="23">
        <f t="shared" si="487"/>
        <v>0</v>
      </c>
      <c r="U1712" s="24">
        <f t="shared" ca="1" si="488"/>
        <v>21.428571428571427</v>
      </c>
      <c r="V1712" s="31">
        <f>VLOOKUP(H1712,Supporting!A:D,3,FALSE)</f>
        <v>18</v>
      </c>
      <c r="W1712" s="25">
        <f>VLOOKUP(H1712,Supporting!A:D,4,FALSE)</f>
        <v>1.05</v>
      </c>
      <c r="X1712" s="26">
        <f t="shared" si="489"/>
        <v>225</v>
      </c>
      <c r="Y1712" s="26">
        <f t="shared" si="490"/>
        <v>13.125</v>
      </c>
      <c r="Z1712" s="26">
        <f t="shared" si="491"/>
        <v>157.5</v>
      </c>
      <c r="AA1712" s="26">
        <f t="shared" si="492"/>
        <v>0</v>
      </c>
      <c r="AB1712" s="26">
        <f t="shared" ca="1" si="493"/>
        <v>281.25</v>
      </c>
      <c r="AC1712" s="26">
        <f t="shared" ca="1" si="494"/>
        <v>438.75</v>
      </c>
      <c r="AD1712" s="93">
        <f t="shared" ca="1" si="474"/>
        <v>438.75</v>
      </c>
    </row>
    <row r="1713" spans="1:30" ht="30" customHeight="1" x14ac:dyDescent="0.35">
      <c r="A1713" s="16"/>
      <c r="B1713" s="16" t="s">
        <v>84</v>
      </c>
      <c r="C1713" s="17">
        <v>1499</v>
      </c>
      <c r="D1713" s="18">
        <v>13986</v>
      </c>
      <c r="E1713" s="18">
        <v>8284</v>
      </c>
      <c r="F1713" s="19" t="s">
        <v>50</v>
      </c>
      <c r="G1713" s="16" t="s">
        <v>526</v>
      </c>
      <c r="H1713" s="16" t="s">
        <v>36</v>
      </c>
      <c r="I1713" s="19">
        <v>11</v>
      </c>
      <c r="J1713" s="19">
        <v>1</v>
      </c>
      <c r="K1713" s="19">
        <v>3.5</v>
      </c>
      <c r="L1713" s="19"/>
      <c r="M1713" s="19">
        <f t="shared" si="485"/>
        <v>3.5</v>
      </c>
      <c r="N1713" s="19"/>
      <c r="O1713" s="19">
        <f>IF(P1713="m3",I1713*J1713*M1713,IF(P1713="m2-LxH",I1713*M1713,IF(P1713="m2-LxW",I1713*J1713*N1713,IF(P1713="rm",M1713,IF(P1713="lm",I1713,IF(P1713="unit",#REF!,))))))</f>
        <v>38.5</v>
      </c>
      <c r="P1713" s="20" t="str">
        <f>VLOOKUP(H1713,Supporting!A:D,2,FALSE)</f>
        <v>m2-LxH</v>
      </c>
      <c r="Q1713" s="21" t="str">
        <f t="shared" si="486"/>
        <v>off hired</v>
      </c>
      <c r="R1713" s="22">
        <v>44891</v>
      </c>
      <c r="S1713" s="22">
        <v>44892</v>
      </c>
      <c r="T1713" s="23">
        <f t="shared" si="487"/>
        <v>1</v>
      </c>
      <c r="U1713" s="24">
        <f t="shared" si="488"/>
        <v>0.2857142857142857</v>
      </c>
      <c r="V1713" s="31">
        <f>VLOOKUP(H1713,Supporting!A:D,3,FALSE)</f>
        <v>14</v>
      </c>
      <c r="W1713" s="25">
        <f>VLOOKUP(H1713,Supporting!A:D,4,FALSE)</f>
        <v>0.84</v>
      </c>
      <c r="X1713" s="26">
        <f t="shared" si="489"/>
        <v>539</v>
      </c>
      <c r="Y1713" s="26">
        <f t="shared" si="490"/>
        <v>32.339999999999996</v>
      </c>
      <c r="Z1713" s="26">
        <f t="shared" si="491"/>
        <v>377.3</v>
      </c>
      <c r="AA1713" s="26">
        <f t="shared" si="492"/>
        <v>161.69999999999999</v>
      </c>
      <c r="AB1713" s="26">
        <f t="shared" si="493"/>
        <v>9.24</v>
      </c>
      <c r="AC1713" s="26">
        <f t="shared" si="494"/>
        <v>548.24</v>
      </c>
      <c r="AD1713" s="93">
        <f t="shared" si="474"/>
        <v>548.24</v>
      </c>
    </row>
    <row r="1714" spans="1:30" ht="30" customHeight="1" x14ac:dyDescent="0.35">
      <c r="A1714" s="16"/>
      <c r="B1714" s="16" t="s">
        <v>47</v>
      </c>
      <c r="C1714" s="17">
        <v>1496</v>
      </c>
      <c r="D1714" s="18">
        <v>13983</v>
      </c>
      <c r="E1714" s="18">
        <v>8453</v>
      </c>
      <c r="F1714" s="19" t="s">
        <v>50</v>
      </c>
      <c r="G1714" s="16" t="s">
        <v>527</v>
      </c>
      <c r="H1714" s="16" t="s">
        <v>38</v>
      </c>
      <c r="I1714" s="19" t="s">
        <v>528</v>
      </c>
      <c r="J1714" s="19" t="s">
        <v>529</v>
      </c>
      <c r="K1714" s="19">
        <v>3</v>
      </c>
      <c r="L1714" s="19"/>
      <c r="M1714" s="19">
        <f t="shared" si="485"/>
        <v>3</v>
      </c>
      <c r="N1714" s="19"/>
      <c r="O1714" s="19">
        <f>IF(P1714="m3",I1714*J1714*M1714,IF(P1714="m2-LxH",I1714*M1714,IF(P1714="m2-LxW",I1714*J1714*N1714,IF(P1714="rm",M1714,IF(P1714="lm",I1714,IF(P1714="unit",#REF!,))))))</f>
        <v>3</v>
      </c>
      <c r="P1714" s="20" t="str">
        <f>VLOOKUP(H1714,Supporting!A:D,2,FALSE)</f>
        <v>rm</v>
      </c>
      <c r="Q1714" s="21" t="str">
        <f t="shared" si="486"/>
        <v>off hired</v>
      </c>
      <c r="R1714" s="22">
        <v>44891</v>
      </c>
      <c r="S1714" s="22">
        <v>44916</v>
      </c>
      <c r="T1714" s="23">
        <f t="shared" si="487"/>
        <v>1</v>
      </c>
      <c r="U1714" s="24">
        <f t="shared" si="488"/>
        <v>3.7142857142857144</v>
      </c>
      <c r="V1714" s="31">
        <f>VLOOKUP(H1714,Supporting!A:D,3,FALSE)</f>
        <v>135</v>
      </c>
      <c r="W1714" s="25">
        <f>VLOOKUP(H1714,Supporting!A:D,4,FALSE)</f>
        <v>12.25</v>
      </c>
      <c r="X1714" s="26">
        <f t="shared" si="489"/>
        <v>405</v>
      </c>
      <c r="Y1714" s="26">
        <f t="shared" si="490"/>
        <v>36.75</v>
      </c>
      <c r="Z1714" s="26">
        <f t="shared" si="491"/>
        <v>283.49999999999994</v>
      </c>
      <c r="AA1714" s="26">
        <f t="shared" si="492"/>
        <v>121.49999999999999</v>
      </c>
      <c r="AB1714" s="26">
        <f t="shared" si="493"/>
        <v>136.5</v>
      </c>
      <c r="AC1714" s="26">
        <f t="shared" si="494"/>
        <v>541.5</v>
      </c>
      <c r="AD1714" s="93">
        <f t="shared" si="474"/>
        <v>541.5</v>
      </c>
    </row>
    <row r="1715" spans="1:30" ht="30" customHeight="1" x14ac:dyDescent="0.35">
      <c r="A1715" s="16"/>
      <c r="B1715" s="16" t="s">
        <v>47</v>
      </c>
      <c r="C1715" s="17">
        <v>1496</v>
      </c>
      <c r="D1715" s="18">
        <v>13983</v>
      </c>
      <c r="E1715" s="18">
        <v>8453</v>
      </c>
      <c r="F1715" s="19" t="s">
        <v>50</v>
      </c>
      <c r="G1715" s="16" t="s">
        <v>527</v>
      </c>
      <c r="H1715" s="16" t="s">
        <v>28</v>
      </c>
      <c r="I1715" s="19">
        <v>1.3</v>
      </c>
      <c r="J1715" s="19">
        <v>1.3</v>
      </c>
      <c r="K1715" s="19">
        <v>3</v>
      </c>
      <c r="L1715" s="19"/>
      <c r="M1715" s="19">
        <f t="shared" si="485"/>
        <v>3</v>
      </c>
      <c r="N1715" s="19"/>
      <c r="O1715" s="19">
        <f>IF(P1715="m3",I1715*J1715*M1715,IF(P1715="m2-LxH",I1715*M1715,IF(P1715="m2-LxW",I1715*J1715*N1715,IF(P1715="rm",M1715,IF(P1715="lm",I1715,IF(P1715="unit",#REF!,))))))</f>
        <v>5.07</v>
      </c>
      <c r="P1715" s="20" t="str">
        <f>VLOOKUP(H1715,Supporting!A:D,2,FALSE)</f>
        <v>m3</v>
      </c>
      <c r="Q1715" s="21" t="str">
        <f t="shared" si="486"/>
        <v>off hired</v>
      </c>
      <c r="R1715" s="22">
        <v>44891</v>
      </c>
      <c r="S1715" s="22">
        <v>44916</v>
      </c>
      <c r="T1715" s="23">
        <f t="shared" si="487"/>
        <v>1</v>
      </c>
      <c r="U1715" s="24">
        <f t="shared" si="488"/>
        <v>3.7142857142857144</v>
      </c>
      <c r="V1715" s="31">
        <f>VLOOKUP(H1715,Supporting!A:D,3,FALSE)</f>
        <v>7.5</v>
      </c>
      <c r="W1715" s="25">
        <f>VLOOKUP(H1715,Supporting!A:D,4,FALSE)</f>
        <v>0.70000000000000007</v>
      </c>
      <c r="X1715" s="26">
        <f t="shared" si="489"/>
        <v>38.025000000000006</v>
      </c>
      <c r="Y1715" s="26">
        <f t="shared" si="490"/>
        <v>3.5490000000000004</v>
      </c>
      <c r="Z1715" s="26">
        <f t="shared" si="491"/>
        <v>26.6175</v>
      </c>
      <c r="AA1715" s="26">
        <f t="shared" si="492"/>
        <v>11.407500000000001</v>
      </c>
      <c r="AB1715" s="26">
        <f t="shared" si="493"/>
        <v>13.182000000000004</v>
      </c>
      <c r="AC1715" s="26">
        <f t="shared" si="494"/>
        <v>51.207000000000001</v>
      </c>
      <c r="AD1715" s="93">
        <f t="shared" si="474"/>
        <v>51.207000000000001</v>
      </c>
    </row>
    <row r="1716" spans="1:30" ht="30" customHeight="1" x14ac:dyDescent="0.35">
      <c r="A1716" s="16"/>
      <c r="B1716" s="16" t="s">
        <v>84</v>
      </c>
      <c r="C1716" s="17">
        <v>1495</v>
      </c>
      <c r="D1716" s="18">
        <v>13982</v>
      </c>
      <c r="E1716" s="18">
        <v>8282</v>
      </c>
      <c r="F1716" s="19" t="s">
        <v>50</v>
      </c>
      <c r="G1716" s="16" t="s">
        <v>76</v>
      </c>
      <c r="H1716" s="16" t="s">
        <v>36</v>
      </c>
      <c r="I1716" s="19">
        <v>13.8</v>
      </c>
      <c r="J1716" s="19">
        <v>0.6</v>
      </c>
      <c r="K1716" s="19">
        <v>2.5</v>
      </c>
      <c r="L1716" s="19"/>
      <c r="M1716" s="19">
        <f t="shared" si="485"/>
        <v>2.5</v>
      </c>
      <c r="N1716" s="19"/>
      <c r="O1716" s="19">
        <f>IF(P1716="m3",I1716*J1716*M1716,IF(P1716="m2-LxH",I1716*M1716,IF(P1716="m2-LxW",I1716*J1716*N1716,IF(P1716="rm",M1716,IF(P1716="lm",I1716,IF(P1716="unit",#REF!,))))))</f>
        <v>34.5</v>
      </c>
      <c r="P1716" s="20" t="str">
        <f>VLOOKUP(H1716,Supporting!A:D,2,FALSE)</f>
        <v>m2-LxH</v>
      </c>
      <c r="Q1716" s="21" t="str">
        <f t="shared" si="486"/>
        <v>off hired</v>
      </c>
      <c r="R1716" s="22">
        <v>44891</v>
      </c>
      <c r="S1716" s="22">
        <v>44892</v>
      </c>
      <c r="T1716" s="23">
        <f t="shared" si="487"/>
        <v>1</v>
      </c>
      <c r="U1716" s="24">
        <f t="shared" si="488"/>
        <v>0.2857142857142857</v>
      </c>
      <c r="V1716" s="31">
        <f>VLOOKUP(H1716,Supporting!A:D,3,FALSE)</f>
        <v>14</v>
      </c>
      <c r="W1716" s="25">
        <f>VLOOKUP(H1716,Supporting!A:D,4,FALSE)</f>
        <v>0.84</v>
      </c>
      <c r="X1716" s="26">
        <f t="shared" si="489"/>
        <v>483</v>
      </c>
      <c r="Y1716" s="26">
        <f t="shared" si="490"/>
        <v>28.98</v>
      </c>
      <c r="Z1716" s="26">
        <f t="shared" si="491"/>
        <v>338.09999999999997</v>
      </c>
      <c r="AA1716" s="26">
        <f t="shared" si="492"/>
        <v>144.9</v>
      </c>
      <c r="AB1716" s="26">
        <f t="shared" si="493"/>
        <v>8.2799999999999994</v>
      </c>
      <c r="AC1716" s="26">
        <f t="shared" si="494"/>
        <v>491.28</v>
      </c>
      <c r="AD1716" s="93">
        <f t="shared" si="474"/>
        <v>491.28</v>
      </c>
    </row>
    <row r="1717" spans="1:30" ht="30" customHeight="1" x14ac:dyDescent="0.35">
      <c r="A1717" s="16"/>
      <c r="B1717" s="16" t="s">
        <v>117</v>
      </c>
      <c r="C1717" s="17">
        <v>1511</v>
      </c>
      <c r="D1717" s="18">
        <v>14000</v>
      </c>
      <c r="E1717" s="18">
        <v>8422</v>
      </c>
      <c r="F1717" s="19" t="s">
        <v>50</v>
      </c>
      <c r="G1717" s="16" t="s">
        <v>530</v>
      </c>
      <c r="H1717" s="16" t="s">
        <v>36</v>
      </c>
      <c r="I1717" s="19">
        <v>17</v>
      </c>
      <c r="J1717" s="19">
        <v>1</v>
      </c>
      <c r="K1717" s="19">
        <v>2</v>
      </c>
      <c r="L1717" s="19"/>
      <c r="M1717" s="19">
        <f t="shared" si="485"/>
        <v>2</v>
      </c>
      <c r="N1717" s="19"/>
      <c r="O1717" s="19">
        <f>IF(P1717="m3",I1717*J1717*M1717,IF(P1717="m2-LxH",I1717*M1717,IF(P1717="m2-LxW",I1717*J1717*N1717,IF(P1717="rm",M1717,IF(P1717="lm",I1717,IF(P1717="unit",#REF!,))))))</f>
        <v>34</v>
      </c>
      <c r="P1717" s="20" t="str">
        <f>VLOOKUP(H1717,Supporting!A:D,2,FALSE)</f>
        <v>m2-LxH</v>
      </c>
      <c r="Q1717" s="21" t="str">
        <f t="shared" si="486"/>
        <v>off hired</v>
      </c>
      <c r="R1717" s="22">
        <v>44894</v>
      </c>
      <c r="S1717" s="22">
        <v>44937</v>
      </c>
      <c r="T1717" s="23">
        <f t="shared" si="487"/>
        <v>1</v>
      </c>
      <c r="U1717" s="24">
        <f t="shared" si="488"/>
        <v>6.2857142857142856</v>
      </c>
      <c r="V1717" s="31">
        <f>VLOOKUP(H1717,Supporting!A:D,3,FALSE)</f>
        <v>14</v>
      </c>
      <c r="W1717" s="25">
        <f>VLOOKUP(H1717,Supporting!A:D,4,FALSE)</f>
        <v>0.84</v>
      </c>
      <c r="X1717" s="26">
        <f t="shared" si="489"/>
        <v>476</v>
      </c>
      <c r="Y1717" s="26">
        <f t="shared" si="490"/>
        <v>28.56</v>
      </c>
      <c r="Z1717" s="26">
        <f t="shared" si="491"/>
        <v>333.19999999999993</v>
      </c>
      <c r="AA1717" s="26">
        <f t="shared" si="492"/>
        <v>142.79999999999998</v>
      </c>
      <c r="AB1717" s="26">
        <f t="shared" si="493"/>
        <v>179.52</v>
      </c>
      <c r="AC1717" s="26">
        <f t="shared" si="494"/>
        <v>655.51999999999987</v>
      </c>
      <c r="AD1717" s="93">
        <f t="shared" si="474"/>
        <v>655.51999999999987</v>
      </c>
    </row>
    <row r="1718" spans="1:30" ht="30" customHeight="1" x14ac:dyDescent="0.35">
      <c r="A1718" s="16"/>
      <c r="B1718" s="16" t="s">
        <v>97</v>
      </c>
      <c r="C1718" s="17">
        <v>1512</v>
      </c>
      <c r="D1718" s="18">
        <v>13999</v>
      </c>
      <c r="E1718" s="18">
        <v>8307</v>
      </c>
      <c r="F1718" s="19" t="s">
        <v>50</v>
      </c>
      <c r="G1718" s="16" t="s">
        <v>527</v>
      </c>
      <c r="H1718" s="16" t="s">
        <v>28</v>
      </c>
      <c r="I1718" s="19">
        <v>7.9</v>
      </c>
      <c r="J1718" s="19">
        <v>2.5</v>
      </c>
      <c r="K1718" s="19">
        <v>6</v>
      </c>
      <c r="L1718" s="19"/>
      <c r="M1718" s="19">
        <f t="shared" si="485"/>
        <v>6</v>
      </c>
      <c r="N1718" s="19"/>
      <c r="O1718" s="19">
        <f>IF(P1718="m3",I1718*J1718*M1718,IF(P1718="m2-LxH",I1718*M1718,IF(P1718="m2-LxW",I1718*J1718*N1718,IF(P1718="rm",M1718,IF(P1718="lm",I1718,IF(P1718="unit",#REF!,))))))</f>
        <v>118.5</v>
      </c>
      <c r="P1718" s="20" t="str">
        <f>VLOOKUP(H1718,Supporting!A:D,2,FALSE)</f>
        <v>m3</v>
      </c>
      <c r="Q1718" s="21" t="str">
        <f t="shared" si="486"/>
        <v>off hired</v>
      </c>
      <c r="R1718" s="22">
        <v>44894</v>
      </c>
      <c r="S1718" s="22">
        <v>44901</v>
      </c>
      <c r="T1718" s="23">
        <f t="shared" si="487"/>
        <v>1</v>
      </c>
      <c r="U1718" s="24">
        <f t="shared" si="488"/>
        <v>1.1428571428571428</v>
      </c>
      <c r="V1718" s="31">
        <f>VLOOKUP(H1718,Supporting!A:D,3,FALSE)</f>
        <v>7.5</v>
      </c>
      <c r="W1718" s="25">
        <f>VLOOKUP(H1718,Supporting!A:D,4,FALSE)</f>
        <v>0.70000000000000007</v>
      </c>
      <c r="X1718" s="26">
        <f t="shared" si="489"/>
        <v>888.75</v>
      </c>
      <c r="Y1718" s="26">
        <f t="shared" si="490"/>
        <v>82.95</v>
      </c>
      <c r="Z1718" s="26">
        <f t="shared" si="491"/>
        <v>622.12499999999989</v>
      </c>
      <c r="AA1718" s="26">
        <f t="shared" si="492"/>
        <v>266.625</v>
      </c>
      <c r="AB1718" s="26">
        <f t="shared" si="493"/>
        <v>94.8</v>
      </c>
      <c r="AC1718" s="26">
        <f t="shared" si="494"/>
        <v>983.54999999999984</v>
      </c>
      <c r="AD1718" s="93">
        <f t="shared" si="474"/>
        <v>983.54999999999984</v>
      </c>
    </row>
    <row r="1719" spans="1:30" ht="30" customHeight="1" x14ac:dyDescent="0.35">
      <c r="A1719" s="16"/>
      <c r="B1719" s="16" t="s">
        <v>61</v>
      </c>
      <c r="C1719" s="17">
        <v>1510</v>
      </c>
      <c r="D1719" s="18">
        <v>13997</v>
      </c>
      <c r="E1719" s="18">
        <v>8303</v>
      </c>
      <c r="F1719" s="19" t="s">
        <v>50</v>
      </c>
      <c r="G1719" s="16" t="s">
        <v>53</v>
      </c>
      <c r="H1719" s="16" t="s">
        <v>38</v>
      </c>
      <c r="I1719" s="19">
        <v>2.5</v>
      </c>
      <c r="J1719" s="19">
        <v>1.3</v>
      </c>
      <c r="K1719" s="19">
        <v>3.5</v>
      </c>
      <c r="L1719" s="19"/>
      <c r="M1719" s="19">
        <f t="shared" ref="M1719" si="495">K1719-L1719</f>
        <v>3.5</v>
      </c>
      <c r="N1719" s="19"/>
      <c r="O1719" s="19">
        <f>IF(P1719="m3",I1719*J1719*M1719,IF(P1719="m2-LxH",I1719*M1719,IF(P1719="m2-LxW",I1719*J1719*N1719,IF(P1719="rm",M1719,IF(P1719="lm",I1719,IF(P1719="unit",#REF!,))))))</f>
        <v>3.5</v>
      </c>
      <c r="P1719" s="20" t="str">
        <f>VLOOKUP(H1719,Supporting!A:D,2,FALSE)</f>
        <v>rm</v>
      </c>
      <c r="Q1719" s="21" t="str">
        <f t="shared" ref="Q1719" si="496">IF(S1719&lt;&gt;0,"off hired",IF(R1719&lt;&gt;0,"on hire","-"))</f>
        <v>off hired</v>
      </c>
      <c r="R1719" s="22">
        <v>44894</v>
      </c>
      <c r="S1719" s="22">
        <v>44900</v>
      </c>
      <c r="T1719" s="23">
        <f t="shared" ref="T1719" si="497">IF(S1719&lt;&gt;0,1,0)</f>
        <v>1</v>
      </c>
      <c r="U1719" s="24">
        <f t="shared" ref="U1719" si="498">IF(Q1719="on hire",$C$1-R1719+1,IF(Q1719="off hired",S1719-R1719+1,0))/7</f>
        <v>1</v>
      </c>
      <c r="V1719" s="31">
        <f>VLOOKUP(H1719,Supporting!A:D,3,FALSE)</f>
        <v>135</v>
      </c>
      <c r="W1719" s="25">
        <f>VLOOKUP(H1719,Supporting!A:D,4,FALSE)</f>
        <v>12.25</v>
      </c>
      <c r="X1719" s="26">
        <f t="shared" ref="X1719" si="499">V1719*O1719</f>
        <v>472.5</v>
      </c>
      <c r="Y1719" s="26">
        <f t="shared" ref="Y1719" si="500">W1719*O1719</f>
        <v>42.875</v>
      </c>
      <c r="Z1719" s="26">
        <f t="shared" ref="Z1719" si="501">0.7*O1719*V1719</f>
        <v>330.74999999999994</v>
      </c>
      <c r="AA1719" s="26">
        <f t="shared" ref="AA1719" si="502">IF(Q1719="off hired",0.3*O1719*V1719*T1719,0)</f>
        <v>141.75</v>
      </c>
      <c r="AB1719" s="26">
        <f t="shared" ref="AB1719" si="503">U1719*O1719*W1719</f>
        <v>42.875</v>
      </c>
      <c r="AC1719" s="26">
        <f t="shared" ref="AC1719" si="504">Z1719+AA1719+AB1719</f>
        <v>515.375</v>
      </c>
      <c r="AD1719" s="93">
        <f t="shared" si="474"/>
        <v>515.375</v>
      </c>
    </row>
    <row r="1720" spans="1:30" ht="30" customHeight="1" x14ac:dyDescent="0.35">
      <c r="A1720" s="16"/>
      <c r="B1720" s="16" t="s">
        <v>84</v>
      </c>
      <c r="C1720" s="17">
        <v>1509</v>
      </c>
      <c r="D1720" s="18">
        <v>13996</v>
      </c>
      <c r="E1720" s="18">
        <v>8496</v>
      </c>
      <c r="F1720" s="19" t="s">
        <v>50</v>
      </c>
      <c r="G1720" s="16" t="s">
        <v>76</v>
      </c>
      <c r="H1720" s="16" t="s">
        <v>36</v>
      </c>
      <c r="I1720" s="19">
        <v>5</v>
      </c>
      <c r="J1720" s="19">
        <v>0.6</v>
      </c>
      <c r="K1720" s="19">
        <v>2.5</v>
      </c>
      <c r="L1720" s="19"/>
      <c r="M1720" s="19">
        <f t="shared" si="485"/>
        <v>2.5</v>
      </c>
      <c r="N1720" s="19"/>
      <c r="O1720" s="19">
        <f>IF(P1720="m3",I1720*J1720*M1720,IF(P1720="m2-LxH",I1720*M1720,IF(P1720="m2-LxW",I1720*J1720*N1720,IF(P1720="rm",M1720,IF(P1720="lm",I1720,IF(P1720="unit",#REF!,))))))</f>
        <v>12.5</v>
      </c>
      <c r="P1720" s="20" t="str">
        <f>VLOOKUP(H1720,Supporting!A:D,2,FALSE)</f>
        <v>m2-LxH</v>
      </c>
      <c r="Q1720" s="21" t="str">
        <f t="shared" si="486"/>
        <v>off hired</v>
      </c>
      <c r="R1720" s="22">
        <v>44893</v>
      </c>
      <c r="S1720" s="22">
        <v>44932</v>
      </c>
      <c r="T1720" s="23">
        <f t="shared" si="487"/>
        <v>1</v>
      </c>
      <c r="U1720" s="24">
        <f t="shared" si="488"/>
        <v>5.7142857142857144</v>
      </c>
      <c r="V1720" s="31">
        <f>VLOOKUP(H1720,Supporting!A:D,3,FALSE)</f>
        <v>14</v>
      </c>
      <c r="W1720" s="25">
        <f>VLOOKUP(H1720,Supporting!A:D,4,FALSE)</f>
        <v>0.84</v>
      </c>
      <c r="X1720" s="26">
        <f t="shared" si="489"/>
        <v>175</v>
      </c>
      <c r="Y1720" s="26">
        <f t="shared" si="490"/>
        <v>10.5</v>
      </c>
      <c r="Z1720" s="26">
        <f t="shared" si="491"/>
        <v>122.5</v>
      </c>
      <c r="AA1720" s="26">
        <f t="shared" si="492"/>
        <v>52.5</v>
      </c>
      <c r="AB1720" s="26">
        <f t="shared" si="493"/>
        <v>60</v>
      </c>
      <c r="AC1720" s="26">
        <f t="shared" si="494"/>
        <v>235</v>
      </c>
      <c r="AD1720" s="93">
        <f t="shared" si="474"/>
        <v>235</v>
      </c>
    </row>
    <row r="1721" spans="1:30" ht="30" customHeight="1" x14ac:dyDescent="0.35">
      <c r="A1721" s="16"/>
      <c r="B1721" s="16" t="s">
        <v>47</v>
      </c>
      <c r="C1721" s="17">
        <v>1508</v>
      </c>
      <c r="D1721" s="18">
        <v>13995</v>
      </c>
      <c r="E1721" s="18">
        <v>8338</v>
      </c>
      <c r="F1721" s="19" t="s">
        <v>50</v>
      </c>
      <c r="G1721" s="16" t="s">
        <v>72</v>
      </c>
      <c r="H1721" s="16" t="s">
        <v>36</v>
      </c>
      <c r="I1721" s="19">
        <v>20</v>
      </c>
      <c r="J1721" s="19">
        <v>1.3</v>
      </c>
      <c r="K1721" s="19">
        <v>4.5</v>
      </c>
      <c r="L1721" s="19"/>
      <c r="M1721" s="19">
        <f t="shared" si="485"/>
        <v>4.5</v>
      </c>
      <c r="N1721" s="19"/>
      <c r="O1721" s="19">
        <f>IF(P1721="m3",I1721*J1721*M1721,IF(P1721="m2-LxH",I1721*M1721,IF(P1721="m2-LxW",I1721*J1721*N1721,IF(P1721="rm",M1721,IF(P1721="lm",I1721,IF(P1721="unit",#REF!,))))))</f>
        <v>90</v>
      </c>
      <c r="P1721" s="20" t="str">
        <f>VLOOKUP(H1721,Supporting!A:D,2,FALSE)</f>
        <v>m2-LxH</v>
      </c>
      <c r="Q1721" s="21" t="str">
        <f t="shared" si="486"/>
        <v>off hired</v>
      </c>
      <c r="R1721" s="22">
        <v>44893</v>
      </c>
      <c r="S1721" s="22">
        <v>44911</v>
      </c>
      <c r="T1721" s="23">
        <f t="shared" si="487"/>
        <v>1</v>
      </c>
      <c r="U1721" s="24">
        <f t="shared" si="488"/>
        <v>2.7142857142857144</v>
      </c>
      <c r="V1721" s="31">
        <f>VLOOKUP(H1721,Supporting!A:D,3,FALSE)</f>
        <v>14</v>
      </c>
      <c r="W1721" s="25">
        <f>VLOOKUP(H1721,Supporting!A:D,4,FALSE)</f>
        <v>0.84</v>
      </c>
      <c r="X1721" s="26">
        <f t="shared" si="489"/>
        <v>1260</v>
      </c>
      <c r="Y1721" s="26">
        <f t="shared" si="490"/>
        <v>75.599999999999994</v>
      </c>
      <c r="Z1721" s="26">
        <f t="shared" si="491"/>
        <v>881.99999999999989</v>
      </c>
      <c r="AA1721" s="26">
        <f t="shared" si="492"/>
        <v>378</v>
      </c>
      <c r="AB1721" s="26">
        <f t="shared" si="493"/>
        <v>205.20000000000002</v>
      </c>
      <c r="AC1721" s="26">
        <f t="shared" si="494"/>
        <v>1465.2</v>
      </c>
      <c r="AD1721" s="93">
        <f t="shared" si="474"/>
        <v>1465.2</v>
      </c>
    </row>
    <row r="1722" spans="1:30" ht="30" customHeight="1" x14ac:dyDescent="0.35">
      <c r="A1722" s="16"/>
      <c r="B1722" s="16" t="s">
        <v>61</v>
      </c>
      <c r="C1722" s="17">
        <v>1498</v>
      </c>
      <c r="D1722" s="18">
        <v>13985</v>
      </c>
      <c r="E1722" s="18">
        <v>8756</v>
      </c>
      <c r="F1722" s="19" t="s">
        <v>49</v>
      </c>
      <c r="G1722" s="16" t="s">
        <v>531</v>
      </c>
      <c r="H1722" s="90" t="s">
        <v>41</v>
      </c>
      <c r="I1722" s="19">
        <v>70</v>
      </c>
      <c r="J1722" s="19">
        <v>0.3</v>
      </c>
      <c r="K1722" s="19"/>
      <c r="L1722" s="19"/>
      <c r="M1722" s="19">
        <f t="shared" si="485"/>
        <v>0</v>
      </c>
      <c r="N1722" s="19">
        <v>1</v>
      </c>
      <c r="O1722" s="19">
        <f>IF(P1722="m3",I1722*J1722*M1722,IF(P1722="m2-LxH",I1722*M1722,IF(P1722="m2-LxW",I1722*J1722*N1722,IF(P1722="rm",M1722,IF(P1722="lm",I1722,IF(P1722="unit",#REF!,))))))</f>
        <v>21</v>
      </c>
      <c r="P1722" s="20" t="str">
        <f>VLOOKUP(H1722,Supporting!A:D,2,FALSE)</f>
        <v>m2-LxW</v>
      </c>
      <c r="Q1722" s="21" t="str">
        <f t="shared" si="486"/>
        <v>off hired</v>
      </c>
      <c r="R1722" s="22">
        <v>44891</v>
      </c>
      <c r="S1722" s="22">
        <v>44986</v>
      </c>
      <c r="T1722" s="23">
        <f t="shared" si="487"/>
        <v>1</v>
      </c>
      <c r="U1722" s="24">
        <f t="shared" si="488"/>
        <v>13.714285714285714</v>
      </c>
      <c r="V1722" s="31">
        <f>VLOOKUP(H1722,Supporting!A:D,3,FALSE)</f>
        <v>36.5</v>
      </c>
      <c r="W1722" s="25">
        <f>VLOOKUP(H1722,Supporting!A:D,4,FALSE)</f>
        <v>3.15</v>
      </c>
      <c r="X1722" s="26">
        <f t="shared" si="489"/>
        <v>766.5</v>
      </c>
      <c r="Y1722" s="26">
        <f t="shared" si="490"/>
        <v>66.149999999999991</v>
      </c>
      <c r="Z1722" s="26">
        <f t="shared" si="491"/>
        <v>536.54999999999995</v>
      </c>
      <c r="AA1722" s="26">
        <f t="shared" si="492"/>
        <v>229.95</v>
      </c>
      <c r="AB1722" s="26">
        <f t="shared" si="493"/>
        <v>907.19999999999993</v>
      </c>
      <c r="AC1722" s="26">
        <f t="shared" si="494"/>
        <v>1673.6999999999998</v>
      </c>
      <c r="AD1722" s="93">
        <f t="shared" si="474"/>
        <v>1673.6999999999998</v>
      </c>
    </row>
    <row r="1723" spans="1:30" ht="30" customHeight="1" x14ac:dyDescent="0.35">
      <c r="A1723" s="16"/>
      <c r="B1723" s="16" t="s">
        <v>79</v>
      </c>
      <c r="C1723" s="17">
        <v>1497</v>
      </c>
      <c r="D1723" s="18">
        <v>13984</v>
      </c>
      <c r="E1723" s="18">
        <v>8439</v>
      </c>
      <c r="F1723" s="19" t="s">
        <v>49</v>
      </c>
      <c r="G1723" s="16" t="s">
        <v>80</v>
      </c>
      <c r="H1723" s="16" t="s">
        <v>38</v>
      </c>
      <c r="I1723" s="19">
        <v>1.3</v>
      </c>
      <c r="J1723" s="19">
        <v>0.6</v>
      </c>
      <c r="K1723" s="19">
        <v>4</v>
      </c>
      <c r="L1723" s="19"/>
      <c r="M1723" s="19">
        <f t="shared" si="485"/>
        <v>4</v>
      </c>
      <c r="N1723" s="19"/>
      <c r="O1723" s="19">
        <f>IF(P1723="m3",I1723*J1723*M1723,IF(P1723="m2-LxH",I1723*M1723,IF(P1723="m2-LxW",I1723*J1723*N1723,IF(P1723="rm",M1723,IF(P1723="lm",I1723,IF(P1723="unit",#REF!,))))))</f>
        <v>4</v>
      </c>
      <c r="P1723" s="20" t="str">
        <f>VLOOKUP(H1723,Supporting!A:D,2,FALSE)</f>
        <v>rm</v>
      </c>
      <c r="Q1723" s="21" t="str">
        <f t="shared" si="486"/>
        <v>off hired</v>
      </c>
      <c r="R1723" s="22">
        <v>44891</v>
      </c>
      <c r="S1723" s="22">
        <v>44944</v>
      </c>
      <c r="T1723" s="23">
        <f t="shared" si="487"/>
        <v>1</v>
      </c>
      <c r="U1723" s="24">
        <f t="shared" si="488"/>
        <v>7.7142857142857144</v>
      </c>
      <c r="V1723" s="31">
        <f>VLOOKUP(H1723,Supporting!A:D,3,FALSE)</f>
        <v>135</v>
      </c>
      <c r="W1723" s="25">
        <f>VLOOKUP(H1723,Supporting!A:D,4,FALSE)</f>
        <v>12.25</v>
      </c>
      <c r="X1723" s="26">
        <f t="shared" si="489"/>
        <v>540</v>
      </c>
      <c r="Y1723" s="26">
        <f t="shared" si="490"/>
        <v>49</v>
      </c>
      <c r="Z1723" s="26">
        <f t="shared" si="491"/>
        <v>378</v>
      </c>
      <c r="AA1723" s="26">
        <f t="shared" si="492"/>
        <v>162</v>
      </c>
      <c r="AB1723" s="26">
        <f t="shared" si="493"/>
        <v>378</v>
      </c>
      <c r="AC1723" s="26">
        <f t="shared" si="494"/>
        <v>918</v>
      </c>
      <c r="AD1723" s="93">
        <f t="shared" si="474"/>
        <v>918</v>
      </c>
    </row>
    <row r="1724" spans="1:30" ht="30" customHeight="1" x14ac:dyDescent="0.35">
      <c r="A1724" s="16"/>
      <c r="B1724" s="78" t="s">
        <v>47</v>
      </c>
      <c r="C1724" s="17">
        <v>1534</v>
      </c>
      <c r="D1724" s="18">
        <v>14072</v>
      </c>
      <c r="E1724" s="18">
        <v>8442</v>
      </c>
      <c r="F1724" s="19" t="s">
        <v>50</v>
      </c>
      <c r="G1724" s="16" t="s">
        <v>532</v>
      </c>
      <c r="H1724" s="16" t="s">
        <v>52</v>
      </c>
      <c r="I1724" s="19">
        <v>2.5</v>
      </c>
      <c r="J1724" s="19">
        <v>1.8</v>
      </c>
      <c r="K1724" s="19">
        <v>4</v>
      </c>
      <c r="L1724" s="19"/>
      <c r="M1724" s="19">
        <f t="shared" ref="M1724" si="505">K1724-L1724</f>
        <v>4</v>
      </c>
      <c r="N1724" s="19"/>
      <c r="O1724" s="19">
        <f>IF(P1724="m3",I1724*J1724*M1724,IF(P1724="m2-LxH",I1724*M1724,IF(P1724="m2-LxW",I1724*J1724*N1724,IF(P1724="rm",M1724,IF(P1724="lm",I1724,IF(P1724="unit",#REF!,))))))</f>
        <v>10</v>
      </c>
      <c r="P1724" s="20" t="str">
        <f>VLOOKUP(H1724,Supporting!A:D,2,FALSE)</f>
        <v>m2-LxH</v>
      </c>
      <c r="Q1724" s="21" t="str">
        <f t="shared" ref="Q1724" si="506">IF(S1724&lt;&gt;0,"off hired",IF(R1724&lt;&gt;0,"on hire","-"))</f>
        <v>off hired</v>
      </c>
      <c r="R1724" s="22">
        <v>44901</v>
      </c>
      <c r="S1724" s="22">
        <v>44945</v>
      </c>
      <c r="T1724" s="23">
        <f t="shared" ref="T1724" si="507">IF(S1724&lt;&gt;0,1,0)</f>
        <v>1</v>
      </c>
      <c r="U1724" s="24">
        <f t="shared" ref="U1724" si="508">IF(Q1724="on hire",$C$1-R1724+1,IF(Q1724="off hired",S1724-R1724+1,0))/7</f>
        <v>6.4285714285714288</v>
      </c>
      <c r="V1724" s="31">
        <f>VLOOKUP(H1724,Supporting!A:D,3,FALSE)</f>
        <v>18</v>
      </c>
      <c r="W1724" s="25">
        <f>VLOOKUP(H1724,Supporting!A:D,4,FALSE)</f>
        <v>1.05</v>
      </c>
      <c r="X1724" s="26">
        <f t="shared" ref="X1724" si="509">V1724*O1724</f>
        <v>180</v>
      </c>
      <c r="Y1724" s="26">
        <f t="shared" ref="Y1724" si="510">W1724*O1724</f>
        <v>10.5</v>
      </c>
      <c r="Z1724" s="26">
        <f t="shared" ref="Z1724" si="511">0.7*O1724*V1724</f>
        <v>126</v>
      </c>
      <c r="AA1724" s="26">
        <f t="shared" ref="AA1724" si="512">IF(Q1724="off hired",0.3*O1724*V1724*T1724,0)</f>
        <v>54</v>
      </c>
      <c r="AB1724" s="26">
        <f t="shared" ref="AB1724" si="513">U1724*O1724*W1724</f>
        <v>67.500000000000014</v>
      </c>
      <c r="AC1724" s="26">
        <f t="shared" ref="AC1724" si="514">Z1724+AA1724+AB1724</f>
        <v>247.5</v>
      </c>
      <c r="AD1724" s="93">
        <f t="shared" si="474"/>
        <v>247.5</v>
      </c>
    </row>
    <row r="1725" spans="1:30" ht="30" customHeight="1" x14ac:dyDescent="0.35">
      <c r="A1725" s="16"/>
      <c r="B1725" s="16" t="s">
        <v>47</v>
      </c>
      <c r="C1725" s="17">
        <v>1534</v>
      </c>
      <c r="D1725" s="18">
        <v>14072</v>
      </c>
      <c r="E1725" s="18">
        <v>8442</v>
      </c>
      <c r="F1725" s="19" t="s">
        <v>50</v>
      </c>
      <c r="G1725" s="16" t="s">
        <v>532</v>
      </c>
      <c r="H1725" s="16" t="s">
        <v>41</v>
      </c>
      <c r="I1725" s="19">
        <v>2</v>
      </c>
      <c r="J1725" s="19">
        <v>0.6</v>
      </c>
      <c r="K1725" s="19"/>
      <c r="L1725" s="19"/>
      <c r="M1725" s="19">
        <f t="shared" ref="M1725" si="515">K1725-L1725</f>
        <v>0</v>
      </c>
      <c r="N1725" s="19">
        <v>1</v>
      </c>
      <c r="O1725" s="19">
        <f>IF(P1725="m3",I1725*J1725*M1725,IF(P1725="m2-LxH",I1725*M1725,IF(P1725="m2-LxW",I1725*J1725*N1725,IF(P1725="rm",M1725,IF(P1725="lm",I1725,IF(P1725="unit",#REF!,))))))</f>
        <v>1.2</v>
      </c>
      <c r="P1725" s="20" t="str">
        <f>VLOOKUP(H1725,Supporting!A:D,2,FALSE)</f>
        <v>m2-LxW</v>
      </c>
      <c r="Q1725" s="21" t="str">
        <f t="shared" ref="Q1725" si="516">IF(S1725&lt;&gt;0,"off hired",IF(R1725&lt;&gt;0,"on hire","-"))</f>
        <v>off hired</v>
      </c>
      <c r="R1725" s="22">
        <v>44901</v>
      </c>
      <c r="S1725" s="22">
        <v>44945</v>
      </c>
      <c r="T1725" s="23">
        <f t="shared" ref="T1725" si="517">IF(S1725&lt;&gt;0,1,0)</f>
        <v>1</v>
      </c>
      <c r="U1725" s="24">
        <f t="shared" ref="U1725" si="518">IF(Q1725="on hire",$C$1-R1725+1,IF(Q1725="off hired",S1725-R1725+1,0))/7</f>
        <v>6.4285714285714288</v>
      </c>
      <c r="V1725" s="31">
        <f>VLOOKUP(H1725,Supporting!A:D,3,FALSE)</f>
        <v>36.5</v>
      </c>
      <c r="W1725" s="25">
        <f>VLOOKUP(H1725,Supporting!A:D,4,FALSE)</f>
        <v>3.15</v>
      </c>
      <c r="X1725" s="26">
        <f t="shared" ref="X1725" si="519">V1725*O1725</f>
        <v>43.8</v>
      </c>
      <c r="Y1725" s="26">
        <f t="shared" ref="Y1725" si="520">W1725*O1725</f>
        <v>3.78</v>
      </c>
      <c r="Z1725" s="26">
        <f t="shared" ref="Z1725" si="521">0.7*O1725*V1725</f>
        <v>30.66</v>
      </c>
      <c r="AA1725" s="26">
        <f t="shared" ref="AA1725" si="522">IF(Q1725="off hired",0.3*O1725*V1725*T1725,0)</f>
        <v>13.139999999999999</v>
      </c>
      <c r="AB1725" s="26">
        <f t="shared" ref="AB1725" si="523">U1725*O1725*W1725</f>
        <v>24.3</v>
      </c>
      <c r="AC1725" s="26">
        <f t="shared" ref="AC1725" si="524">Z1725+AA1725+AB1725</f>
        <v>68.099999999999994</v>
      </c>
      <c r="AD1725" s="93">
        <f t="shared" si="474"/>
        <v>68.099999999999994</v>
      </c>
    </row>
    <row r="1726" spans="1:30" ht="30" customHeight="1" x14ac:dyDescent="0.35">
      <c r="A1726" s="16"/>
      <c r="B1726" s="16" t="s">
        <v>93</v>
      </c>
      <c r="C1726" s="17">
        <v>1533</v>
      </c>
      <c r="D1726" s="18">
        <v>14070</v>
      </c>
      <c r="E1726" s="18">
        <v>8724</v>
      </c>
      <c r="F1726" s="19" t="s">
        <v>50</v>
      </c>
      <c r="G1726" s="16" t="s">
        <v>533</v>
      </c>
      <c r="H1726" s="16" t="s">
        <v>38</v>
      </c>
      <c r="I1726" s="19">
        <v>2.8</v>
      </c>
      <c r="J1726" s="19">
        <v>1</v>
      </c>
      <c r="K1726" s="19">
        <v>4</v>
      </c>
      <c r="L1726" s="19"/>
      <c r="M1726" s="19">
        <f t="shared" si="485"/>
        <v>4</v>
      </c>
      <c r="N1726" s="19"/>
      <c r="O1726" s="19">
        <f>IF(P1726="m3",I1726*J1726*M1726,IF(P1726="m2-LxH",I1726*M1726,IF(P1726="m2-LxW",I1726*J1726*N1726,IF(P1726="rm",M1726,IF(P1726="lm",I1726,IF(P1726="unit",#REF!,))))))</f>
        <v>4</v>
      </c>
      <c r="P1726" s="20" t="str">
        <f>VLOOKUP(H1726,Supporting!A:D,2,FALSE)</f>
        <v>rm</v>
      </c>
      <c r="Q1726" s="21" t="str">
        <f t="shared" si="486"/>
        <v>off hired</v>
      </c>
      <c r="R1726" s="22">
        <v>44901</v>
      </c>
      <c r="S1726" s="22">
        <v>45006</v>
      </c>
      <c r="T1726" s="23">
        <f t="shared" si="487"/>
        <v>1</v>
      </c>
      <c r="U1726" s="24">
        <f t="shared" si="488"/>
        <v>15.142857142857142</v>
      </c>
      <c r="V1726" s="31">
        <f>VLOOKUP(H1726,Supporting!A:D,3,FALSE)</f>
        <v>135</v>
      </c>
      <c r="W1726" s="25">
        <f>VLOOKUP(H1726,Supporting!A:D,4,FALSE)</f>
        <v>12.25</v>
      </c>
      <c r="X1726" s="26">
        <f t="shared" si="489"/>
        <v>540</v>
      </c>
      <c r="Y1726" s="26">
        <f t="shared" si="490"/>
        <v>49</v>
      </c>
      <c r="Z1726" s="26">
        <f t="shared" si="491"/>
        <v>378</v>
      </c>
      <c r="AA1726" s="26">
        <f t="shared" si="492"/>
        <v>162</v>
      </c>
      <c r="AB1726" s="26">
        <f t="shared" si="493"/>
        <v>742</v>
      </c>
      <c r="AC1726" s="26">
        <f t="shared" si="494"/>
        <v>1282</v>
      </c>
      <c r="AD1726" s="93">
        <f t="shared" si="474"/>
        <v>1282</v>
      </c>
    </row>
    <row r="1727" spans="1:30" ht="30" customHeight="1" x14ac:dyDescent="0.35">
      <c r="A1727" s="16"/>
      <c r="B1727" s="16" t="s">
        <v>47</v>
      </c>
      <c r="C1727" s="17">
        <v>1532</v>
      </c>
      <c r="D1727" s="18">
        <v>14069</v>
      </c>
      <c r="E1727" s="18">
        <v>8563</v>
      </c>
      <c r="F1727" s="19" t="s">
        <v>49</v>
      </c>
      <c r="G1727" s="16" t="s">
        <v>192</v>
      </c>
      <c r="H1727" s="16" t="s">
        <v>38</v>
      </c>
      <c r="I1727" s="19">
        <v>2.5</v>
      </c>
      <c r="J1727" s="19">
        <v>1.3</v>
      </c>
      <c r="K1727" s="19">
        <v>3</v>
      </c>
      <c r="L1727" s="19"/>
      <c r="M1727" s="19">
        <f t="shared" ref="M1727" si="525">K1727-L1727</f>
        <v>3</v>
      </c>
      <c r="N1727" s="19"/>
      <c r="O1727" s="19">
        <f>IF(P1727="m3",I1727*J1727*M1727,IF(P1727="m2-LxH",I1727*M1727,IF(P1727="m2-LxW",I1727*J1727*N1727,IF(P1727="rm",M1727,IF(P1727="lm",I1727,IF(P1727="unit",#REF!,))))))</f>
        <v>3</v>
      </c>
      <c r="P1727" s="20" t="str">
        <f>VLOOKUP(H1727,Supporting!A:D,2,FALSE)</f>
        <v>rm</v>
      </c>
      <c r="Q1727" s="21" t="str">
        <f t="shared" ref="Q1727" si="526">IF(S1727&lt;&gt;0,"off hired",IF(R1727&lt;&gt;0,"on hire","-"))</f>
        <v>off hired</v>
      </c>
      <c r="R1727" s="22">
        <v>44901</v>
      </c>
      <c r="S1727" s="22">
        <v>44970</v>
      </c>
      <c r="T1727" s="23">
        <f t="shared" ref="T1727" si="527">IF(S1727&lt;&gt;0,1,0)</f>
        <v>1</v>
      </c>
      <c r="U1727" s="24">
        <f t="shared" ref="U1727" si="528">IF(Q1727="on hire",$C$1-R1727+1,IF(Q1727="off hired",S1727-R1727+1,0))/7</f>
        <v>10</v>
      </c>
      <c r="V1727" s="31">
        <f>VLOOKUP(H1727,Supporting!A:D,3,FALSE)</f>
        <v>135</v>
      </c>
      <c r="W1727" s="25">
        <f>VLOOKUP(H1727,Supporting!A:D,4,FALSE)</f>
        <v>12.25</v>
      </c>
      <c r="X1727" s="26">
        <f t="shared" ref="X1727" si="529">V1727*O1727</f>
        <v>405</v>
      </c>
      <c r="Y1727" s="26">
        <f t="shared" ref="Y1727" si="530">W1727*O1727</f>
        <v>36.75</v>
      </c>
      <c r="Z1727" s="26">
        <f t="shared" ref="Z1727" si="531">0.7*O1727*V1727</f>
        <v>283.49999999999994</v>
      </c>
      <c r="AA1727" s="26">
        <f t="shared" ref="AA1727" si="532">IF(Q1727="off hired",0.3*O1727*V1727*T1727,0)</f>
        <v>121.49999999999999</v>
      </c>
      <c r="AB1727" s="26">
        <f t="shared" ref="AB1727" si="533">U1727*O1727*W1727</f>
        <v>367.5</v>
      </c>
      <c r="AC1727" s="26">
        <f t="shared" ref="AC1727" si="534">Z1727+AA1727+AB1727</f>
        <v>772.5</v>
      </c>
      <c r="AD1727" s="93">
        <f t="shared" si="474"/>
        <v>772.5</v>
      </c>
    </row>
    <row r="1728" spans="1:30" ht="30" customHeight="1" x14ac:dyDescent="0.35">
      <c r="A1728" s="16"/>
      <c r="B1728" s="16" t="s">
        <v>47</v>
      </c>
      <c r="C1728" s="17">
        <v>1532</v>
      </c>
      <c r="D1728" s="18">
        <v>14069</v>
      </c>
      <c r="E1728" s="18">
        <v>8563</v>
      </c>
      <c r="F1728" s="19" t="s">
        <v>49</v>
      </c>
      <c r="G1728" s="16" t="s">
        <v>534</v>
      </c>
      <c r="H1728" s="16" t="s">
        <v>41</v>
      </c>
      <c r="I1728" s="19">
        <v>1.3</v>
      </c>
      <c r="J1728" s="19">
        <v>1.3</v>
      </c>
      <c r="K1728" s="19"/>
      <c r="L1728" s="19"/>
      <c r="M1728" s="19">
        <f t="shared" ref="M1728" si="535">K1728-L1728</f>
        <v>0</v>
      </c>
      <c r="N1728" s="19">
        <v>1</v>
      </c>
      <c r="O1728" s="19">
        <f>IF(P1728="m3",I1728*J1728*M1728,IF(P1728="m2-LxH",I1728*M1728,IF(P1728="m2-LxW",I1728*J1728*N1728,IF(P1728="rm",M1728,IF(P1728="lm",I1728,IF(P1728="unit",#REF!,))))))</f>
        <v>1.6900000000000002</v>
      </c>
      <c r="P1728" s="20" t="str">
        <f>VLOOKUP(H1728,Supporting!A:D,2,FALSE)</f>
        <v>m2-LxW</v>
      </c>
      <c r="Q1728" s="21" t="str">
        <f t="shared" ref="Q1728" si="536">IF(S1728&lt;&gt;0,"off hired",IF(R1728&lt;&gt;0,"on hire","-"))</f>
        <v>off hired</v>
      </c>
      <c r="R1728" s="22">
        <v>44901</v>
      </c>
      <c r="S1728" s="22">
        <v>44970</v>
      </c>
      <c r="T1728" s="23">
        <f t="shared" ref="T1728" si="537">IF(S1728&lt;&gt;0,1,0)</f>
        <v>1</v>
      </c>
      <c r="U1728" s="24">
        <f t="shared" ref="U1728" si="538">IF(Q1728="on hire",$C$1-R1728+1,IF(Q1728="off hired",S1728-R1728+1,0))/7</f>
        <v>10</v>
      </c>
      <c r="V1728" s="31">
        <f>VLOOKUP(H1728,Supporting!A:D,3,FALSE)</f>
        <v>36.5</v>
      </c>
      <c r="W1728" s="25">
        <f>VLOOKUP(H1728,Supporting!A:D,4,FALSE)</f>
        <v>3.15</v>
      </c>
      <c r="X1728" s="26">
        <f t="shared" ref="X1728" si="539">V1728*O1728</f>
        <v>61.685000000000009</v>
      </c>
      <c r="Y1728" s="26">
        <f t="shared" ref="Y1728" si="540">W1728*O1728</f>
        <v>5.3235000000000001</v>
      </c>
      <c r="Z1728" s="26">
        <f t="shared" ref="Z1728" si="541">0.7*O1728*V1728</f>
        <v>43.179500000000004</v>
      </c>
      <c r="AA1728" s="26">
        <f t="shared" ref="AA1728" si="542">IF(Q1728="off hired",0.3*O1728*V1728*T1728,0)</f>
        <v>18.505500000000001</v>
      </c>
      <c r="AB1728" s="26">
        <f t="shared" ref="AB1728" si="543">U1728*O1728*W1728</f>
        <v>53.235000000000007</v>
      </c>
      <c r="AC1728" s="26">
        <f t="shared" ref="AC1728" si="544">Z1728+AA1728+AB1728</f>
        <v>114.92000000000002</v>
      </c>
      <c r="AD1728" s="93">
        <f t="shared" si="474"/>
        <v>114.92000000000002</v>
      </c>
    </row>
    <row r="1729" spans="1:30" ht="30" customHeight="1" x14ac:dyDescent="0.35">
      <c r="A1729" s="16"/>
      <c r="B1729" s="16" t="s">
        <v>164</v>
      </c>
      <c r="C1729" s="17">
        <v>1531</v>
      </c>
      <c r="D1729" s="18">
        <v>14068</v>
      </c>
      <c r="E1729" s="18">
        <v>8313</v>
      </c>
      <c r="F1729" s="19" t="s">
        <v>49</v>
      </c>
      <c r="G1729" s="16" t="s">
        <v>72</v>
      </c>
      <c r="H1729" s="16" t="s">
        <v>38</v>
      </c>
      <c r="I1729" s="19" t="s">
        <v>535</v>
      </c>
      <c r="J1729" s="19">
        <v>1.3</v>
      </c>
      <c r="K1729" s="19">
        <v>1.5</v>
      </c>
      <c r="L1729" s="19"/>
      <c r="M1729" s="19">
        <f t="shared" ref="M1729" si="545">K1729-L1729</f>
        <v>1.5</v>
      </c>
      <c r="N1729" s="19"/>
      <c r="O1729" s="19">
        <f>IF(P1729="m3",I1729*J1729*M1729,IF(P1729="m2-LxH",I1729*M1729,IF(P1729="m2-LxW",I1729*J1729*N1729,IF(P1729="rm",M1729,IF(P1729="lm",I1729,IF(P1729="unit",#REF!,))))))</f>
        <v>1.5</v>
      </c>
      <c r="P1729" s="20" t="str">
        <f>VLOOKUP(H1729,Supporting!A:D,2,FALSE)</f>
        <v>rm</v>
      </c>
      <c r="Q1729" s="21" t="str">
        <f t="shared" ref="Q1729" si="546">IF(S1729&lt;&gt;0,"off hired",IF(R1729&lt;&gt;0,"on hire","-"))</f>
        <v>off hired</v>
      </c>
      <c r="R1729" s="22">
        <v>44901</v>
      </c>
      <c r="S1729" s="22">
        <v>44903</v>
      </c>
      <c r="T1729" s="23">
        <f t="shared" ref="T1729" si="547">IF(S1729&lt;&gt;0,1,0)</f>
        <v>1</v>
      </c>
      <c r="U1729" s="24">
        <f t="shared" ref="U1729" si="548">IF(Q1729="on hire",$C$1-R1729+1,IF(Q1729="off hired",S1729-R1729+1,0))/7</f>
        <v>0.42857142857142855</v>
      </c>
      <c r="V1729" s="31">
        <f>VLOOKUP(H1729,Supporting!A:D,3,FALSE)</f>
        <v>135</v>
      </c>
      <c r="W1729" s="25">
        <f>VLOOKUP(H1729,Supporting!A:D,4,FALSE)</f>
        <v>12.25</v>
      </c>
      <c r="X1729" s="26">
        <f t="shared" ref="X1729" si="549">V1729*O1729</f>
        <v>202.5</v>
      </c>
      <c r="Y1729" s="26">
        <f t="shared" ref="Y1729" si="550">W1729*O1729</f>
        <v>18.375</v>
      </c>
      <c r="Z1729" s="26">
        <f t="shared" ref="Z1729" si="551">0.7*O1729*V1729</f>
        <v>141.74999999999997</v>
      </c>
      <c r="AA1729" s="26">
        <f t="shared" ref="AA1729" si="552">IF(Q1729="off hired",0.3*O1729*V1729*T1729,0)</f>
        <v>60.749999999999993</v>
      </c>
      <c r="AB1729" s="26">
        <f t="shared" ref="AB1729" si="553">U1729*O1729*W1729</f>
        <v>7.8749999999999991</v>
      </c>
      <c r="AC1729" s="26">
        <f t="shared" ref="AC1729" si="554">Z1729+AA1729+AB1729</f>
        <v>210.37499999999997</v>
      </c>
      <c r="AD1729" s="93">
        <f t="shared" si="474"/>
        <v>210.37499999999997</v>
      </c>
    </row>
    <row r="1730" spans="1:30" ht="30" customHeight="1" x14ac:dyDescent="0.35">
      <c r="A1730" s="16"/>
      <c r="B1730" s="16" t="s">
        <v>164</v>
      </c>
      <c r="C1730" s="17">
        <v>1531</v>
      </c>
      <c r="D1730" s="18">
        <v>14068</v>
      </c>
      <c r="E1730" s="18">
        <v>8313</v>
      </c>
      <c r="F1730" s="19" t="s">
        <v>49</v>
      </c>
      <c r="G1730" s="16" t="s">
        <v>72</v>
      </c>
      <c r="H1730" s="16" t="s">
        <v>41</v>
      </c>
      <c r="I1730" s="19">
        <v>1.3</v>
      </c>
      <c r="J1730" s="19">
        <v>0.6</v>
      </c>
      <c r="K1730" s="19"/>
      <c r="L1730" s="19"/>
      <c r="M1730" s="19">
        <f t="shared" ref="M1730" si="555">K1730-L1730</f>
        <v>0</v>
      </c>
      <c r="N1730" s="19">
        <v>1</v>
      </c>
      <c r="O1730" s="19">
        <f>IF(P1730="m3",I1730*J1730*M1730,IF(P1730="m2-LxH",I1730*M1730,IF(P1730="m2-LxW",I1730*J1730*N1730,IF(P1730="rm",M1730,IF(P1730="lm",I1730,IF(P1730="unit",#REF!,))))))</f>
        <v>0.78</v>
      </c>
      <c r="P1730" s="20" t="str">
        <f>VLOOKUP(H1730,Supporting!A:D,2,FALSE)</f>
        <v>m2-LxW</v>
      </c>
      <c r="Q1730" s="21" t="str">
        <f t="shared" ref="Q1730" si="556">IF(S1730&lt;&gt;0,"off hired",IF(R1730&lt;&gt;0,"on hire","-"))</f>
        <v>off hired</v>
      </c>
      <c r="R1730" s="22">
        <v>44901</v>
      </c>
      <c r="S1730" s="22">
        <v>44903</v>
      </c>
      <c r="T1730" s="23">
        <f t="shared" ref="T1730" si="557">IF(S1730&lt;&gt;0,1,0)</f>
        <v>1</v>
      </c>
      <c r="U1730" s="24">
        <f t="shared" ref="U1730" si="558">IF(Q1730="on hire",$C$1-R1730+1,IF(Q1730="off hired",S1730-R1730+1,0))/7</f>
        <v>0.42857142857142855</v>
      </c>
      <c r="V1730" s="31">
        <f>VLOOKUP(H1730,Supporting!A:D,3,FALSE)</f>
        <v>36.5</v>
      </c>
      <c r="W1730" s="25">
        <f>VLOOKUP(H1730,Supporting!A:D,4,FALSE)</f>
        <v>3.15</v>
      </c>
      <c r="X1730" s="26">
        <f t="shared" ref="X1730" si="559">V1730*O1730</f>
        <v>28.470000000000002</v>
      </c>
      <c r="Y1730" s="26">
        <f t="shared" ref="Y1730" si="560">W1730*O1730</f>
        <v>2.4569999999999999</v>
      </c>
      <c r="Z1730" s="26">
        <f t="shared" ref="Z1730" si="561">0.7*O1730*V1730</f>
        <v>19.928999999999998</v>
      </c>
      <c r="AA1730" s="26">
        <f t="shared" ref="AA1730" si="562">IF(Q1730="off hired",0.3*O1730*V1730*T1730,0)</f>
        <v>8.5410000000000004</v>
      </c>
      <c r="AB1730" s="26">
        <f t="shared" ref="AB1730" si="563">U1730*O1730*W1730</f>
        <v>1.0529999999999999</v>
      </c>
      <c r="AC1730" s="26">
        <f t="shared" ref="AC1730" si="564">Z1730+AA1730+AB1730</f>
        <v>29.523</v>
      </c>
      <c r="AD1730" s="93">
        <f t="shared" si="474"/>
        <v>29.523</v>
      </c>
    </row>
    <row r="1731" spans="1:30" ht="30" customHeight="1" x14ac:dyDescent="0.35">
      <c r="A1731" s="16"/>
      <c r="B1731" s="16" t="s">
        <v>484</v>
      </c>
      <c r="C1731" s="17">
        <v>1530</v>
      </c>
      <c r="D1731" s="18">
        <v>14068</v>
      </c>
      <c r="E1731" s="18">
        <v>8313</v>
      </c>
      <c r="F1731" s="19" t="s">
        <v>49</v>
      </c>
      <c r="G1731" s="16" t="s">
        <v>72</v>
      </c>
      <c r="H1731" s="16" t="s">
        <v>38</v>
      </c>
      <c r="I1731" s="19" t="s">
        <v>535</v>
      </c>
      <c r="J1731" s="19">
        <v>1.3</v>
      </c>
      <c r="K1731" s="19">
        <v>1.5</v>
      </c>
      <c r="L1731" s="19"/>
      <c r="M1731" s="19">
        <f t="shared" ref="M1731" si="565">K1731-L1731</f>
        <v>1.5</v>
      </c>
      <c r="N1731" s="19"/>
      <c r="O1731" s="19">
        <f>IF(P1731="m3",I1731*J1731*M1731,IF(P1731="m2-LxH",I1731*M1731,IF(P1731="m2-LxW",I1731*J1731*N1731,IF(P1731="rm",M1731,IF(P1731="lm",I1731,IF(P1731="unit",#REF!,))))))</f>
        <v>1.5</v>
      </c>
      <c r="P1731" s="20" t="str">
        <f>VLOOKUP(H1731,Supporting!A:D,2,FALSE)</f>
        <v>rm</v>
      </c>
      <c r="Q1731" s="21" t="str">
        <f t="shared" ref="Q1731" si="566">IF(S1731&lt;&gt;0,"off hired",IF(R1731&lt;&gt;0,"on hire","-"))</f>
        <v>off hired</v>
      </c>
      <c r="R1731" s="22">
        <v>44901</v>
      </c>
      <c r="S1731" s="22">
        <v>44903</v>
      </c>
      <c r="T1731" s="23">
        <f t="shared" ref="T1731" si="567">IF(S1731&lt;&gt;0,1,0)</f>
        <v>1</v>
      </c>
      <c r="U1731" s="24">
        <f t="shared" ref="U1731" si="568">IF(Q1731="on hire",$C$1-R1731+1,IF(Q1731="off hired",S1731-R1731+1,0))/7</f>
        <v>0.42857142857142855</v>
      </c>
      <c r="V1731" s="31">
        <f>VLOOKUP(H1731,Supporting!A:D,3,FALSE)</f>
        <v>135</v>
      </c>
      <c r="W1731" s="25">
        <f>VLOOKUP(H1731,Supporting!A:D,4,FALSE)</f>
        <v>12.25</v>
      </c>
      <c r="X1731" s="26">
        <f t="shared" ref="X1731" si="569">V1731*O1731</f>
        <v>202.5</v>
      </c>
      <c r="Y1731" s="26">
        <f t="shared" ref="Y1731" si="570">W1731*O1731</f>
        <v>18.375</v>
      </c>
      <c r="Z1731" s="26">
        <f t="shared" ref="Z1731" si="571">0.7*O1731*V1731</f>
        <v>141.74999999999997</v>
      </c>
      <c r="AA1731" s="26">
        <f t="shared" ref="AA1731" si="572">IF(Q1731="off hired",0.3*O1731*V1731*T1731,0)</f>
        <v>60.749999999999993</v>
      </c>
      <c r="AB1731" s="26">
        <f t="shared" ref="AB1731" si="573">U1731*O1731*W1731</f>
        <v>7.8749999999999991</v>
      </c>
      <c r="AC1731" s="26">
        <f t="shared" ref="AC1731" si="574">Z1731+AA1731+AB1731</f>
        <v>210.37499999999997</v>
      </c>
      <c r="AD1731" s="93">
        <f t="shared" si="474"/>
        <v>210.37499999999997</v>
      </c>
    </row>
    <row r="1732" spans="1:30" ht="30" customHeight="1" x14ac:dyDescent="0.35">
      <c r="A1732" s="16"/>
      <c r="B1732" s="16" t="s">
        <v>484</v>
      </c>
      <c r="C1732" s="17">
        <v>1530</v>
      </c>
      <c r="D1732" s="18">
        <v>14068</v>
      </c>
      <c r="E1732" s="18">
        <v>8313</v>
      </c>
      <c r="F1732" s="19" t="s">
        <v>49</v>
      </c>
      <c r="G1732" s="16" t="s">
        <v>72</v>
      </c>
      <c r="H1732" s="16" t="s">
        <v>41</v>
      </c>
      <c r="I1732" s="19">
        <v>1.3</v>
      </c>
      <c r="J1732" s="19">
        <v>0.6</v>
      </c>
      <c r="K1732" s="19"/>
      <c r="L1732" s="19"/>
      <c r="M1732" s="19">
        <f t="shared" ref="M1732" si="575">K1732-L1732</f>
        <v>0</v>
      </c>
      <c r="N1732" s="19">
        <v>1</v>
      </c>
      <c r="O1732" s="19">
        <f>IF(P1732="m3",I1732*J1732*M1732,IF(P1732="m2-LxH",I1732*M1732,IF(P1732="m2-LxW",I1732*J1732*N1732,IF(P1732="rm",M1732,IF(P1732="lm",I1732,IF(P1732="unit",#REF!,))))))</f>
        <v>0.78</v>
      </c>
      <c r="P1732" s="20" t="str">
        <f>VLOOKUP(H1732,Supporting!A:D,2,FALSE)</f>
        <v>m2-LxW</v>
      </c>
      <c r="Q1732" s="21" t="str">
        <f t="shared" ref="Q1732" si="576">IF(S1732&lt;&gt;0,"off hired",IF(R1732&lt;&gt;0,"on hire","-"))</f>
        <v>off hired</v>
      </c>
      <c r="R1732" s="22">
        <v>44901</v>
      </c>
      <c r="S1732" s="22">
        <v>44903</v>
      </c>
      <c r="T1732" s="23">
        <f t="shared" ref="T1732" si="577">IF(S1732&lt;&gt;0,1,0)</f>
        <v>1</v>
      </c>
      <c r="U1732" s="24">
        <f t="shared" ref="U1732" si="578">IF(Q1732="on hire",$C$1-R1732+1,IF(Q1732="off hired",S1732-R1732+1,0))/7</f>
        <v>0.42857142857142855</v>
      </c>
      <c r="V1732" s="31">
        <f>VLOOKUP(H1732,Supporting!A:D,3,FALSE)</f>
        <v>36.5</v>
      </c>
      <c r="W1732" s="25">
        <f>VLOOKUP(H1732,Supporting!A:D,4,FALSE)</f>
        <v>3.15</v>
      </c>
      <c r="X1732" s="26">
        <f t="shared" ref="X1732" si="579">V1732*O1732</f>
        <v>28.470000000000002</v>
      </c>
      <c r="Y1732" s="26">
        <f t="shared" ref="Y1732" si="580">W1732*O1732</f>
        <v>2.4569999999999999</v>
      </c>
      <c r="Z1732" s="26">
        <f t="shared" ref="Z1732" si="581">0.7*O1732*V1732</f>
        <v>19.928999999999998</v>
      </c>
      <c r="AA1732" s="26">
        <f t="shared" ref="AA1732" si="582">IF(Q1732="off hired",0.3*O1732*V1732*T1732,0)</f>
        <v>8.5410000000000004</v>
      </c>
      <c r="AB1732" s="26">
        <f t="shared" ref="AB1732" si="583">U1732*O1732*W1732</f>
        <v>1.0529999999999999</v>
      </c>
      <c r="AC1732" s="26">
        <f t="shared" ref="AC1732" si="584">Z1732+AA1732+AB1732</f>
        <v>29.523</v>
      </c>
      <c r="AD1732" s="93">
        <f t="shared" si="474"/>
        <v>29.523</v>
      </c>
    </row>
    <row r="1733" spans="1:30" ht="30" customHeight="1" x14ac:dyDescent="0.35">
      <c r="A1733" s="16"/>
      <c r="B1733" s="16" t="s">
        <v>485</v>
      </c>
      <c r="C1733" s="17">
        <v>1529</v>
      </c>
      <c r="D1733" s="18">
        <v>14067</v>
      </c>
      <c r="E1733" s="18">
        <v>8313</v>
      </c>
      <c r="F1733" s="19" t="s">
        <v>49</v>
      </c>
      <c r="G1733" s="16" t="s">
        <v>72</v>
      </c>
      <c r="H1733" s="16" t="s">
        <v>38</v>
      </c>
      <c r="I1733" s="19">
        <v>1.3</v>
      </c>
      <c r="J1733" s="19">
        <v>1.3</v>
      </c>
      <c r="K1733" s="19">
        <v>1.5</v>
      </c>
      <c r="L1733" s="19"/>
      <c r="M1733" s="19">
        <f t="shared" ref="M1733" si="585">K1733-L1733</f>
        <v>1.5</v>
      </c>
      <c r="N1733" s="19"/>
      <c r="O1733" s="19">
        <f>IF(P1733="m3",I1733*J1733*M1733,IF(P1733="m2-LxH",I1733*M1733,IF(P1733="m2-LxW",I1733*J1733*N1733,IF(P1733="rm",M1733,IF(P1733="lm",I1733,IF(P1733="unit",#REF!,))))))</f>
        <v>1.5</v>
      </c>
      <c r="P1733" s="20" t="str">
        <f>VLOOKUP(H1733,Supporting!A:D,2,FALSE)</f>
        <v>rm</v>
      </c>
      <c r="Q1733" s="21" t="str">
        <f t="shared" ref="Q1733" si="586">IF(S1733&lt;&gt;0,"off hired",IF(R1733&lt;&gt;0,"on hire","-"))</f>
        <v>off hired</v>
      </c>
      <c r="R1733" s="22">
        <v>44901</v>
      </c>
      <c r="S1733" s="22">
        <v>44903</v>
      </c>
      <c r="T1733" s="23">
        <f t="shared" ref="T1733" si="587">IF(S1733&lt;&gt;0,1,0)</f>
        <v>1</v>
      </c>
      <c r="U1733" s="24">
        <f t="shared" ref="U1733" si="588">IF(Q1733="on hire",$C$1-R1733+1,IF(Q1733="off hired",S1733-R1733+1,0))/7</f>
        <v>0.42857142857142855</v>
      </c>
      <c r="V1733" s="31">
        <f>VLOOKUP(H1733,Supporting!A:D,3,FALSE)</f>
        <v>135</v>
      </c>
      <c r="W1733" s="25">
        <f>VLOOKUP(H1733,Supporting!A:D,4,FALSE)</f>
        <v>12.25</v>
      </c>
      <c r="X1733" s="26">
        <f t="shared" ref="X1733" si="589">V1733*O1733</f>
        <v>202.5</v>
      </c>
      <c r="Y1733" s="26">
        <f t="shared" ref="Y1733" si="590">W1733*O1733</f>
        <v>18.375</v>
      </c>
      <c r="Z1733" s="26">
        <f t="shared" ref="Z1733" si="591">0.7*O1733*V1733</f>
        <v>141.74999999999997</v>
      </c>
      <c r="AA1733" s="26">
        <f t="shared" ref="AA1733" si="592">IF(Q1733="off hired",0.3*O1733*V1733*T1733,0)</f>
        <v>60.749999999999993</v>
      </c>
      <c r="AB1733" s="26">
        <f t="shared" ref="AB1733" si="593">U1733*O1733*W1733</f>
        <v>7.8749999999999991</v>
      </c>
      <c r="AC1733" s="26">
        <f t="shared" ref="AC1733" si="594">Z1733+AA1733+AB1733</f>
        <v>210.37499999999997</v>
      </c>
      <c r="AD1733" s="93">
        <f t="shared" si="474"/>
        <v>210.37499999999997</v>
      </c>
    </row>
    <row r="1734" spans="1:30" ht="30" customHeight="1" x14ac:dyDescent="0.35">
      <c r="A1734" s="16"/>
      <c r="B1734" s="16" t="s">
        <v>59</v>
      </c>
      <c r="C1734" s="17">
        <v>1529</v>
      </c>
      <c r="D1734" s="18">
        <v>14067</v>
      </c>
      <c r="E1734" s="18">
        <v>8313</v>
      </c>
      <c r="F1734" s="19" t="s">
        <v>49</v>
      </c>
      <c r="G1734" s="16" t="s">
        <v>72</v>
      </c>
      <c r="H1734" s="16" t="s">
        <v>41</v>
      </c>
      <c r="I1734" s="19">
        <v>1.3</v>
      </c>
      <c r="J1734" s="19">
        <v>0.6</v>
      </c>
      <c r="K1734" s="19"/>
      <c r="L1734" s="19"/>
      <c r="M1734" s="19">
        <f t="shared" ref="M1734" si="595">K1734-L1734</f>
        <v>0</v>
      </c>
      <c r="N1734" s="19">
        <v>1</v>
      </c>
      <c r="O1734" s="19">
        <f>IF(P1734="m3",I1734*J1734*M1734,IF(P1734="m2-LxH",I1734*M1734,IF(P1734="m2-LxW",I1734*J1734*N1734,IF(P1734="rm",M1734,IF(P1734="lm",I1734,IF(P1734="unit",#REF!,))))))</f>
        <v>0.78</v>
      </c>
      <c r="P1734" s="20" t="str">
        <f>VLOOKUP(H1734,Supporting!A:D,2,FALSE)</f>
        <v>m2-LxW</v>
      </c>
      <c r="Q1734" s="21" t="str">
        <f t="shared" ref="Q1734" si="596">IF(S1734&lt;&gt;0,"off hired",IF(R1734&lt;&gt;0,"on hire","-"))</f>
        <v>off hired</v>
      </c>
      <c r="R1734" s="22">
        <v>44901</v>
      </c>
      <c r="S1734" s="22">
        <v>44903</v>
      </c>
      <c r="T1734" s="23">
        <f t="shared" ref="T1734" si="597">IF(S1734&lt;&gt;0,1,0)</f>
        <v>1</v>
      </c>
      <c r="U1734" s="24">
        <f t="shared" ref="U1734" si="598">IF(Q1734="on hire",$C$1-R1734+1,IF(Q1734="off hired",S1734-R1734+1,0))/7</f>
        <v>0.42857142857142855</v>
      </c>
      <c r="V1734" s="31">
        <f>VLOOKUP(H1734,Supporting!A:D,3,FALSE)</f>
        <v>36.5</v>
      </c>
      <c r="W1734" s="25">
        <f>VLOOKUP(H1734,Supporting!A:D,4,FALSE)</f>
        <v>3.15</v>
      </c>
      <c r="X1734" s="26">
        <f t="shared" ref="X1734" si="599">V1734*O1734</f>
        <v>28.470000000000002</v>
      </c>
      <c r="Y1734" s="26">
        <f t="shared" ref="Y1734" si="600">W1734*O1734</f>
        <v>2.4569999999999999</v>
      </c>
      <c r="Z1734" s="26">
        <f t="shared" ref="Z1734" si="601">0.7*O1734*V1734</f>
        <v>19.928999999999998</v>
      </c>
      <c r="AA1734" s="26">
        <f t="shared" ref="AA1734" si="602">IF(Q1734="off hired",0.3*O1734*V1734*T1734,0)</f>
        <v>8.5410000000000004</v>
      </c>
      <c r="AB1734" s="26">
        <f t="shared" ref="AB1734" si="603">U1734*O1734*W1734</f>
        <v>1.0529999999999999</v>
      </c>
      <c r="AC1734" s="26">
        <f t="shared" ref="AC1734" si="604">Z1734+AA1734+AB1734</f>
        <v>29.523</v>
      </c>
      <c r="AD1734" s="93">
        <f t="shared" si="474"/>
        <v>29.523</v>
      </c>
    </row>
    <row r="1735" spans="1:30" ht="30" customHeight="1" x14ac:dyDescent="0.35">
      <c r="A1735" s="16"/>
      <c r="B1735" s="16" t="s">
        <v>79</v>
      </c>
      <c r="C1735" s="17">
        <v>1528</v>
      </c>
      <c r="D1735" s="18">
        <v>14066</v>
      </c>
      <c r="E1735" s="18">
        <v>8462</v>
      </c>
      <c r="F1735" s="19" t="s">
        <v>49</v>
      </c>
      <c r="G1735" s="16" t="s">
        <v>80</v>
      </c>
      <c r="H1735" s="16" t="s">
        <v>493</v>
      </c>
      <c r="I1735" s="19">
        <v>3</v>
      </c>
      <c r="J1735" s="19">
        <v>1</v>
      </c>
      <c r="K1735" s="19"/>
      <c r="L1735" s="19"/>
      <c r="M1735" s="19">
        <f t="shared" ref="M1735" si="605">K1735-L1735</f>
        <v>0</v>
      </c>
      <c r="N1735" s="19">
        <v>20</v>
      </c>
      <c r="O1735" s="19">
        <f>IF(P1735="m3",I1735*J1735*M1735,IF(P1735="m2-LxH",I1735*M1735,IF(P1735="m2-LxW",I1735*J1735*N1735,IF(P1735="rm",M1735,IF(P1735="lm",I1735,IF(P1735="unit",#REF!,))))))</f>
        <v>60</v>
      </c>
      <c r="P1735" s="20" t="str">
        <f>VLOOKUP(H1735,Supporting!A:D,2,FALSE)</f>
        <v>m2-LxW</v>
      </c>
      <c r="Q1735" s="21" t="str">
        <f t="shared" ref="Q1735" si="606">IF(S1735&lt;&gt;0,"off hired",IF(R1735&lt;&gt;0,"on hire","-"))</f>
        <v>off hired</v>
      </c>
      <c r="R1735" s="22">
        <v>44901</v>
      </c>
      <c r="S1735" s="22">
        <v>44919</v>
      </c>
      <c r="T1735" s="23">
        <f t="shared" ref="T1735" si="607">IF(S1735&lt;&gt;0,1,0)</f>
        <v>1</v>
      </c>
      <c r="U1735" s="24">
        <f t="shared" ref="U1735" si="608">IF(Q1735="on hire",$C$1-R1735+1,IF(Q1735="off hired",S1735-R1735+1,0))/7</f>
        <v>2.7142857142857144</v>
      </c>
      <c r="V1735" s="31">
        <f>VLOOKUP(H1735,Supporting!A:D,3,FALSE)</f>
        <v>81</v>
      </c>
      <c r="W1735" s="25">
        <f>VLOOKUP(H1735,Supporting!A:D,4,FALSE)</f>
        <v>1.82</v>
      </c>
      <c r="X1735" s="26">
        <f t="shared" ref="X1735" si="609">V1735*O1735</f>
        <v>4860</v>
      </c>
      <c r="Y1735" s="26">
        <f t="shared" ref="Y1735" si="610">W1735*O1735</f>
        <v>109.2</v>
      </c>
      <c r="Z1735" s="26">
        <f t="shared" ref="Z1735" si="611">0.7*O1735*V1735</f>
        <v>3402</v>
      </c>
      <c r="AA1735" s="26">
        <f t="shared" ref="AA1735" si="612">IF(Q1735="off hired",0.3*O1735*V1735*T1735,0)</f>
        <v>1458</v>
      </c>
      <c r="AB1735" s="26">
        <f t="shared" ref="AB1735" si="613">U1735*O1735*W1735</f>
        <v>296.40000000000003</v>
      </c>
      <c r="AC1735" s="26">
        <f t="shared" ref="AC1735" si="614">Z1735+AA1735+AB1735</f>
        <v>5156.3999999999996</v>
      </c>
      <c r="AD1735" s="93">
        <f t="shared" si="474"/>
        <v>5156.3999999999996</v>
      </c>
    </row>
    <row r="1736" spans="1:30" ht="30" customHeight="1" x14ac:dyDescent="0.35">
      <c r="A1736" s="16"/>
      <c r="B1736" s="16" t="s">
        <v>47</v>
      </c>
      <c r="C1736" s="17">
        <v>1527</v>
      </c>
      <c r="D1736" s="18">
        <v>14065</v>
      </c>
      <c r="E1736" s="18">
        <v>8452</v>
      </c>
      <c r="F1736" s="19" t="s">
        <v>49</v>
      </c>
      <c r="G1736" s="16" t="s">
        <v>146</v>
      </c>
      <c r="H1736" s="16" t="s">
        <v>38</v>
      </c>
      <c r="I1736" s="19">
        <v>2.5</v>
      </c>
      <c r="J1736" s="19">
        <v>1.3</v>
      </c>
      <c r="K1736" s="19">
        <v>3.5</v>
      </c>
      <c r="L1736" s="19"/>
      <c r="M1736" s="19">
        <f t="shared" ref="M1736" si="615">K1736-L1736</f>
        <v>3.5</v>
      </c>
      <c r="N1736" s="19"/>
      <c r="O1736" s="19">
        <f>IF(P1736="m3",I1736*J1736*M1736,IF(P1736="m2-LxH",I1736*M1736,IF(P1736="m2-LxW",I1736*J1736*N1736,IF(P1736="rm",M1736,IF(P1736="lm",I1736,IF(P1736="unit",#REF!,))))))</f>
        <v>3.5</v>
      </c>
      <c r="P1736" s="20" t="str">
        <f>VLOOKUP(H1736,Supporting!A:D,2,FALSE)</f>
        <v>rm</v>
      </c>
      <c r="Q1736" s="21" t="str">
        <f t="shared" ref="Q1736" si="616">IF(S1736&lt;&gt;0,"off hired",IF(R1736&lt;&gt;0,"on hire","-"))</f>
        <v>off hired</v>
      </c>
      <c r="R1736" s="22">
        <v>44900</v>
      </c>
      <c r="S1736" s="22">
        <v>44916</v>
      </c>
      <c r="T1736" s="23">
        <f t="shared" ref="T1736" si="617">IF(S1736&lt;&gt;0,1,0)</f>
        <v>1</v>
      </c>
      <c r="U1736" s="24">
        <f t="shared" ref="U1736" si="618">IF(Q1736="on hire",$C$1-R1736+1,IF(Q1736="off hired",S1736-R1736+1,0))/7</f>
        <v>2.4285714285714284</v>
      </c>
      <c r="V1736" s="31">
        <f>VLOOKUP(H1736,Supporting!A:D,3,FALSE)</f>
        <v>135</v>
      </c>
      <c r="W1736" s="25">
        <f>VLOOKUP(H1736,Supporting!A:D,4,FALSE)</f>
        <v>12.25</v>
      </c>
      <c r="X1736" s="26">
        <f t="shared" ref="X1736" si="619">V1736*O1736</f>
        <v>472.5</v>
      </c>
      <c r="Y1736" s="26">
        <f t="shared" ref="Y1736" si="620">W1736*O1736</f>
        <v>42.875</v>
      </c>
      <c r="Z1736" s="26">
        <f t="shared" ref="Z1736" si="621">0.7*O1736*V1736</f>
        <v>330.74999999999994</v>
      </c>
      <c r="AA1736" s="26">
        <f t="shared" ref="AA1736" si="622">IF(Q1736="off hired",0.3*O1736*V1736*T1736,0)</f>
        <v>141.75</v>
      </c>
      <c r="AB1736" s="26">
        <f t="shared" ref="AB1736" si="623">U1736*O1736*W1736</f>
        <v>104.125</v>
      </c>
      <c r="AC1736" s="26">
        <f t="shared" ref="AC1736" si="624">Z1736+AA1736+AB1736</f>
        <v>576.625</v>
      </c>
      <c r="AD1736" s="93">
        <f t="shared" si="474"/>
        <v>576.625</v>
      </c>
    </row>
    <row r="1737" spans="1:30" ht="30" customHeight="1" x14ac:dyDescent="0.35">
      <c r="A1737" s="16"/>
      <c r="B1737" s="16" t="s">
        <v>47</v>
      </c>
      <c r="C1737" s="17">
        <v>1526</v>
      </c>
      <c r="D1737" s="18">
        <v>14064</v>
      </c>
      <c r="E1737" s="18"/>
      <c r="F1737" s="19" t="s">
        <v>49</v>
      </c>
      <c r="G1737" s="16" t="s">
        <v>536</v>
      </c>
      <c r="H1737" s="16" t="s">
        <v>38</v>
      </c>
      <c r="I1737" s="19">
        <v>1.5</v>
      </c>
      <c r="J1737" s="19">
        <v>1.3</v>
      </c>
      <c r="K1737" s="19">
        <v>1</v>
      </c>
      <c r="L1737" s="19"/>
      <c r="M1737" s="19">
        <f t="shared" ref="M1737" si="625">K1737-L1737</f>
        <v>1</v>
      </c>
      <c r="N1737" s="19"/>
      <c r="O1737" s="19">
        <f>IF(P1737="m3",I1737*J1737*M1737,IF(P1737="m2-LxH",I1737*M1737,IF(P1737="m2-LxW",I1737*J1737*N1737,IF(P1737="rm",M1737,IF(P1737="lm",I1737,IF(P1737="unit",#REF!,))))))</f>
        <v>1</v>
      </c>
      <c r="P1737" s="20" t="str">
        <f>VLOOKUP(H1737,Supporting!A:D,2,FALSE)</f>
        <v>rm</v>
      </c>
      <c r="Q1737" s="21" t="str">
        <f t="shared" ref="Q1737" si="626">IF(S1737&lt;&gt;0,"off hired",IF(R1737&lt;&gt;0,"on hire","-"))</f>
        <v>on hire</v>
      </c>
      <c r="R1737" s="22">
        <v>44900</v>
      </c>
      <c r="S1737" s="22"/>
      <c r="T1737" s="23">
        <f t="shared" ref="T1737" si="627">IF(S1737&lt;&gt;0,1,0)</f>
        <v>0</v>
      </c>
      <c r="U1737" s="24">
        <f t="shared" ref="U1737" ca="1" si="628">IF(Q1737="on hire",$C$1-R1737+1,IF(Q1737="off hired",S1737-R1737+1,0))/7</f>
        <v>20.142857142857142</v>
      </c>
      <c r="V1737" s="31">
        <f>VLOOKUP(H1737,Supporting!A:D,3,FALSE)</f>
        <v>135</v>
      </c>
      <c r="W1737" s="25">
        <f>VLOOKUP(H1737,Supporting!A:D,4,FALSE)</f>
        <v>12.25</v>
      </c>
      <c r="X1737" s="26">
        <f t="shared" ref="X1737" si="629">V1737*O1737</f>
        <v>135</v>
      </c>
      <c r="Y1737" s="26">
        <f t="shared" ref="Y1737" si="630">W1737*O1737</f>
        <v>12.25</v>
      </c>
      <c r="Z1737" s="26">
        <f t="shared" ref="Z1737" si="631">0.7*O1737*V1737</f>
        <v>94.5</v>
      </c>
      <c r="AA1737" s="26">
        <f t="shared" ref="AA1737" si="632">IF(Q1737="off hired",0.3*O1737*V1737*T1737,0)</f>
        <v>0</v>
      </c>
      <c r="AB1737" s="26">
        <f t="shared" ref="AB1737" ca="1" si="633">U1737*O1737*W1737</f>
        <v>246.75</v>
      </c>
      <c r="AC1737" s="26">
        <f t="shared" ref="AC1737" ca="1" si="634">Z1737+AA1737+AB1737</f>
        <v>341.25</v>
      </c>
      <c r="AD1737" s="93">
        <f t="shared" ca="1" si="474"/>
        <v>341.25</v>
      </c>
    </row>
    <row r="1738" spans="1:30" ht="30" customHeight="1" x14ac:dyDescent="0.35">
      <c r="A1738" s="16"/>
      <c r="B1738" s="16" t="s">
        <v>93</v>
      </c>
      <c r="C1738" s="17">
        <v>1524</v>
      </c>
      <c r="D1738" s="18">
        <v>14062</v>
      </c>
      <c r="E1738" s="18">
        <v>8724</v>
      </c>
      <c r="F1738" s="19" t="s">
        <v>50</v>
      </c>
      <c r="G1738" s="16" t="s">
        <v>537</v>
      </c>
      <c r="H1738" s="16" t="s">
        <v>36</v>
      </c>
      <c r="I1738" s="19">
        <v>4</v>
      </c>
      <c r="J1738" s="19">
        <v>1</v>
      </c>
      <c r="K1738" s="19">
        <v>4</v>
      </c>
      <c r="L1738" s="19"/>
      <c r="M1738" s="19">
        <f t="shared" ref="M1738" si="635">K1738-L1738</f>
        <v>4</v>
      </c>
      <c r="N1738" s="19"/>
      <c r="O1738" s="19">
        <f>IF(P1738="m3",I1738*J1738*M1738,IF(P1738="m2-LxH",I1738*M1738,IF(P1738="m2-LxW",I1738*J1738*N1738,IF(P1738="rm",M1738,IF(P1738="lm",I1738,IF(P1738="unit",#REF!,))))))</f>
        <v>16</v>
      </c>
      <c r="P1738" s="20" t="str">
        <f>VLOOKUP(H1738,Supporting!A:D,2,FALSE)</f>
        <v>m2-LxH</v>
      </c>
      <c r="Q1738" s="21" t="str">
        <f t="shared" ref="Q1738" si="636">IF(S1738&lt;&gt;0,"off hired",IF(R1738&lt;&gt;0,"on hire","-"))</f>
        <v>off hired</v>
      </c>
      <c r="R1738" s="22">
        <v>44900</v>
      </c>
      <c r="S1738" s="22">
        <v>45006</v>
      </c>
      <c r="T1738" s="23">
        <f t="shared" ref="T1738" si="637">IF(S1738&lt;&gt;0,1,0)</f>
        <v>1</v>
      </c>
      <c r="U1738" s="24">
        <f t="shared" ref="U1738" si="638">IF(Q1738="on hire",$C$1-R1738+1,IF(Q1738="off hired",S1738-R1738+1,0))/7</f>
        <v>15.285714285714286</v>
      </c>
      <c r="V1738" s="31">
        <f>VLOOKUP(H1738,Supporting!A:D,3,FALSE)</f>
        <v>14</v>
      </c>
      <c r="W1738" s="25">
        <f>VLOOKUP(H1738,Supporting!A:D,4,FALSE)</f>
        <v>0.84</v>
      </c>
      <c r="X1738" s="26">
        <f t="shared" ref="X1738" si="639">V1738*O1738</f>
        <v>224</v>
      </c>
      <c r="Y1738" s="26">
        <f t="shared" ref="Y1738" si="640">W1738*O1738</f>
        <v>13.44</v>
      </c>
      <c r="Z1738" s="26">
        <f t="shared" ref="Z1738" si="641">0.7*O1738*V1738</f>
        <v>156.79999999999998</v>
      </c>
      <c r="AA1738" s="26">
        <f t="shared" ref="AA1738" si="642">IF(Q1738="off hired",0.3*O1738*V1738*T1738,0)</f>
        <v>67.2</v>
      </c>
      <c r="AB1738" s="26">
        <f t="shared" ref="AB1738" si="643">U1738*O1738*W1738</f>
        <v>205.44</v>
      </c>
      <c r="AC1738" s="26">
        <f t="shared" ref="AC1738" si="644">Z1738+AA1738+AB1738</f>
        <v>429.44</v>
      </c>
      <c r="AD1738" s="93">
        <f t="shared" si="474"/>
        <v>429.44</v>
      </c>
    </row>
    <row r="1739" spans="1:30" ht="30" customHeight="1" x14ac:dyDescent="0.35">
      <c r="A1739" s="16"/>
      <c r="B1739" s="16" t="s">
        <v>47</v>
      </c>
      <c r="C1739" s="17">
        <v>1523</v>
      </c>
      <c r="D1739" s="18">
        <v>14061</v>
      </c>
      <c r="E1739" s="18">
        <v>8301</v>
      </c>
      <c r="F1739" s="19" t="s">
        <v>50</v>
      </c>
      <c r="G1739" s="16" t="s">
        <v>538</v>
      </c>
      <c r="H1739" s="16" t="s">
        <v>28</v>
      </c>
      <c r="I1739" s="19">
        <v>17.100000000000001</v>
      </c>
      <c r="J1739" s="19">
        <v>2.5</v>
      </c>
      <c r="K1739" s="19">
        <v>4</v>
      </c>
      <c r="L1739" s="19"/>
      <c r="M1739" s="19">
        <f t="shared" ref="M1739" si="645">K1739-L1739</f>
        <v>4</v>
      </c>
      <c r="N1739" s="19"/>
      <c r="O1739" s="19">
        <f>IF(P1739="m3",I1739*J1739*M1739,IF(P1739="m2-LxH",I1739*M1739,IF(P1739="m2-LxW",I1739*J1739*N1739,IF(P1739="rm",M1739,IF(P1739="lm",I1739,IF(P1739="unit",#REF!,))))))</f>
        <v>171</v>
      </c>
      <c r="P1739" s="20" t="str">
        <f>VLOOKUP(H1739,Supporting!A:D,2,FALSE)</f>
        <v>m3</v>
      </c>
      <c r="Q1739" s="21" t="str">
        <f t="shared" ref="Q1739" si="646">IF(S1739&lt;&gt;0,"off hired",IF(R1739&lt;&gt;0,"on hire","-"))</f>
        <v>off hired</v>
      </c>
      <c r="R1739" s="22">
        <v>44898</v>
      </c>
      <c r="S1739" s="22">
        <v>44899</v>
      </c>
      <c r="T1739" s="23">
        <f t="shared" ref="T1739" si="647">IF(S1739&lt;&gt;0,1,0)</f>
        <v>1</v>
      </c>
      <c r="U1739" s="24">
        <f t="shared" ref="U1739" si="648">IF(Q1739="on hire",$C$1-R1739+1,IF(Q1739="off hired",S1739-R1739+1,0))/7</f>
        <v>0.2857142857142857</v>
      </c>
      <c r="V1739" s="31">
        <f>VLOOKUP(H1739,Supporting!A:D,3,FALSE)</f>
        <v>7.5</v>
      </c>
      <c r="W1739" s="25">
        <f>VLOOKUP(H1739,Supporting!A:D,4,FALSE)</f>
        <v>0.70000000000000007</v>
      </c>
      <c r="X1739" s="26">
        <f t="shared" ref="X1739" si="649">V1739*O1739</f>
        <v>1282.5</v>
      </c>
      <c r="Y1739" s="26">
        <f t="shared" ref="Y1739" si="650">W1739*O1739</f>
        <v>119.70000000000002</v>
      </c>
      <c r="Z1739" s="26">
        <f t="shared" ref="Z1739" si="651">0.7*O1739*V1739</f>
        <v>897.74999999999989</v>
      </c>
      <c r="AA1739" s="26">
        <f t="shared" ref="AA1739" si="652">IF(Q1739="off hired",0.3*O1739*V1739*T1739,0)</f>
        <v>384.75</v>
      </c>
      <c r="AB1739" s="26">
        <f t="shared" ref="AB1739" si="653">U1739*O1739*W1739</f>
        <v>34.200000000000003</v>
      </c>
      <c r="AC1739" s="26">
        <f t="shared" ref="AC1739" si="654">Z1739+AA1739+AB1739</f>
        <v>1316.7</v>
      </c>
      <c r="AD1739" s="93">
        <f t="shared" si="474"/>
        <v>1316.7</v>
      </c>
    </row>
    <row r="1740" spans="1:30" ht="30" customHeight="1" x14ac:dyDescent="0.35">
      <c r="A1740" s="16"/>
      <c r="B1740" s="16" t="s">
        <v>47</v>
      </c>
      <c r="C1740" s="17">
        <v>1523</v>
      </c>
      <c r="D1740" s="18">
        <v>14061</v>
      </c>
      <c r="E1740" s="18">
        <v>8301</v>
      </c>
      <c r="F1740" s="19" t="s">
        <v>50</v>
      </c>
      <c r="G1740" s="16" t="s">
        <v>538</v>
      </c>
      <c r="H1740" s="16" t="s">
        <v>36</v>
      </c>
      <c r="I1740" s="19">
        <v>9.5</v>
      </c>
      <c r="J1740" s="19">
        <v>1.3</v>
      </c>
      <c r="K1740" s="19">
        <v>3</v>
      </c>
      <c r="L1740" s="19"/>
      <c r="M1740" s="19">
        <f t="shared" ref="M1740" si="655">K1740-L1740</f>
        <v>3</v>
      </c>
      <c r="N1740" s="19"/>
      <c r="O1740" s="19">
        <f>IF(P1740="m3",I1740*J1740*M1740,IF(P1740="m2-LxH",I1740*M1740,IF(P1740="m2-LxW",I1740*J1740*N1740,IF(P1740="rm",M1740,IF(P1740="lm",I1740,IF(P1740="unit",#REF!,))))))</f>
        <v>28.5</v>
      </c>
      <c r="P1740" s="20" t="str">
        <f>VLOOKUP(H1740,Supporting!A:D,2,FALSE)</f>
        <v>m2-LxH</v>
      </c>
      <c r="Q1740" s="21" t="str">
        <f t="shared" ref="Q1740" si="656">IF(S1740&lt;&gt;0,"off hired",IF(R1740&lt;&gt;0,"on hire","-"))</f>
        <v>off hired</v>
      </c>
      <c r="R1740" s="22">
        <v>44898</v>
      </c>
      <c r="S1740" s="22">
        <v>44899</v>
      </c>
      <c r="T1740" s="23">
        <f t="shared" ref="T1740" si="657">IF(S1740&lt;&gt;0,1,0)</f>
        <v>1</v>
      </c>
      <c r="U1740" s="24">
        <f t="shared" ref="U1740" si="658">IF(Q1740="on hire",$C$1-R1740+1,IF(Q1740="off hired",S1740-R1740+1,0))/7</f>
        <v>0.2857142857142857</v>
      </c>
      <c r="V1740" s="31">
        <f>VLOOKUP(H1740,Supporting!A:D,3,FALSE)</f>
        <v>14</v>
      </c>
      <c r="W1740" s="25">
        <f>VLOOKUP(H1740,Supporting!A:D,4,FALSE)</f>
        <v>0.84</v>
      </c>
      <c r="X1740" s="26">
        <f t="shared" ref="X1740" si="659">V1740*O1740</f>
        <v>399</v>
      </c>
      <c r="Y1740" s="26">
        <f t="shared" ref="Y1740" si="660">W1740*O1740</f>
        <v>23.939999999999998</v>
      </c>
      <c r="Z1740" s="26">
        <f t="shared" ref="Z1740" si="661">0.7*O1740*V1740</f>
        <v>279.3</v>
      </c>
      <c r="AA1740" s="26">
        <f t="shared" ref="AA1740" si="662">IF(Q1740="off hired",0.3*O1740*V1740*T1740,0)</f>
        <v>119.69999999999999</v>
      </c>
      <c r="AB1740" s="26">
        <f t="shared" ref="AB1740" si="663">U1740*O1740*W1740</f>
        <v>6.839999999999999</v>
      </c>
      <c r="AC1740" s="26">
        <f t="shared" ref="AC1740" si="664">Z1740+AA1740+AB1740</f>
        <v>405.84</v>
      </c>
      <c r="AD1740" s="93">
        <f t="shared" ref="AD1740:AD1803" si="665">_xlfn.IFNA(AC1740,0)</f>
        <v>405.84</v>
      </c>
    </row>
    <row r="1741" spans="1:30" ht="30" customHeight="1" x14ac:dyDescent="0.35">
      <c r="A1741" s="16"/>
      <c r="B1741" s="16" t="s">
        <v>100</v>
      </c>
      <c r="C1741" s="17">
        <v>1522</v>
      </c>
      <c r="D1741" s="18">
        <v>14060</v>
      </c>
      <c r="E1741" s="18">
        <v>8559</v>
      </c>
      <c r="F1741" s="19" t="s">
        <v>50</v>
      </c>
      <c r="G1741" s="16" t="s">
        <v>105</v>
      </c>
      <c r="H1741" s="16" t="s">
        <v>28</v>
      </c>
      <c r="I1741" s="19">
        <v>12</v>
      </c>
      <c r="J1741" s="19">
        <v>2.6</v>
      </c>
      <c r="K1741" s="19">
        <v>5</v>
      </c>
      <c r="L1741" s="19"/>
      <c r="M1741" s="19">
        <f t="shared" ref="M1741" si="666">K1741-L1741</f>
        <v>5</v>
      </c>
      <c r="N1741" s="19"/>
      <c r="O1741" s="19">
        <f>IF(P1741="m3",I1741*J1741*M1741,IF(P1741="m2-LxH",I1741*M1741,IF(P1741="m2-LxW",I1741*J1741*N1741,IF(P1741="rm",M1741,IF(P1741="lm",I1741,IF(P1741="unit",#REF!,))))))</f>
        <v>156</v>
      </c>
      <c r="P1741" s="20" t="str">
        <f>VLOOKUP(H1741,Supporting!A:D,2,FALSE)</f>
        <v>m3</v>
      </c>
      <c r="Q1741" s="21" t="str">
        <f t="shared" ref="Q1741" si="667">IF(S1741&lt;&gt;0,"off hired",IF(R1741&lt;&gt;0,"on hire","-"))</f>
        <v>off hired</v>
      </c>
      <c r="R1741" s="22">
        <v>44898</v>
      </c>
      <c r="S1741" s="22">
        <v>44968</v>
      </c>
      <c r="T1741" s="23">
        <f t="shared" ref="T1741" si="668">IF(S1741&lt;&gt;0,1,0)</f>
        <v>1</v>
      </c>
      <c r="U1741" s="24">
        <f t="shared" ref="U1741" si="669">IF(Q1741="on hire",$C$1-R1741+1,IF(Q1741="off hired",S1741-R1741+1,0))/7</f>
        <v>10.142857142857142</v>
      </c>
      <c r="V1741" s="31">
        <f>VLOOKUP(H1741,Supporting!A:D,3,FALSE)</f>
        <v>7.5</v>
      </c>
      <c r="W1741" s="25">
        <f>VLOOKUP(H1741,Supporting!A:D,4,FALSE)</f>
        <v>0.70000000000000007</v>
      </c>
      <c r="X1741" s="26">
        <f t="shared" ref="X1741" si="670">V1741*O1741</f>
        <v>1170</v>
      </c>
      <c r="Y1741" s="26">
        <f t="shared" ref="Y1741" si="671">W1741*O1741</f>
        <v>109.20000000000002</v>
      </c>
      <c r="Z1741" s="26">
        <f t="shared" ref="Z1741" si="672">0.7*O1741*V1741</f>
        <v>818.99999999999989</v>
      </c>
      <c r="AA1741" s="26">
        <f t="shared" ref="AA1741" si="673">IF(Q1741="off hired",0.3*O1741*V1741*T1741,0)</f>
        <v>351</v>
      </c>
      <c r="AB1741" s="26">
        <f t="shared" ref="AB1741" si="674">U1741*O1741*W1741</f>
        <v>1107.6000000000001</v>
      </c>
      <c r="AC1741" s="26">
        <f t="shared" ref="AC1741" si="675">Z1741+AA1741+AB1741</f>
        <v>2277.6000000000004</v>
      </c>
      <c r="AD1741" s="93">
        <f t="shared" si="665"/>
        <v>2277.6000000000004</v>
      </c>
    </row>
    <row r="1742" spans="1:30" ht="30" customHeight="1" x14ac:dyDescent="0.35">
      <c r="A1742" s="16"/>
      <c r="B1742" s="16" t="s">
        <v>97</v>
      </c>
      <c r="C1742" s="17">
        <v>1521</v>
      </c>
      <c r="D1742" s="18">
        <v>14059</v>
      </c>
      <c r="E1742" s="18">
        <v>8307</v>
      </c>
      <c r="F1742" s="19" t="s">
        <v>50</v>
      </c>
      <c r="G1742" s="16" t="s">
        <v>537</v>
      </c>
      <c r="H1742" s="16" t="s">
        <v>36</v>
      </c>
      <c r="I1742" s="19">
        <v>7.9</v>
      </c>
      <c r="J1742" s="19">
        <v>1</v>
      </c>
      <c r="K1742" s="19">
        <v>6</v>
      </c>
      <c r="L1742" s="19"/>
      <c r="M1742" s="19">
        <f t="shared" ref="M1742" si="676">K1742-L1742</f>
        <v>6</v>
      </c>
      <c r="N1742" s="19"/>
      <c r="O1742" s="19">
        <f>IF(P1742="m3",I1742*J1742*M1742,IF(P1742="m2-LxH",I1742*M1742,IF(P1742="m2-LxW",I1742*J1742*N1742,IF(P1742="rm",M1742,IF(P1742="lm",I1742,IF(P1742="unit",#REF!,))))))</f>
        <v>47.400000000000006</v>
      </c>
      <c r="P1742" s="20" t="str">
        <f>VLOOKUP(H1742,Supporting!A:D,2,FALSE)</f>
        <v>m2-LxH</v>
      </c>
      <c r="Q1742" s="21" t="str">
        <f t="shared" ref="Q1742" si="677">IF(S1742&lt;&gt;0,"off hired",IF(R1742&lt;&gt;0,"on hire","-"))</f>
        <v>off hired</v>
      </c>
      <c r="R1742" s="22">
        <v>44898</v>
      </c>
      <c r="S1742" s="22">
        <v>44901</v>
      </c>
      <c r="T1742" s="23">
        <f t="shared" ref="T1742" si="678">IF(S1742&lt;&gt;0,1,0)</f>
        <v>1</v>
      </c>
      <c r="U1742" s="24">
        <f t="shared" ref="U1742" si="679">IF(Q1742="on hire",$C$1-R1742+1,IF(Q1742="off hired",S1742-R1742+1,0))/7</f>
        <v>0.5714285714285714</v>
      </c>
      <c r="V1742" s="31">
        <f>VLOOKUP(H1742,Supporting!A:D,3,FALSE)</f>
        <v>14</v>
      </c>
      <c r="W1742" s="25">
        <f>VLOOKUP(H1742,Supporting!A:D,4,FALSE)</f>
        <v>0.84</v>
      </c>
      <c r="X1742" s="26">
        <f t="shared" ref="X1742" si="680">V1742*O1742</f>
        <v>663.60000000000014</v>
      </c>
      <c r="Y1742" s="26">
        <f t="shared" ref="Y1742" si="681">W1742*O1742</f>
        <v>39.816000000000003</v>
      </c>
      <c r="Z1742" s="26">
        <f t="shared" ref="Z1742" si="682">0.7*O1742*V1742</f>
        <v>464.52</v>
      </c>
      <c r="AA1742" s="26">
        <f t="shared" ref="AA1742" si="683">IF(Q1742="off hired",0.3*O1742*V1742*T1742,0)</f>
        <v>199.08</v>
      </c>
      <c r="AB1742" s="26">
        <f t="shared" ref="AB1742" si="684">U1742*O1742*W1742</f>
        <v>22.752000000000002</v>
      </c>
      <c r="AC1742" s="26">
        <f t="shared" ref="AC1742" si="685">Z1742+AA1742+AB1742</f>
        <v>686.35199999999998</v>
      </c>
      <c r="AD1742" s="93">
        <f t="shared" si="665"/>
        <v>686.35199999999998</v>
      </c>
    </row>
    <row r="1743" spans="1:30" ht="30" customHeight="1" x14ac:dyDescent="0.35">
      <c r="A1743" s="16"/>
      <c r="B1743" s="16" t="s">
        <v>97</v>
      </c>
      <c r="C1743" s="17">
        <v>1521</v>
      </c>
      <c r="D1743" s="18">
        <v>14059</v>
      </c>
      <c r="E1743" s="18">
        <v>8307</v>
      </c>
      <c r="F1743" s="19" t="s">
        <v>50</v>
      </c>
      <c r="G1743" s="16" t="s">
        <v>537</v>
      </c>
      <c r="H1743" s="16" t="s">
        <v>41</v>
      </c>
      <c r="I1743" s="19">
        <v>1.8</v>
      </c>
      <c r="J1743" s="19">
        <v>1</v>
      </c>
      <c r="K1743" s="19"/>
      <c r="L1743" s="19"/>
      <c r="M1743" s="19">
        <f t="shared" ref="M1743" si="686">K1743-L1743</f>
        <v>0</v>
      </c>
      <c r="N1743" s="19">
        <v>1</v>
      </c>
      <c r="O1743" s="19">
        <f>IF(P1743="m3",I1743*J1743*M1743,IF(P1743="m2-LxH",I1743*M1743,IF(P1743="m2-LxW",I1743*J1743*N1743,IF(P1743="rm",M1743,IF(P1743="lm",I1743,IF(P1743="unit",#REF!,))))))</f>
        <v>1.8</v>
      </c>
      <c r="P1743" s="20" t="str">
        <f>VLOOKUP(H1743,Supporting!A:D,2,FALSE)</f>
        <v>m2-LxW</v>
      </c>
      <c r="Q1743" s="21" t="str">
        <f t="shared" ref="Q1743" si="687">IF(S1743&lt;&gt;0,"off hired",IF(R1743&lt;&gt;0,"on hire","-"))</f>
        <v>off hired</v>
      </c>
      <c r="R1743" s="22">
        <v>44898</v>
      </c>
      <c r="S1743" s="22">
        <v>44901</v>
      </c>
      <c r="T1743" s="23">
        <f t="shared" ref="T1743" si="688">IF(S1743&lt;&gt;0,1,0)</f>
        <v>1</v>
      </c>
      <c r="U1743" s="24">
        <f t="shared" ref="U1743" si="689">IF(Q1743="on hire",$C$1-R1743+1,IF(Q1743="off hired",S1743-R1743+1,0))/7</f>
        <v>0.5714285714285714</v>
      </c>
      <c r="V1743" s="31">
        <f>VLOOKUP(H1743,Supporting!A:D,3,FALSE)</f>
        <v>36.5</v>
      </c>
      <c r="W1743" s="25">
        <f>VLOOKUP(H1743,Supporting!A:D,4,FALSE)</f>
        <v>3.15</v>
      </c>
      <c r="X1743" s="26">
        <f t="shared" ref="X1743" si="690">V1743*O1743</f>
        <v>65.7</v>
      </c>
      <c r="Y1743" s="26">
        <f t="shared" ref="Y1743" si="691">W1743*O1743</f>
        <v>5.67</v>
      </c>
      <c r="Z1743" s="26">
        <f t="shared" ref="Z1743" si="692">0.7*O1743*V1743</f>
        <v>45.99</v>
      </c>
      <c r="AA1743" s="26">
        <f t="shared" ref="AA1743" si="693">IF(Q1743="off hired",0.3*O1743*V1743*T1743,0)</f>
        <v>19.71</v>
      </c>
      <c r="AB1743" s="26">
        <f t="shared" ref="AB1743" si="694">U1743*O1743*W1743</f>
        <v>3.2399999999999998</v>
      </c>
      <c r="AC1743" s="26">
        <f t="shared" ref="AC1743" si="695">Z1743+AA1743+AB1743</f>
        <v>68.94</v>
      </c>
      <c r="AD1743" s="93">
        <f t="shared" si="665"/>
        <v>68.94</v>
      </c>
    </row>
    <row r="1744" spans="1:30" ht="30" customHeight="1" x14ac:dyDescent="0.35">
      <c r="A1744" s="16"/>
      <c r="B1744" s="16" t="s">
        <v>47</v>
      </c>
      <c r="C1744" s="17">
        <v>1520</v>
      </c>
      <c r="D1744" s="18">
        <v>14058</v>
      </c>
      <c r="E1744" s="18">
        <v>8413</v>
      </c>
      <c r="F1744" s="19" t="s">
        <v>49</v>
      </c>
      <c r="G1744" s="16" t="s">
        <v>91</v>
      </c>
      <c r="H1744" s="16" t="s">
        <v>52</v>
      </c>
      <c r="I1744" s="19">
        <v>9.3000000000000007</v>
      </c>
      <c r="J1744" s="19">
        <v>1.8</v>
      </c>
      <c r="K1744" s="19">
        <v>4</v>
      </c>
      <c r="L1744" s="19"/>
      <c r="M1744" s="19">
        <f t="shared" ref="M1744" si="696">K1744-L1744</f>
        <v>4</v>
      </c>
      <c r="N1744" s="19"/>
      <c r="O1744" s="19">
        <f>IF(P1744="m3",I1744*J1744*M1744,IF(P1744="m2-LxH",I1744*M1744,IF(P1744="m2-LxW",I1744*J1744*N1744,IF(P1744="rm",M1744,IF(P1744="lm",I1744,IF(P1744="unit",#REF!,))))))</f>
        <v>37.200000000000003</v>
      </c>
      <c r="P1744" s="20" t="str">
        <f>VLOOKUP(H1744,Supporting!A:D,2,FALSE)</f>
        <v>m2-LxH</v>
      </c>
      <c r="Q1744" s="21" t="str">
        <f t="shared" ref="Q1744" si="697">IF(S1744&lt;&gt;0,"off hired",IF(R1744&lt;&gt;0,"on hire","-"))</f>
        <v>off hired</v>
      </c>
      <c r="R1744" s="22">
        <v>44895</v>
      </c>
      <c r="S1744" s="22">
        <v>44937</v>
      </c>
      <c r="T1744" s="23">
        <f t="shared" ref="T1744" si="698">IF(S1744&lt;&gt;0,1,0)</f>
        <v>1</v>
      </c>
      <c r="U1744" s="24">
        <f t="shared" ref="U1744" si="699">IF(Q1744="on hire",$C$1-R1744+1,IF(Q1744="off hired",S1744-R1744+1,0))/7</f>
        <v>6.1428571428571432</v>
      </c>
      <c r="V1744" s="31">
        <f>VLOOKUP(H1744,Supporting!A:D,3,FALSE)</f>
        <v>18</v>
      </c>
      <c r="W1744" s="25">
        <f>VLOOKUP(H1744,Supporting!A:D,4,FALSE)</f>
        <v>1.05</v>
      </c>
      <c r="X1744" s="26">
        <f t="shared" ref="X1744" si="700">V1744*O1744</f>
        <v>669.6</v>
      </c>
      <c r="Y1744" s="26">
        <f t="shared" ref="Y1744" si="701">W1744*O1744</f>
        <v>39.06</v>
      </c>
      <c r="Z1744" s="26">
        <f t="shared" ref="Z1744" si="702">0.7*O1744*V1744</f>
        <v>468.71999999999997</v>
      </c>
      <c r="AA1744" s="26">
        <f t="shared" ref="AA1744" si="703">IF(Q1744="off hired",0.3*O1744*V1744*T1744,0)</f>
        <v>200.88</v>
      </c>
      <c r="AB1744" s="26">
        <f t="shared" ref="AB1744" si="704">U1744*O1744*W1744</f>
        <v>239.94000000000003</v>
      </c>
      <c r="AC1744" s="26">
        <f t="shared" ref="AC1744" si="705">Z1744+AA1744+AB1744</f>
        <v>909.54</v>
      </c>
      <c r="AD1744" s="93">
        <f t="shared" si="665"/>
        <v>909.54</v>
      </c>
    </row>
    <row r="1745" spans="1:30" ht="30" customHeight="1" x14ac:dyDescent="0.35">
      <c r="A1745" s="16"/>
      <c r="B1745" s="16" t="s">
        <v>47</v>
      </c>
      <c r="C1745" s="17">
        <v>1520</v>
      </c>
      <c r="D1745" s="18">
        <v>14058</v>
      </c>
      <c r="E1745" s="18">
        <v>8413</v>
      </c>
      <c r="F1745" s="19" t="s">
        <v>49</v>
      </c>
      <c r="G1745" s="16" t="s">
        <v>91</v>
      </c>
      <c r="H1745" s="16" t="s">
        <v>41</v>
      </c>
      <c r="I1745" s="19">
        <v>1.8</v>
      </c>
      <c r="J1745" s="19">
        <v>1</v>
      </c>
      <c r="K1745" s="19"/>
      <c r="L1745" s="19"/>
      <c r="M1745" s="19">
        <f t="shared" ref="M1745" si="706">K1745-L1745</f>
        <v>0</v>
      </c>
      <c r="N1745" s="19">
        <v>1</v>
      </c>
      <c r="O1745" s="19">
        <f>IF(P1745="m3",I1745*J1745*M1745,IF(P1745="m2-LxH",I1745*M1745,IF(P1745="m2-LxW",I1745*J1745*N1745,IF(P1745="rm",M1745,IF(P1745="lm",I1745,IF(P1745="unit",#REF!,))))))</f>
        <v>1.8</v>
      </c>
      <c r="P1745" s="20" t="str">
        <f>VLOOKUP(H1745,Supporting!A:D,2,FALSE)</f>
        <v>m2-LxW</v>
      </c>
      <c r="Q1745" s="21" t="str">
        <f t="shared" ref="Q1745" si="707">IF(S1745&lt;&gt;0,"off hired",IF(R1745&lt;&gt;0,"on hire","-"))</f>
        <v>off hired</v>
      </c>
      <c r="R1745" s="22">
        <v>44895</v>
      </c>
      <c r="S1745" s="22">
        <v>44937</v>
      </c>
      <c r="T1745" s="23">
        <f t="shared" ref="T1745" si="708">IF(S1745&lt;&gt;0,1,0)</f>
        <v>1</v>
      </c>
      <c r="U1745" s="24">
        <f t="shared" ref="U1745" si="709">IF(Q1745="on hire",$C$1-R1745+1,IF(Q1745="off hired",S1745-R1745+1,0))/7</f>
        <v>6.1428571428571432</v>
      </c>
      <c r="V1745" s="31">
        <f>VLOOKUP(H1745,Supporting!A:D,3,FALSE)</f>
        <v>36.5</v>
      </c>
      <c r="W1745" s="25">
        <f>VLOOKUP(H1745,Supporting!A:D,4,FALSE)</f>
        <v>3.15</v>
      </c>
      <c r="X1745" s="26">
        <f t="shared" ref="X1745" si="710">V1745*O1745</f>
        <v>65.7</v>
      </c>
      <c r="Y1745" s="26">
        <f t="shared" ref="Y1745" si="711">W1745*O1745</f>
        <v>5.67</v>
      </c>
      <c r="Z1745" s="26">
        <f t="shared" ref="Z1745" si="712">0.7*O1745*V1745</f>
        <v>45.99</v>
      </c>
      <c r="AA1745" s="26">
        <f t="shared" ref="AA1745" si="713">IF(Q1745="off hired",0.3*O1745*V1745*T1745,0)</f>
        <v>19.71</v>
      </c>
      <c r="AB1745" s="26">
        <f t="shared" ref="AB1745" si="714">U1745*O1745*W1745</f>
        <v>34.830000000000005</v>
      </c>
      <c r="AC1745" s="26">
        <f t="shared" ref="AC1745" si="715">Z1745+AA1745+AB1745</f>
        <v>100.53</v>
      </c>
      <c r="AD1745" s="93">
        <f t="shared" si="665"/>
        <v>100.53</v>
      </c>
    </row>
    <row r="1746" spans="1:30" ht="30" customHeight="1" x14ac:dyDescent="0.35">
      <c r="A1746" s="16"/>
      <c r="B1746" s="16" t="s">
        <v>47</v>
      </c>
      <c r="C1746" s="17">
        <v>1519</v>
      </c>
      <c r="D1746" s="18">
        <v>14057</v>
      </c>
      <c r="E1746" s="18">
        <v>8307</v>
      </c>
      <c r="F1746" s="19" t="s">
        <v>50</v>
      </c>
      <c r="G1746" s="16" t="s">
        <v>538</v>
      </c>
      <c r="H1746" s="16" t="s">
        <v>36</v>
      </c>
      <c r="I1746" s="19">
        <v>9.3000000000000007</v>
      </c>
      <c r="J1746" s="19">
        <v>1</v>
      </c>
      <c r="K1746" s="19">
        <v>4</v>
      </c>
      <c r="L1746" s="19"/>
      <c r="M1746" s="19">
        <f t="shared" ref="M1746:M1749" si="716">K1746-L1746</f>
        <v>4</v>
      </c>
      <c r="N1746" s="19"/>
      <c r="O1746" s="19">
        <f>IF(P1746="m3",I1746*J1746*M1746,IF(P1746="m2-LxH",I1746*M1746,IF(P1746="m2-LxW",I1746*J1746*N1746,IF(P1746="rm",M1746,IF(P1746="lm",I1746,IF(P1746="unit",#REF!,))))))</f>
        <v>37.200000000000003</v>
      </c>
      <c r="P1746" s="20" t="str">
        <f>VLOOKUP(H1746,Supporting!A:D,2,FALSE)</f>
        <v>m2-LxH</v>
      </c>
      <c r="Q1746" s="21" t="str">
        <f t="shared" ref="Q1746:Q1749" si="717">IF(S1746&lt;&gt;0,"off hired",IF(R1746&lt;&gt;0,"on hire","-"))</f>
        <v>off hired</v>
      </c>
      <c r="R1746" s="22">
        <v>44895</v>
      </c>
      <c r="S1746" s="22">
        <v>44901</v>
      </c>
      <c r="T1746" s="23">
        <f t="shared" ref="T1746:T1749" si="718">IF(S1746&lt;&gt;0,1,0)</f>
        <v>1</v>
      </c>
      <c r="U1746" s="24">
        <f t="shared" ref="U1746:U1749" si="719">IF(Q1746="on hire",$C$1-R1746+1,IF(Q1746="off hired",S1746-R1746+1,0))/7</f>
        <v>1</v>
      </c>
      <c r="V1746" s="31">
        <f>VLOOKUP(H1746,Supporting!A:D,3,FALSE)</f>
        <v>14</v>
      </c>
      <c r="W1746" s="25">
        <f>VLOOKUP(H1746,Supporting!A:D,4,FALSE)</f>
        <v>0.84</v>
      </c>
      <c r="X1746" s="26">
        <f t="shared" ref="X1746:X1749" si="720">V1746*O1746</f>
        <v>520.80000000000007</v>
      </c>
      <c r="Y1746" s="26">
        <f t="shared" ref="Y1746:Y1749" si="721">W1746*O1746</f>
        <v>31.248000000000001</v>
      </c>
      <c r="Z1746" s="26">
        <f t="shared" ref="Z1746:Z1749" si="722">0.7*O1746*V1746</f>
        <v>364.56</v>
      </c>
      <c r="AA1746" s="26">
        <f t="shared" ref="AA1746:AA1749" si="723">IF(Q1746="off hired",0.3*O1746*V1746*T1746,0)</f>
        <v>156.24</v>
      </c>
      <c r="AB1746" s="26">
        <f t="shared" ref="AB1746:AB1749" si="724">U1746*O1746*W1746</f>
        <v>31.248000000000001</v>
      </c>
      <c r="AC1746" s="26">
        <f t="shared" ref="AC1746:AC1749" si="725">Z1746+AA1746+AB1746</f>
        <v>552.048</v>
      </c>
      <c r="AD1746" s="93">
        <f t="shared" si="665"/>
        <v>552.048</v>
      </c>
    </row>
    <row r="1747" spans="1:30" ht="30" customHeight="1" x14ac:dyDescent="0.35">
      <c r="A1747" s="16"/>
      <c r="B1747" s="16" t="s">
        <v>79</v>
      </c>
      <c r="C1747" s="17">
        <v>1518</v>
      </c>
      <c r="D1747" s="18">
        <v>14056</v>
      </c>
      <c r="E1747" s="18">
        <v>8440</v>
      </c>
      <c r="F1747" s="19" t="s">
        <v>49</v>
      </c>
      <c r="G1747" s="16" t="s">
        <v>80</v>
      </c>
      <c r="H1747" s="16" t="s">
        <v>38</v>
      </c>
      <c r="I1747" s="19">
        <v>1.3</v>
      </c>
      <c r="J1747" s="19">
        <v>0.6</v>
      </c>
      <c r="K1747" s="19">
        <v>6</v>
      </c>
      <c r="L1747" s="19"/>
      <c r="M1747" s="19">
        <f t="shared" si="716"/>
        <v>6</v>
      </c>
      <c r="N1747" s="19"/>
      <c r="O1747" s="19">
        <f>IF(P1747="m3",I1747*J1747*M1747,IF(P1747="m2-LxH",I1747*M1747,IF(P1747="m2-LxW",I1747*J1747*N1747,IF(P1747="rm",M1747,IF(P1747="lm",I1747,IF(P1747="unit",#REF!,))))))</f>
        <v>6</v>
      </c>
      <c r="P1747" s="20" t="str">
        <f>VLOOKUP(H1747,Supporting!A:D,2,FALSE)</f>
        <v>rm</v>
      </c>
      <c r="Q1747" s="21" t="str">
        <f t="shared" si="717"/>
        <v>off hired</v>
      </c>
      <c r="R1747" s="22">
        <v>44895</v>
      </c>
      <c r="S1747" s="22">
        <v>44944</v>
      </c>
      <c r="T1747" s="23">
        <f t="shared" si="718"/>
        <v>1</v>
      </c>
      <c r="U1747" s="24">
        <f t="shared" si="719"/>
        <v>7.1428571428571432</v>
      </c>
      <c r="V1747" s="31">
        <f>VLOOKUP(H1747,Supporting!A:D,3,FALSE)</f>
        <v>135</v>
      </c>
      <c r="W1747" s="25">
        <f>VLOOKUP(H1747,Supporting!A:D,4,FALSE)</f>
        <v>12.25</v>
      </c>
      <c r="X1747" s="26">
        <f t="shared" si="720"/>
        <v>810</v>
      </c>
      <c r="Y1747" s="26">
        <f t="shared" si="721"/>
        <v>73.5</v>
      </c>
      <c r="Z1747" s="26">
        <f t="shared" si="722"/>
        <v>566.99999999999989</v>
      </c>
      <c r="AA1747" s="26">
        <f t="shared" si="723"/>
        <v>242.99999999999997</v>
      </c>
      <c r="AB1747" s="26">
        <f t="shared" si="724"/>
        <v>525</v>
      </c>
      <c r="AC1747" s="26">
        <f t="shared" si="725"/>
        <v>1335</v>
      </c>
      <c r="AD1747" s="93">
        <f t="shared" si="665"/>
        <v>1335</v>
      </c>
    </row>
    <row r="1748" spans="1:30" ht="30" customHeight="1" x14ac:dyDescent="0.35">
      <c r="A1748" s="16"/>
      <c r="B1748" s="16" t="s">
        <v>97</v>
      </c>
      <c r="C1748" s="17">
        <v>1517</v>
      </c>
      <c r="D1748" s="18">
        <v>14055</v>
      </c>
      <c r="E1748" s="18">
        <v>8477</v>
      </c>
      <c r="F1748" s="19" t="s">
        <v>49</v>
      </c>
      <c r="G1748" s="16" t="s">
        <v>113</v>
      </c>
      <c r="H1748" s="16" t="s">
        <v>37</v>
      </c>
      <c r="I1748" s="19">
        <v>1.8</v>
      </c>
      <c r="J1748" s="19">
        <v>1.8</v>
      </c>
      <c r="K1748" s="19">
        <v>5</v>
      </c>
      <c r="L1748" s="19"/>
      <c r="M1748" s="19">
        <f t="shared" si="716"/>
        <v>5</v>
      </c>
      <c r="N1748" s="19"/>
      <c r="O1748" s="19">
        <f>IF(P1748="m3",I1748*J1748*M1748,IF(P1748="m2-LxH",I1748*M1748,IF(P1748="m2-LxW",I1748*J1748*N1748,IF(P1748="rm",M1748,IF(P1748="lm",I1748,IF(P1748="unit",#REF!,))))))</f>
        <v>5</v>
      </c>
      <c r="P1748" s="20" t="str">
        <f>VLOOKUP(H1748,Supporting!A:D,2,FALSE)</f>
        <v>rm</v>
      </c>
      <c r="Q1748" s="21" t="str">
        <f t="shared" si="717"/>
        <v>off hired</v>
      </c>
      <c r="R1748" s="22">
        <v>44895</v>
      </c>
      <c r="S1748" s="22">
        <v>44926</v>
      </c>
      <c r="T1748" s="23">
        <f t="shared" si="718"/>
        <v>1</v>
      </c>
      <c r="U1748" s="24">
        <f t="shared" si="719"/>
        <v>4.5714285714285712</v>
      </c>
      <c r="V1748" s="31">
        <f>VLOOKUP(H1748,Supporting!A:D,3,FALSE)</f>
        <v>100</v>
      </c>
      <c r="W1748" s="25">
        <f>VLOOKUP(H1748,Supporting!A:D,4,FALSE)</f>
        <v>10.15</v>
      </c>
      <c r="X1748" s="26">
        <f t="shared" si="720"/>
        <v>500</v>
      </c>
      <c r="Y1748" s="26">
        <f t="shared" si="721"/>
        <v>50.75</v>
      </c>
      <c r="Z1748" s="26">
        <f t="shared" si="722"/>
        <v>350</v>
      </c>
      <c r="AA1748" s="26">
        <f t="shared" si="723"/>
        <v>150</v>
      </c>
      <c r="AB1748" s="26">
        <f t="shared" si="724"/>
        <v>231.99999999999997</v>
      </c>
      <c r="AC1748" s="26">
        <f t="shared" si="725"/>
        <v>732</v>
      </c>
      <c r="AD1748" s="93">
        <f t="shared" si="665"/>
        <v>732</v>
      </c>
    </row>
    <row r="1749" spans="1:30" ht="30" customHeight="1" x14ac:dyDescent="0.35">
      <c r="A1749" s="16"/>
      <c r="B1749" s="16" t="s">
        <v>100</v>
      </c>
      <c r="C1749" s="17">
        <v>1516</v>
      </c>
      <c r="D1749" s="18">
        <v>14053</v>
      </c>
      <c r="E1749" s="18">
        <v>8303</v>
      </c>
      <c r="F1749" s="19" t="s">
        <v>49</v>
      </c>
      <c r="G1749" s="16" t="s">
        <v>539</v>
      </c>
      <c r="H1749" s="16" t="s">
        <v>38</v>
      </c>
      <c r="I1749" s="19">
        <v>1.8</v>
      </c>
      <c r="J1749" s="19">
        <v>1</v>
      </c>
      <c r="K1749" s="19">
        <v>2</v>
      </c>
      <c r="L1749" s="19"/>
      <c r="M1749" s="19">
        <f t="shared" si="716"/>
        <v>2</v>
      </c>
      <c r="N1749" s="19"/>
      <c r="O1749" s="19">
        <f>IF(P1749="m3",I1749*J1749*M1749,IF(P1749="m2-LxH",I1749*M1749,IF(P1749="m2-LxW",I1749*J1749*N1749,IF(P1749="rm",M1749,IF(P1749="lm",I1749,IF(P1749="unit",#REF!,))))))</f>
        <v>2</v>
      </c>
      <c r="P1749" s="20" t="str">
        <f>VLOOKUP(H1749,Supporting!A:D,2,FALSE)</f>
        <v>rm</v>
      </c>
      <c r="Q1749" s="21" t="str">
        <f t="shared" si="717"/>
        <v>off hired</v>
      </c>
      <c r="R1749" s="22">
        <v>44894</v>
      </c>
      <c r="S1749" s="22">
        <v>44900</v>
      </c>
      <c r="T1749" s="23">
        <f t="shared" si="718"/>
        <v>1</v>
      </c>
      <c r="U1749" s="24">
        <f t="shared" si="719"/>
        <v>1</v>
      </c>
      <c r="V1749" s="31">
        <f>VLOOKUP(H1749,Supporting!A:D,3,FALSE)</f>
        <v>135</v>
      </c>
      <c r="W1749" s="25">
        <f>VLOOKUP(H1749,Supporting!A:D,4,FALSE)</f>
        <v>12.25</v>
      </c>
      <c r="X1749" s="26">
        <f t="shared" si="720"/>
        <v>270</v>
      </c>
      <c r="Y1749" s="26">
        <f t="shared" si="721"/>
        <v>24.5</v>
      </c>
      <c r="Z1749" s="26">
        <f t="shared" si="722"/>
        <v>189</v>
      </c>
      <c r="AA1749" s="26">
        <f t="shared" si="723"/>
        <v>81</v>
      </c>
      <c r="AB1749" s="26">
        <f t="shared" si="724"/>
        <v>24.5</v>
      </c>
      <c r="AC1749" s="26">
        <f t="shared" si="725"/>
        <v>294.5</v>
      </c>
      <c r="AD1749" s="93">
        <f t="shared" si="665"/>
        <v>294.5</v>
      </c>
    </row>
    <row r="1750" spans="1:30" ht="30" customHeight="1" x14ac:dyDescent="0.35">
      <c r="A1750" s="16"/>
      <c r="B1750" s="16" t="s">
        <v>100</v>
      </c>
      <c r="C1750" s="17">
        <v>1516</v>
      </c>
      <c r="D1750" s="18">
        <v>14053</v>
      </c>
      <c r="E1750" s="18">
        <v>8303</v>
      </c>
      <c r="F1750" s="19" t="s">
        <v>49</v>
      </c>
      <c r="G1750" s="16" t="s">
        <v>539</v>
      </c>
      <c r="H1750" s="16" t="s">
        <v>41</v>
      </c>
      <c r="I1750" s="19">
        <v>1</v>
      </c>
      <c r="J1750" s="19">
        <v>0.6</v>
      </c>
      <c r="K1750" s="19"/>
      <c r="L1750" s="19"/>
      <c r="M1750" s="19">
        <f t="shared" ref="M1750" si="726">K1750-L1750</f>
        <v>0</v>
      </c>
      <c r="N1750" s="19">
        <v>1</v>
      </c>
      <c r="O1750" s="19">
        <f>IF(P1750="m3",I1750*J1750*M1750,IF(P1750="m2-LxH",I1750*M1750,IF(P1750="m2-LxW",I1750*J1750*N1750,IF(P1750="rm",M1750,IF(P1750="lm",I1750,IF(P1750="unit",#REF!,))))))</f>
        <v>0.6</v>
      </c>
      <c r="P1750" s="20" t="str">
        <f>VLOOKUP(H1750,Supporting!A:D,2,FALSE)</f>
        <v>m2-LxW</v>
      </c>
      <c r="Q1750" s="21" t="str">
        <f t="shared" ref="Q1750" si="727">IF(S1750&lt;&gt;0,"off hired",IF(R1750&lt;&gt;0,"on hire","-"))</f>
        <v>off hired</v>
      </c>
      <c r="R1750" s="22">
        <v>44894</v>
      </c>
      <c r="S1750" s="22">
        <v>44900</v>
      </c>
      <c r="T1750" s="23">
        <f t="shared" ref="T1750" si="728">IF(S1750&lt;&gt;0,1,0)</f>
        <v>1</v>
      </c>
      <c r="U1750" s="24">
        <f t="shared" ref="U1750" si="729">IF(Q1750="on hire",$C$1-R1750+1,IF(Q1750="off hired",S1750-R1750+1,0))/7</f>
        <v>1</v>
      </c>
      <c r="V1750" s="31">
        <f>VLOOKUP(H1750,Supporting!A:D,3,FALSE)</f>
        <v>36.5</v>
      </c>
      <c r="W1750" s="25">
        <f>VLOOKUP(H1750,Supporting!A:D,4,FALSE)</f>
        <v>3.15</v>
      </c>
      <c r="X1750" s="26">
        <f t="shared" ref="X1750" si="730">V1750*O1750</f>
        <v>21.9</v>
      </c>
      <c r="Y1750" s="26">
        <f t="shared" ref="Y1750" si="731">W1750*O1750</f>
        <v>1.89</v>
      </c>
      <c r="Z1750" s="26">
        <f t="shared" ref="Z1750" si="732">0.7*O1750*V1750</f>
        <v>15.33</v>
      </c>
      <c r="AA1750" s="26">
        <f t="shared" ref="AA1750" si="733">IF(Q1750="off hired",0.3*O1750*V1750*T1750,0)</f>
        <v>6.5699999999999994</v>
      </c>
      <c r="AB1750" s="26">
        <f t="shared" ref="AB1750" si="734">U1750*O1750*W1750</f>
        <v>1.89</v>
      </c>
      <c r="AC1750" s="26">
        <f t="shared" ref="AC1750" si="735">Z1750+AA1750+AB1750</f>
        <v>23.79</v>
      </c>
      <c r="AD1750" s="93">
        <f t="shared" si="665"/>
        <v>23.79</v>
      </c>
    </row>
    <row r="1751" spans="1:30" ht="30" customHeight="1" x14ac:dyDescent="0.35">
      <c r="A1751" s="16"/>
      <c r="B1751" s="16" t="s">
        <v>47</v>
      </c>
      <c r="C1751" s="17">
        <v>1515</v>
      </c>
      <c r="D1751" s="18">
        <v>14052</v>
      </c>
      <c r="E1751" s="18">
        <v>8442</v>
      </c>
      <c r="F1751" s="19" t="s">
        <v>50</v>
      </c>
      <c r="G1751" s="16" t="s">
        <v>72</v>
      </c>
      <c r="H1751" s="16" t="s">
        <v>36</v>
      </c>
      <c r="I1751" s="19">
        <v>13</v>
      </c>
      <c r="J1751" s="19">
        <v>1.3</v>
      </c>
      <c r="K1751" s="19">
        <v>4.5</v>
      </c>
      <c r="L1751" s="19"/>
      <c r="M1751" s="19">
        <f t="shared" ref="M1751" si="736">K1751-L1751</f>
        <v>4.5</v>
      </c>
      <c r="N1751" s="19"/>
      <c r="O1751" s="19">
        <f>IF(P1751="m3",I1751*J1751*M1751,IF(P1751="m2-LxH",I1751*M1751,IF(P1751="m2-LxW",I1751*J1751*N1751,IF(P1751="rm",M1751,IF(P1751="lm",I1751,IF(P1751="unit",#REF!,))))))</f>
        <v>58.5</v>
      </c>
      <c r="P1751" s="20" t="str">
        <f>VLOOKUP(H1751,Supporting!A:D,2,FALSE)</f>
        <v>m2-LxH</v>
      </c>
      <c r="Q1751" s="21" t="str">
        <f t="shared" ref="Q1751" si="737">IF(S1751&lt;&gt;0,"off hired",IF(R1751&lt;&gt;0,"on hire","-"))</f>
        <v>off hired</v>
      </c>
      <c r="R1751" s="22">
        <v>44894</v>
      </c>
      <c r="S1751" s="22">
        <v>44945</v>
      </c>
      <c r="T1751" s="23">
        <f t="shared" ref="T1751" si="738">IF(S1751&lt;&gt;0,1,0)</f>
        <v>1</v>
      </c>
      <c r="U1751" s="24">
        <f t="shared" ref="U1751" si="739">IF(Q1751="on hire",$C$1-R1751+1,IF(Q1751="off hired",S1751-R1751+1,0))/7</f>
        <v>7.4285714285714288</v>
      </c>
      <c r="V1751" s="31">
        <f>VLOOKUP(H1751,Supporting!A:D,3,FALSE)</f>
        <v>14</v>
      </c>
      <c r="W1751" s="25">
        <f>VLOOKUP(H1751,Supporting!A:D,4,FALSE)</f>
        <v>0.84</v>
      </c>
      <c r="X1751" s="26">
        <f t="shared" ref="X1751" si="740">V1751*O1751</f>
        <v>819</v>
      </c>
      <c r="Y1751" s="26">
        <f t="shared" ref="Y1751" si="741">W1751*O1751</f>
        <v>49.14</v>
      </c>
      <c r="Z1751" s="26">
        <f t="shared" ref="Z1751" si="742">0.7*O1751*V1751</f>
        <v>573.29999999999995</v>
      </c>
      <c r="AA1751" s="26">
        <f t="shared" ref="AA1751" si="743">IF(Q1751="off hired",0.3*O1751*V1751*T1751,0)</f>
        <v>245.70000000000002</v>
      </c>
      <c r="AB1751" s="26">
        <f t="shared" ref="AB1751" si="744">U1751*O1751*W1751</f>
        <v>365.04</v>
      </c>
      <c r="AC1751" s="26">
        <f t="shared" ref="AC1751" si="745">Z1751+AA1751+AB1751</f>
        <v>1184.04</v>
      </c>
      <c r="AD1751" s="93">
        <f t="shared" si="665"/>
        <v>1184.04</v>
      </c>
    </row>
    <row r="1752" spans="1:30" ht="30" customHeight="1" x14ac:dyDescent="0.35">
      <c r="A1752" s="16"/>
      <c r="B1752" s="16" t="s">
        <v>84</v>
      </c>
      <c r="C1752" s="17">
        <v>1515</v>
      </c>
      <c r="D1752" s="18">
        <v>14052</v>
      </c>
      <c r="E1752" s="18">
        <v>8442</v>
      </c>
      <c r="F1752" s="19" t="s">
        <v>50</v>
      </c>
      <c r="G1752" s="16" t="s">
        <v>72</v>
      </c>
      <c r="H1752" s="16" t="s">
        <v>28</v>
      </c>
      <c r="I1752" s="19">
        <v>2.5</v>
      </c>
      <c r="J1752" s="19">
        <v>2.5</v>
      </c>
      <c r="K1752" s="19">
        <v>4</v>
      </c>
      <c r="L1752" s="19"/>
      <c r="M1752" s="19">
        <f t="shared" ref="M1752" si="746">K1752-L1752</f>
        <v>4</v>
      </c>
      <c r="N1752" s="19"/>
      <c r="O1752" s="19">
        <f>IF(P1752="m3",I1752*J1752*M1752,IF(P1752="m2-LxH",I1752*M1752,IF(P1752="m2-LxW",I1752*J1752*N1752,IF(P1752="rm",M1752,IF(P1752="lm",I1752,IF(P1752="unit",#REF!,))))))</f>
        <v>25</v>
      </c>
      <c r="P1752" s="20" t="str">
        <f>VLOOKUP(H1752,Supporting!A:D,2,FALSE)</f>
        <v>m3</v>
      </c>
      <c r="Q1752" s="21" t="str">
        <f t="shared" ref="Q1752" si="747">IF(S1752&lt;&gt;0,"off hired",IF(R1752&lt;&gt;0,"on hire","-"))</f>
        <v>off hired</v>
      </c>
      <c r="R1752" s="22">
        <v>44894</v>
      </c>
      <c r="S1752" s="22">
        <v>44945</v>
      </c>
      <c r="T1752" s="23">
        <f t="shared" ref="T1752" si="748">IF(S1752&lt;&gt;0,1,0)</f>
        <v>1</v>
      </c>
      <c r="U1752" s="24">
        <f t="shared" ref="U1752" si="749">IF(Q1752="on hire",$C$1-R1752+1,IF(Q1752="off hired",S1752-R1752+1,0))/7</f>
        <v>7.4285714285714288</v>
      </c>
      <c r="V1752" s="31">
        <f>VLOOKUP(H1752,Supporting!A:D,3,FALSE)</f>
        <v>7.5</v>
      </c>
      <c r="W1752" s="25">
        <f>VLOOKUP(H1752,Supporting!A:D,4,FALSE)</f>
        <v>0.70000000000000007</v>
      </c>
      <c r="X1752" s="26">
        <f t="shared" ref="X1752" si="750">V1752*O1752</f>
        <v>187.5</v>
      </c>
      <c r="Y1752" s="26">
        <f t="shared" ref="Y1752" si="751">W1752*O1752</f>
        <v>17.5</v>
      </c>
      <c r="Z1752" s="26">
        <f t="shared" ref="Z1752" si="752">0.7*O1752*V1752</f>
        <v>131.25</v>
      </c>
      <c r="AA1752" s="26">
        <f t="shared" ref="AA1752" si="753">IF(Q1752="off hired",0.3*O1752*V1752*T1752,0)</f>
        <v>56.25</v>
      </c>
      <c r="AB1752" s="26">
        <f t="shared" ref="AB1752" si="754">U1752*O1752*W1752</f>
        <v>130.00000000000003</v>
      </c>
      <c r="AC1752" s="26">
        <f t="shared" ref="AC1752" si="755">Z1752+AA1752+AB1752</f>
        <v>317.5</v>
      </c>
      <c r="AD1752" s="93">
        <f t="shared" si="665"/>
        <v>317.5</v>
      </c>
    </row>
    <row r="1753" spans="1:30" ht="30" customHeight="1" x14ac:dyDescent="0.35">
      <c r="A1753" s="16"/>
      <c r="B1753" s="16" t="s">
        <v>69</v>
      </c>
      <c r="C1753" s="17">
        <v>1535</v>
      </c>
      <c r="D1753" s="18">
        <v>14071</v>
      </c>
      <c r="E1753" s="18">
        <v>8761</v>
      </c>
      <c r="F1753" s="19" t="s">
        <v>49</v>
      </c>
      <c r="G1753" s="16" t="s">
        <v>540</v>
      </c>
      <c r="H1753" s="16" t="s">
        <v>28</v>
      </c>
      <c r="I1753" s="19">
        <v>6.8</v>
      </c>
      <c r="J1753" s="19">
        <v>4.3</v>
      </c>
      <c r="K1753" s="19">
        <v>5</v>
      </c>
      <c r="L1753" s="19"/>
      <c r="M1753" s="19">
        <f t="shared" si="485"/>
        <v>5</v>
      </c>
      <c r="N1753" s="19"/>
      <c r="O1753" s="19">
        <f>IF(P1753="m3",I1753*J1753*M1753,IF(P1753="m2-LxH",I1753*M1753,IF(P1753="m2-LxW",I1753*J1753*N1753,IF(P1753="rm",M1753,IF(P1753="lm",I1753,IF(P1753="unit",#REF!,))))))</f>
        <v>146.19999999999999</v>
      </c>
      <c r="P1753" s="20" t="str">
        <f>VLOOKUP(H1753,Supporting!A:D,2,FALSE)</f>
        <v>m3</v>
      </c>
      <c r="Q1753" s="21" t="str">
        <f t="shared" si="486"/>
        <v>off hired</v>
      </c>
      <c r="R1753" s="22">
        <v>44901</v>
      </c>
      <c r="S1753" s="22">
        <v>44987</v>
      </c>
      <c r="T1753" s="23">
        <f t="shared" si="487"/>
        <v>1</v>
      </c>
      <c r="U1753" s="24">
        <f t="shared" si="488"/>
        <v>12.428571428571429</v>
      </c>
      <c r="V1753" s="31">
        <f>VLOOKUP(H1753,Supporting!A:D,3,FALSE)</f>
        <v>7.5</v>
      </c>
      <c r="W1753" s="25">
        <f>VLOOKUP(H1753,Supporting!A:D,4,FALSE)</f>
        <v>0.70000000000000007</v>
      </c>
      <c r="X1753" s="26">
        <f t="shared" si="489"/>
        <v>1096.5</v>
      </c>
      <c r="Y1753" s="26">
        <f t="shared" si="490"/>
        <v>102.34</v>
      </c>
      <c r="Z1753" s="26">
        <f t="shared" si="491"/>
        <v>767.55</v>
      </c>
      <c r="AA1753" s="26">
        <f t="shared" si="492"/>
        <v>328.94999999999993</v>
      </c>
      <c r="AB1753" s="26">
        <f t="shared" si="493"/>
        <v>1271.94</v>
      </c>
      <c r="AC1753" s="26">
        <f t="shared" si="494"/>
        <v>2368.44</v>
      </c>
      <c r="AD1753" s="93">
        <f t="shared" si="665"/>
        <v>2368.44</v>
      </c>
    </row>
    <row r="1754" spans="1:30" ht="30" customHeight="1" x14ac:dyDescent="0.35">
      <c r="A1754" s="16"/>
      <c r="B1754" s="16" t="s">
        <v>69</v>
      </c>
      <c r="C1754" s="17">
        <v>1535</v>
      </c>
      <c r="D1754" s="18">
        <v>14071</v>
      </c>
      <c r="E1754" s="18">
        <v>8761</v>
      </c>
      <c r="F1754" s="19" t="s">
        <v>49</v>
      </c>
      <c r="G1754" s="16" t="s">
        <v>540</v>
      </c>
      <c r="H1754" s="16" t="s">
        <v>41</v>
      </c>
      <c r="I1754" s="19">
        <v>4.3</v>
      </c>
      <c r="J1754" s="19">
        <v>1.5</v>
      </c>
      <c r="K1754" s="19"/>
      <c r="L1754" s="19"/>
      <c r="M1754" s="19">
        <f t="shared" si="485"/>
        <v>0</v>
      </c>
      <c r="N1754" s="19">
        <v>1</v>
      </c>
      <c r="O1754" s="19">
        <f>IF(P1754="m3",I1754*J1754*M1754,IF(P1754="m2-LxH",I1754*M1754,IF(P1754="m2-LxW",I1754*J1754*N1754,IF(P1754="rm",M1754,IF(P1754="lm",I1754,IF(P1754="unit",#REF!,))))))</f>
        <v>6.4499999999999993</v>
      </c>
      <c r="P1754" s="20" t="str">
        <f>VLOOKUP(H1754,Supporting!A:D,2,FALSE)</f>
        <v>m2-LxW</v>
      </c>
      <c r="Q1754" s="21" t="str">
        <f t="shared" si="486"/>
        <v>off hired</v>
      </c>
      <c r="R1754" s="22">
        <v>44901</v>
      </c>
      <c r="S1754" s="22">
        <v>44987</v>
      </c>
      <c r="T1754" s="23">
        <f t="shared" si="487"/>
        <v>1</v>
      </c>
      <c r="U1754" s="24">
        <f t="shared" si="488"/>
        <v>12.428571428571429</v>
      </c>
      <c r="V1754" s="31">
        <f>VLOOKUP(H1754,Supporting!A:D,3,FALSE)</f>
        <v>36.5</v>
      </c>
      <c r="W1754" s="25">
        <f>VLOOKUP(H1754,Supporting!A:D,4,FALSE)</f>
        <v>3.15</v>
      </c>
      <c r="X1754" s="26">
        <f t="shared" si="489"/>
        <v>235.42499999999998</v>
      </c>
      <c r="Y1754" s="26">
        <f t="shared" si="490"/>
        <v>20.317499999999995</v>
      </c>
      <c r="Z1754" s="26">
        <f t="shared" si="491"/>
        <v>164.79749999999996</v>
      </c>
      <c r="AA1754" s="26">
        <f t="shared" si="492"/>
        <v>70.627499999999984</v>
      </c>
      <c r="AB1754" s="26">
        <f t="shared" si="493"/>
        <v>252.51749999999998</v>
      </c>
      <c r="AC1754" s="26">
        <f t="shared" si="494"/>
        <v>487.94249999999994</v>
      </c>
      <c r="AD1754" s="93">
        <f t="shared" si="665"/>
        <v>487.94249999999994</v>
      </c>
    </row>
    <row r="1755" spans="1:30" ht="30" customHeight="1" x14ac:dyDescent="0.35">
      <c r="A1755" s="16"/>
      <c r="B1755" s="16" t="s">
        <v>69</v>
      </c>
      <c r="C1755" s="17">
        <v>1535</v>
      </c>
      <c r="D1755" s="18">
        <v>14071</v>
      </c>
      <c r="E1755" s="18">
        <v>8761</v>
      </c>
      <c r="F1755" s="19" t="s">
        <v>49</v>
      </c>
      <c r="G1755" s="16" t="s">
        <v>540</v>
      </c>
      <c r="H1755" s="16" t="s">
        <v>41</v>
      </c>
      <c r="I1755" s="19">
        <v>2.5</v>
      </c>
      <c r="J1755" s="19">
        <v>0.6</v>
      </c>
      <c r="K1755" s="19"/>
      <c r="L1755" s="19"/>
      <c r="M1755" s="19">
        <f t="shared" si="485"/>
        <v>0</v>
      </c>
      <c r="N1755" s="19">
        <v>1</v>
      </c>
      <c r="O1755" s="19">
        <f>IF(P1755="m3",I1755*J1755*M1755,IF(P1755="m2-LxH",I1755*M1755,IF(P1755="m2-LxW",I1755*J1755*N1755,IF(P1755="rm",M1755,IF(P1755="lm",I1755,IF(P1755="unit",#REF!,))))))</f>
        <v>1.5</v>
      </c>
      <c r="P1755" s="20" t="str">
        <f>VLOOKUP(H1755,Supporting!A:D,2,FALSE)</f>
        <v>m2-LxW</v>
      </c>
      <c r="Q1755" s="21" t="str">
        <f t="shared" si="486"/>
        <v>off hired</v>
      </c>
      <c r="R1755" s="22">
        <v>44901</v>
      </c>
      <c r="S1755" s="22">
        <v>44987</v>
      </c>
      <c r="T1755" s="23">
        <f t="shared" si="487"/>
        <v>1</v>
      </c>
      <c r="U1755" s="24">
        <f t="shared" si="488"/>
        <v>12.428571428571429</v>
      </c>
      <c r="V1755" s="31">
        <f>VLOOKUP(H1755,Supporting!A:D,3,FALSE)</f>
        <v>36.5</v>
      </c>
      <c r="W1755" s="25">
        <f>VLOOKUP(H1755,Supporting!A:D,4,FALSE)</f>
        <v>3.15</v>
      </c>
      <c r="X1755" s="26">
        <f t="shared" si="489"/>
        <v>54.75</v>
      </c>
      <c r="Y1755" s="26">
        <f t="shared" si="490"/>
        <v>4.7249999999999996</v>
      </c>
      <c r="Z1755" s="26">
        <f t="shared" si="491"/>
        <v>38.324999999999996</v>
      </c>
      <c r="AA1755" s="26">
        <f t="shared" si="492"/>
        <v>16.424999999999997</v>
      </c>
      <c r="AB1755" s="26">
        <f t="shared" si="493"/>
        <v>58.724999999999994</v>
      </c>
      <c r="AC1755" s="26">
        <f t="shared" si="494"/>
        <v>113.47499999999999</v>
      </c>
      <c r="AD1755" s="93">
        <f t="shared" si="665"/>
        <v>113.47499999999999</v>
      </c>
    </row>
    <row r="1756" spans="1:30" ht="30" customHeight="1" x14ac:dyDescent="0.35">
      <c r="A1756" s="16"/>
      <c r="B1756" s="16" t="s">
        <v>111</v>
      </c>
      <c r="C1756" s="17">
        <v>1538</v>
      </c>
      <c r="D1756" s="18">
        <v>14074</v>
      </c>
      <c r="E1756" s="18">
        <v>8608</v>
      </c>
      <c r="F1756" s="19" t="s">
        <v>49</v>
      </c>
      <c r="G1756" s="16" t="s">
        <v>541</v>
      </c>
      <c r="H1756" s="16" t="s">
        <v>28</v>
      </c>
      <c r="I1756" s="19">
        <v>7</v>
      </c>
      <c r="J1756" s="19">
        <v>2.5</v>
      </c>
      <c r="K1756" s="19">
        <v>1.8</v>
      </c>
      <c r="L1756" s="19"/>
      <c r="M1756" s="19">
        <f t="shared" si="485"/>
        <v>1.8</v>
      </c>
      <c r="N1756" s="19"/>
      <c r="O1756" s="19">
        <f>IF(P1756="m3",I1756*J1756*M1756,IF(P1756="m2-LxH",I1756*M1756,IF(P1756="m2-LxW",I1756*J1756*N1756,IF(P1756="rm",M1756,IF(P1756="lm",I1756,IF(P1756="unit",#REF!,))))))</f>
        <v>31.5</v>
      </c>
      <c r="P1756" s="20" t="str">
        <f>VLOOKUP(H1756,Supporting!A:D,2,FALSE)</f>
        <v>m3</v>
      </c>
      <c r="Q1756" s="21" t="str">
        <f t="shared" si="486"/>
        <v>off hired</v>
      </c>
      <c r="R1756" s="22">
        <v>44901</v>
      </c>
      <c r="S1756" s="22">
        <v>44951</v>
      </c>
      <c r="T1756" s="23">
        <f t="shared" si="487"/>
        <v>1</v>
      </c>
      <c r="U1756" s="24">
        <f t="shared" si="488"/>
        <v>7.2857142857142856</v>
      </c>
      <c r="V1756" s="31">
        <f>VLOOKUP(H1756,Supporting!A:D,3,FALSE)</f>
        <v>7.5</v>
      </c>
      <c r="W1756" s="25">
        <f>VLOOKUP(H1756,Supporting!A:D,4,FALSE)</f>
        <v>0.70000000000000007</v>
      </c>
      <c r="X1756" s="26">
        <f t="shared" si="489"/>
        <v>236.25</v>
      </c>
      <c r="Y1756" s="26">
        <f t="shared" si="490"/>
        <v>22.05</v>
      </c>
      <c r="Z1756" s="26">
        <f t="shared" si="491"/>
        <v>165.37499999999997</v>
      </c>
      <c r="AA1756" s="26">
        <f t="shared" si="492"/>
        <v>70.875</v>
      </c>
      <c r="AB1756" s="26">
        <f t="shared" si="493"/>
        <v>160.65</v>
      </c>
      <c r="AC1756" s="26">
        <f t="shared" si="494"/>
        <v>396.9</v>
      </c>
      <c r="AD1756" s="93">
        <f t="shared" si="665"/>
        <v>396.9</v>
      </c>
    </row>
    <row r="1757" spans="1:30" ht="30" customHeight="1" x14ac:dyDescent="0.35">
      <c r="A1757" s="16"/>
      <c r="B1757" s="16" t="s">
        <v>93</v>
      </c>
      <c r="C1757" s="17">
        <v>1539</v>
      </c>
      <c r="D1757" s="18">
        <v>14075</v>
      </c>
      <c r="E1757" s="18">
        <v>8344</v>
      </c>
      <c r="F1757" s="19" t="s">
        <v>50</v>
      </c>
      <c r="G1757" s="16" t="s">
        <v>542</v>
      </c>
      <c r="H1757" s="16" t="s">
        <v>38</v>
      </c>
      <c r="I1757" s="19">
        <v>1.3</v>
      </c>
      <c r="J1757" s="19">
        <v>1</v>
      </c>
      <c r="K1757" s="19">
        <v>2.5</v>
      </c>
      <c r="L1757" s="19"/>
      <c r="M1757" s="19">
        <f t="shared" si="485"/>
        <v>2.5</v>
      </c>
      <c r="N1757" s="19"/>
      <c r="O1757" s="19">
        <f>IF(P1757="m3",I1757*J1757*M1757,IF(P1757="m2-LxH",I1757*M1757,IF(P1757="m2-LxW",I1757*J1757*N1757,IF(P1757="rm",M1757,IF(P1757="lm",I1757,IF(P1757="unit",#REF!,))))))</f>
        <v>2.5</v>
      </c>
      <c r="P1757" s="20" t="str">
        <f>VLOOKUP(H1757,Supporting!A:D,2,FALSE)</f>
        <v>rm</v>
      </c>
      <c r="Q1757" s="21" t="str">
        <f t="shared" si="486"/>
        <v>off hired</v>
      </c>
      <c r="R1757" s="22">
        <v>44902</v>
      </c>
      <c r="S1757" s="22">
        <v>44915</v>
      </c>
      <c r="T1757" s="23">
        <f t="shared" si="487"/>
        <v>1</v>
      </c>
      <c r="U1757" s="24">
        <f t="shared" si="488"/>
        <v>2</v>
      </c>
      <c r="V1757" s="31">
        <f>VLOOKUP(H1757,Supporting!A:D,3,FALSE)</f>
        <v>135</v>
      </c>
      <c r="W1757" s="25">
        <f>VLOOKUP(H1757,Supporting!A:D,4,FALSE)</f>
        <v>12.25</v>
      </c>
      <c r="X1757" s="26">
        <f t="shared" si="489"/>
        <v>337.5</v>
      </c>
      <c r="Y1757" s="26">
        <f t="shared" si="490"/>
        <v>30.625</v>
      </c>
      <c r="Z1757" s="26">
        <f t="shared" si="491"/>
        <v>236.25</v>
      </c>
      <c r="AA1757" s="26">
        <f t="shared" si="492"/>
        <v>101.25</v>
      </c>
      <c r="AB1757" s="26">
        <f t="shared" si="493"/>
        <v>61.25</v>
      </c>
      <c r="AC1757" s="26">
        <f t="shared" si="494"/>
        <v>398.75</v>
      </c>
      <c r="AD1757" s="93">
        <f t="shared" si="665"/>
        <v>398.75</v>
      </c>
    </row>
    <row r="1758" spans="1:30" ht="30" customHeight="1" x14ac:dyDescent="0.35">
      <c r="A1758" s="16"/>
      <c r="B1758" s="16" t="s">
        <v>97</v>
      </c>
      <c r="C1758" s="17">
        <v>1540</v>
      </c>
      <c r="D1758" s="18">
        <v>14076</v>
      </c>
      <c r="E1758" s="18">
        <v>8640</v>
      </c>
      <c r="F1758" s="19" t="s">
        <v>49</v>
      </c>
      <c r="G1758" s="16" t="s">
        <v>543</v>
      </c>
      <c r="H1758" s="16" t="s">
        <v>36</v>
      </c>
      <c r="I1758" s="19">
        <v>4.5</v>
      </c>
      <c r="J1758" s="19">
        <v>1.3</v>
      </c>
      <c r="K1758" s="19">
        <v>6</v>
      </c>
      <c r="L1758" s="19"/>
      <c r="M1758" s="19">
        <f t="shared" si="485"/>
        <v>6</v>
      </c>
      <c r="N1758" s="19"/>
      <c r="O1758" s="19">
        <f>IF(P1758="m3",I1758*J1758*M1758,IF(P1758="m2-LxH",I1758*M1758,IF(P1758="m2-LxW",I1758*J1758*N1758,IF(P1758="rm",M1758,IF(P1758="lm",I1758,IF(P1758="unit",#REF!,))))))</f>
        <v>27</v>
      </c>
      <c r="P1758" s="20" t="str">
        <f>VLOOKUP(H1758,Supporting!A:D,2,FALSE)</f>
        <v>m2-LxH</v>
      </c>
      <c r="Q1758" s="21" t="str">
        <f t="shared" si="486"/>
        <v>off hired</v>
      </c>
      <c r="R1758" s="22">
        <v>44902</v>
      </c>
      <c r="S1758" s="22">
        <v>44964</v>
      </c>
      <c r="T1758" s="23">
        <f t="shared" si="487"/>
        <v>1</v>
      </c>
      <c r="U1758" s="24">
        <f t="shared" si="488"/>
        <v>9</v>
      </c>
      <c r="V1758" s="31">
        <f>VLOOKUP(H1758,Supporting!A:D,3,FALSE)</f>
        <v>14</v>
      </c>
      <c r="W1758" s="25">
        <v>0</v>
      </c>
      <c r="X1758" s="26">
        <f t="shared" si="489"/>
        <v>378</v>
      </c>
      <c r="Y1758" s="26">
        <f t="shared" si="490"/>
        <v>0</v>
      </c>
      <c r="Z1758" s="26">
        <f t="shared" si="491"/>
        <v>264.59999999999997</v>
      </c>
      <c r="AA1758" s="26">
        <f t="shared" si="492"/>
        <v>113.39999999999999</v>
      </c>
      <c r="AB1758" s="26">
        <f t="shared" si="493"/>
        <v>0</v>
      </c>
      <c r="AC1758" s="26">
        <f t="shared" si="494"/>
        <v>377.99999999999994</v>
      </c>
      <c r="AD1758" s="93">
        <f t="shared" si="665"/>
        <v>377.99999999999994</v>
      </c>
    </row>
    <row r="1759" spans="1:30" ht="30" customHeight="1" x14ac:dyDescent="0.35">
      <c r="A1759" s="16"/>
      <c r="B1759" s="16" t="s">
        <v>93</v>
      </c>
      <c r="C1759" s="17">
        <v>1539</v>
      </c>
      <c r="D1759" s="18">
        <v>14075</v>
      </c>
      <c r="E1759" s="18">
        <v>8344</v>
      </c>
      <c r="F1759" s="19" t="s">
        <v>50</v>
      </c>
      <c r="G1759" s="16" t="s">
        <v>542</v>
      </c>
      <c r="H1759" s="16" t="s">
        <v>38</v>
      </c>
      <c r="I1759" s="19">
        <v>1.3</v>
      </c>
      <c r="J1759" s="19">
        <v>1</v>
      </c>
      <c r="K1759" s="19">
        <v>2.5</v>
      </c>
      <c r="L1759" s="19"/>
      <c r="M1759" s="19">
        <f t="shared" ref="M1759:M1778" si="756">K1759-L1759</f>
        <v>2.5</v>
      </c>
      <c r="N1759" s="19"/>
      <c r="O1759" s="19">
        <f>IF(P1759="m3",I1759*J1759*M1759,IF(P1759="m2-LxH",I1759*M1759,IF(P1759="m2-LxW",I1759*J1759*N1759,IF(P1759="rm",M1759,IF(P1759="lm",I1759,IF(P1759="unit",#REF!,))))))</f>
        <v>2.5</v>
      </c>
      <c r="P1759" s="20" t="str">
        <f>VLOOKUP(H1759,Supporting!A:D,2,FALSE)</f>
        <v>rm</v>
      </c>
      <c r="Q1759" s="21" t="str">
        <f t="shared" ref="Q1759:Q1778" si="757">IF(S1759&lt;&gt;0,"off hired",IF(R1759&lt;&gt;0,"on hire","-"))</f>
        <v>off hired</v>
      </c>
      <c r="R1759" s="22">
        <v>44902</v>
      </c>
      <c r="S1759" s="22">
        <v>44915</v>
      </c>
      <c r="T1759" s="23">
        <f t="shared" ref="T1759:T1778" si="758">IF(S1759&lt;&gt;0,1,0)</f>
        <v>1</v>
      </c>
      <c r="U1759" s="24">
        <f t="shared" ref="U1759:U1778" si="759">IF(Q1759="on hire",$C$1-R1759+1,IF(Q1759="off hired",S1759-R1759+1,0))/7</f>
        <v>2</v>
      </c>
      <c r="V1759" s="31">
        <f>VLOOKUP(H1759,Supporting!A:D,3,FALSE)</f>
        <v>135</v>
      </c>
      <c r="W1759" s="25">
        <f>VLOOKUP(H1759,Supporting!A:D,4,FALSE)</f>
        <v>12.25</v>
      </c>
      <c r="X1759" s="26">
        <f t="shared" ref="X1759:X1778" si="760">V1759*O1759</f>
        <v>337.5</v>
      </c>
      <c r="Y1759" s="26">
        <f t="shared" ref="Y1759:Y1778" si="761">W1759*O1759</f>
        <v>30.625</v>
      </c>
      <c r="Z1759" s="26">
        <f t="shared" ref="Z1759:Z1778" si="762">0.7*O1759*V1759</f>
        <v>236.25</v>
      </c>
      <c r="AA1759" s="26">
        <f t="shared" ref="AA1759:AA1778" si="763">IF(Q1759="off hired",0.3*O1759*V1759*T1759,0)</f>
        <v>101.25</v>
      </c>
      <c r="AB1759" s="26">
        <f t="shared" ref="AB1759:AB1778" si="764">U1759*O1759*W1759</f>
        <v>61.25</v>
      </c>
      <c r="AC1759" s="26">
        <f t="shared" ref="AC1759:AC1778" si="765">Z1759+AA1759+AB1759</f>
        <v>398.75</v>
      </c>
      <c r="AD1759" s="93">
        <f t="shared" si="665"/>
        <v>398.75</v>
      </c>
    </row>
    <row r="1760" spans="1:30" ht="30" customHeight="1" x14ac:dyDescent="0.35">
      <c r="A1760" s="16"/>
      <c r="B1760" s="16" t="s">
        <v>102</v>
      </c>
      <c r="C1760" s="17">
        <v>1541</v>
      </c>
      <c r="D1760" s="18">
        <v>14077</v>
      </c>
      <c r="E1760" s="18">
        <v>8480</v>
      </c>
      <c r="F1760" s="19" t="s">
        <v>50</v>
      </c>
      <c r="G1760" s="16" t="s">
        <v>53</v>
      </c>
      <c r="H1760" s="16" t="s">
        <v>52</v>
      </c>
      <c r="I1760" s="19">
        <v>5</v>
      </c>
      <c r="J1760" s="19">
        <v>1.8</v>
      </c>
      <c r="K1760" s="19">
        <v>3</v>
      </c>
      <c r="L1760" s="19"/>
      <c r="M1760" s="19">
        <f t="shared" si="756"/>
        <v>3</v>
      </c>
      <c r="N1760" s="19"/>
      <c r="O1760" s="19">
        <f>IF(P1760="m3",I1760*J1760*M1760,IF(P1760="m2-LxH",I1760*M1760,IF(P1760="m2-LxW",I1760*J1760*N1760,IF(P1760="rm",M1760,IF(P1760="lm",I1760,IF(P1760="unit",#REF!,))))))</f>
        <v>15</v>
      </c>
      <c r="P1760" s="20" t="str">
        <f>VLOOKUP(H1760,Supporting!A:D,2,FALSE)</f>
        <v>m2-LxH</v>
      </c>
      <c r="Q1760" s="21" t="str">
        <f t="shared" si="757"/>
        <v>off hired</v>
      </c>
      <c r="R1760" s="22">
        <v>44902</v>
      </c>
      <c r="S1760" s="22">
        <v>44926</v>
      </c>
      <c r="T1760" s="23">
        <f t="shared" si="758"/>
        <v>1</v>
      </c>
      <c r="U1760" s="24">
        <f t="shared" si="759"/>
        <v>3.5714285714285716</v>
      </c>
      <c r="V1760" s="31">
        <f>VLOOKUP(H1760,Supporting!A:D,3,FALSE)</f>
        <v>18</v>
      </c>
      <c r="W1760" s="25">
        <f>VLOOKUP(H1760,Supporting!A:D,4,FALSE)</f>
        <v>1.05</v>
      </c>
      <c r="X1760" s="26">
        <f t="shared" si="760"/>
        <v>270</v>
      </c>
      <c r="Y1760" s="26">
        <f t="shared" si="761"/>
        <v>15.75</v>
      </c>
      <c r="Z1760" s="26">
        <f t="shared" si="762"/>
        <v>189</v>
      </c>
      <c r="AA1760" s="26">
        <f t="shared" si="763"/>
        <v>81</v>
      </c>
      <c r="AB1760" s="26">
        <f t="shared" si="764"/>
        <v>56.250000000000007</v>
      </c>
      <c r="AC1760" s="26">
        <f t="shared" si="765"/>
        <v>326.25</v>
      </c>
      <c r="AD1760" s="93">
        <f t="shared" si="665"/>
        <v>326.25</v>
      </c>
    </row>
    <row r="1761" spans="1:30" ht="30" customHeight="1" x14ac:dyDescent="0.35">
      <c r="A1761" s="16"/>
      <c r="B1761" s="16" t="s">
        <v>97</v>
      </c>
      <c r="C1761" s="17">
        <v>1542</v>
      </c>
      <c r="D1761" s="18">
        <v>14078</v>
      </c>
      <c r="E1761" s="18">
        <v>8451</v>
      </c>
      <c r="F1761" s="19" t="s">
        <v>49</v>
      </c>
      <c r="G1761" s="16" t="s">
        <v>544</v>
      </c>
      <c r="H1761" s="16" t="s">
        <v>36</v>
      </c>
      <c r="I1761" s="19">
        <v>8.8000000000000007</v>
      </c>
      <c r="J1761" s="19">
        <v>1.3</v>
      </c>
      <c r="K1761" s="19">
        <v>5</v>
      </c>
      <c r="L1761" s="19"/>
      <c r="M1761" s="19">
        <f t="shared" si="756"/>
        <v>5</v>
      </c>
      <c r="N1761" s="19"/>
      <c r="O1761" s="19">
        <f>IF(P1761="m3",I1761*J1761*M1761,IF(P1761="m2-LxH",I1761*M1761,IF(P1761="m2-LxW",I1761*J1761*N1761,IF(P1761="rm",M1761,IF(P1761="lm",I1761,IF(P1761="unit",#REF!,))))))</f>
        <v>44</v>
      </c>
      <c r="P1761" s="20" t="str">
        <f>VLOOKUP(H1761,Supporting!A:D,2,FALSE)</f>
        <v>m2-LxH</v>
      </c>
      <c r="Q1761" s="21" t="str">
        <f t="shared" si="757"/>
        <v>off hired</v>
      </c>
      <c r="R1761" s="22">
        <v>44902</v>
      </c>
      <c r="S1761" s="22">
        <v>44916</v>
      </c>
      <c r="T1761" s="23">
        <f t="shared" si="758"/>
        <v>1</v>
      </c>
      <c r="U1761" s="24">
        <f t="shared" si="759"/>
        <v>2.1428571428571428</v>
      </c>
      <c r="V1761" s="31">
        <f>VLOOKUP(H1761,Supporting!A:D,3,FALSE)</f>
        <v>14</v>
      </c>
      <c r="W1761" s="25">
        <f>VLOOKUP(H1761,Supporting!A:D,4,FALSE)</f>
        <v>0.84</v>
      </c>
      <c r="X1761" s="26">
        <f t="shared" si="760"/>
        <v>616</v>
      </c>
      <c r="Y1761" s="26">
        <f t="shared" si="761"/>
        <v>36.96</v>
      </c>
      <c r="Z1761" s="26">
        <f t="shared" si="762"/>
        <v>431.19999999999993</v>
      </c>
      <c r="AA1761" s="26">
        <f t="shared" si="763"/>
        <v>184.79999999999998</v>
      </c>
      <c r="AB1761" s="26">
        <f t="shared" si="764"/>
        <v>79.199999999999989</v>
      </c>
      <c r="AC1761" s="26">
        <f t="shared" si="765"/>
        <v>695.19999999999982</v>
      </c>
      <c r="AD1761" s="93">
        <f t="shared" si="665"/>
        <v>695.19999999999982</v>
      </c>
    </row>
    <row r="1762" spans="1:30" ht="30" customHeight="1" x14ac:dyDescent="0.35">
      <c r="A1762" s="16"/>
      <c r="B1762" s="16" t="s">
        <v>47</v>
      </c>
      <c r="C1762" s="17">
        <v>1543</v>
      </c>
      <c r="D1762" s="18">
        <v>14079</v>
      </c>
      <c r="E1762" s="18">
        <v>8336</v>
      </c>
      <c r="F1762" s="19" t="s">
        <v>50</v>
      </c>
      <c r="G1762" s="16" t="s">
        <v>545</v>
      </c>
      <c r="H1762" s="16" t="s">
        <v>36</v>
      </c>
      <c r="I1762" s="19">
        <v>12.5</v>
      </c>
      <c r="J1762" s="19">
        <v>1.3</v>
      </c>
      <c r="K1762" s="19">
        <v>4</v>
      </c>
      <c r="L1762" s="19"/>
      <c r="M1762" s="19">
        <f t="shared" si="756"/>
        <v>4</v>
      </c>
      <c r="N1762" s="19"/>
      <c r="O1762" s="19">
        <f>IF(P1762="m3",I1762*J1762*M1762,IF(P1762="m2-LxH",I1762*M1762,IF(P1762="m2-LxW",I1762*J1762*N1762,IF(P1762="rm",M1762,IF(P1762="lm",I1762,IF(P1762="unit",#REF!,))))))</f>
        <v>50</v>
      </c>
      <c r="P1762" s="20" t="str">
        <f>VLOOKUP(H1762,Supporting!A:D,2,FALSE)</f>
        <v>m2-LxH</v>
      </c>
      <c r="Q1762" s="21" t="str">
        <f t="shared" si="757"/>
        <v>off hired</v>
      </c>
      <c r="R1762" s="22">
        <v>44902</v>
      </c>
      <c r="S1762" s="22">
        <v>44910</v>
      </c>
      <c r="T1762" s="23">
        <f t="shared" si="758"/>
        <v>1</v>
      </c>
      <c r="U1762" s="24">
        <f t="shared" si="759"/>
        <v>1.2857142857142858</v>
      </c>
      <c r="V1762" s="31">
        <f>VLOOKUP(H1762,Supporting!A:D,3,FALSE)</f>
        <v>14</v>
      </c>
      <c r="W1762" s="25">
        <f>VLOOKUP(H1762,Supporting!A:D,4,FALSE)</f>
        <v>0.84</v>
      </c>
      <c r="X1762" s="26">
        <f t="shared" si="760"/>
        <v>700</v>
      </c>
      <c r="Y1762" s="26">
        <f t="shared" si="761"/>
        <v>42</v>
      </c>
      <c r="Z1762" s="26">
        <f t="shared" si="762"/>
        <v>490</v>
      </c>
      <c r="AA1762" s="26">
        <f t="shared" si="763"/>
        <v>210</v>
      </c>
      <c r="AB1762" s="26">
        <f t="shared" si="764"/>
        <v>54</v>
      </c>
      <c r="AC1762" s="26">
        <f t="shared" si="765"/>
        <v>754</v>
      </c>
      <c r="AD1762" s="93">
        <f t="shared" si="665"/>
        <v>754</v>
      </c>
    </row>
    <row r="1763" spans="1:30" ht="30" customHeight="1" x14ac:dyDescent="0.35">
      <c r="A1763" s="16"/>
      <c r="B1763" s="16" t="s">
        <v>224</v>
      </c>
      <c r="C1763" s="17">
        <v>1545</v>
      </c>
      <c r="D1763" s="18">
        <v>14080</v>
      </c>
      <c r="E1763" s="18">
        <v>8484</v>
      </c>
      <c r="F1763" s="19" t="s">
        <v>49</v>
      </c>
      <c r="G1763" s="16" t="s">
        <v>72</v>
      </c>
      <c r="H1763" s="16" t="s">
        <v>36</v>
      </c>
      <c r="I1763" s="19">
        <v>6.3</v>
      </c>
      <c r="J1763" s="19">
        <v>1.3</v>
      </c>
      <c r="K1763" s="19">
        <v>2</v>
      </c>
      <c r="L1763" s="19"/>
      <c r="M1763" s="19">
        <f t="shared" si="756"/>
        <v>2</v>
      </c>
      <c r="N1763" s="19"/>
      <c r="O1763" s="19">
        <f>IF(P1763="m3",I1763*J1763*M1763,IF(P1763="m2-LxH",I1763*M1763,IF(P1763="m2-LxW",I1763*J1763*N1763,IF(P1763="rm",M1763,IF(P1763="lm",I1763,IF(P1763="unit",#REF!,))))))</f>
        <v>12.6</v>
      </c>
      <c r="P1763" s="20" t="str">
        <f>VLOOKUP(H1763,Supporting!A:D,2,FALSE)</f>
        <v>m2-LxH</v>
      </c>
      <c r="Q1763" s="21" t="str">
        <f t="shared" si="757"/>
        <v>off hired</v>
      </c>
      <c r="R1763" s="22">
        <v>44902</v>
      </c>
      <c r="S1763" s="22">
        <v>44928</v>
      </c>
      <c r="T1763" s="23">
        <f t="shared" si="758"/>
        <v>1</v>
      </c>
      <c r="U1763" s="24">
        <f t="shared" si="759"/>
        <v>3.8571428571428572</v>
      </c>
      <c r="V1763" s="31">
        <f>VLOOKUP(H1763,Supporting!A:D,3,FALSE)</f>
        <v>14</v>
      </c>
      <c r="W1763" s="25">
        <f>VLOOKUP(H1763,Supporting!A:D,4,FALSE)</f>
        <v>0.84</v>
      </c>
      <c r="X1763" s="26">
        <f t="shared" si="760"/>
        <v>176.4</v>
      </c>
      <c r="Y1763" s="26">
        <f t="shared" si="761"/>
        <v>10.584</v>
      </c>
      <c r="Z1763" s="26">
        <f t="shared" si="762"/>
        <v>123.47999999999998</v>
      </c>
      <c r="AA1763" s="26">
        <f t="shared" si="763"/>
        <v>52.919999999999995</v>
      </c>
      <c r="AB1763" s="26">
        <f t="shared" si="764"/>
        <v>40.823999999999998</v>
      </c>
      <c r="AC1763" s="26">
        <f t="shared" si="765"/>
        <v>217.22399999999999</v>
      </c>
      <c r="AD1763" s="93">
        <f t="shared" si="665"/>
        <v>217.22399999999999</v>
      </c>
    </row>
    <row r="1764" spans="1:30" ht="30" customHeight="1" x14ac:dyDescent="0.35">
      <c r="A1764" s="16"/>
      <c r="B1764" s="16" t="s">
        <v>224</v>
      </c>
      <c r="C1764" s="17">
        <v>1545</v>
      </c>
      <c r="D1764" s="18">
        <v>14080</v>
      </c>
      <c r="E1764" s="18">
        <v>8484</v>
      </c>
      <c r="F1764" s="19" t="s">
        <v>49</v>
      </c>
      <c r="G1764" s="16" t="s">
        <v>72</v>
      </c>
      <c r="H1764" s="16" t="s">
        <v>41</v>
      </c>
      <c r="I1764" s="19">
        <v>6</v>
      </c>
      <c r="J1764" s="19">
        <v>0.6</v>
      </c>
      <c r="K1764" s="19"/>
      <c r="L1764" s="19"/>
      <c r="M1764" s="19">
        <f t="shared" si="756"/>
        <v>0</v>
      </c>
      <c r="N1764" s="19">
        <v>1</v>
      </c>
      <c r="O1764" s="19">
        <f>IF(P1764="m3",I1764*J1764*M1764,IF(P1764="m2-LxH",I1764*M1764,IF(P1764="m2-LxW",I1764*J1764*N1764,IF(P1764="rm",M1764,IF(P1764="lm",I1764,IF(P1764="unit",#REF!,))))))</f>
        <v>3.5999999999999996</v>
      </c>
      <c r="P1764" s="20" t="str">
        <f>VLOOKUP(H1764,Supporting!A:D,2,FALSE)</f>
        <v>m2-LxW</v>
      </c>
      <c r="Q1764" s="21" t="str">
        <f t="shared" si="757"/>
        <v>off hired</v>
      </c>
      <c r="R1764" s="22">
        <v>44902</v>
      </c>
      <c r="S1764" s="22">
        <v>44928</v>
      </c>
      <c r="T1764" s="23">
        <f t="shared" si="758"/>
        <v>1</v>
      </c>
      <c r="U1764" s="24">
        <f t="shared" si="759"/>
        <v>3.8571428571428572</v>
      </c>
      <c r="V1764" s="31">
        <f>VLOOKUP(H1764,Supporting!A:D,3,FALSE)</f>
        <v>36.5</v>
      </c>
      <c r="W1764" s="25">
        <f>VLOOKUP(H1764,Supporting!A:D,4,FALSE)</f>
        <v>3.15</v>
      </c>
      <c r="X1764" s="26">
        <f t="shared" si="760"/>
        <v>131.39999999999998</v>
      </c>
      <c r="Y1764" s="26">
        <f t="shared" si="761"/>
        <v>11.339999999999998</v>
      </c>
      <c r="Z1764" s="26">
        <f t="shared" si="762"/>
        <v>91.97999999999999</v>
      </c>
      <c r="AA1764" s="26">
        <f t="shared" si="763"/>
        <v>39.419999999999995</v>
      </c>
      <c r="AB1764" s="26">
        <f t="shared" si="764"/>
        <v>43.739999999999995</v>
      </c>
      <c r="AC1764" s="26">
        <f t="shared" si="765"/>
        <v>175.14</v>
      </c>
      <c r="AD1764" s="93">
        <f t="shared" si="665"/>
        <v>175.14</v>
      </c>
    </row>
    <row r="1765" spans="1:30" ht="30" customHeight="1" x14ac:dyDescent="0.35">
      <c r="A1765" s="16"/>
      <c r="B1765" s="16" t="s">
        <v>151</v>
      </c>
      <c r="C1765" s="17">
        <v>1544</v>
      </c>
      <c r="D1765" s="18">
        <v>14080</v>
      </c>
      <c r="E1765" s="18">
        <v>8484</v>
      </c>
      <c r="F1765" s="19" t="s">
        <v>49</v>
      </c>
      <c r="G1765" s="16" t="s">
        <v>72</v>
      </c>
      <c r="H1765" s="16" t="s">
        <v>36</v>
      </c>
      <c r="I1765" s="19">
        <v>6.3</v>
      </c>
      <c r="J1765" s="19">
        <v>1.3</v>
      </c>
      <c r="K1765" s="19">
        <v>2</v>
      </c>
      <c r="L1765" s="19"/>
      <c r="M1765" s="19">
        <f t="shared" si="756"/>
        <v>2</v>
      </c>
      <c r="N1765" s="19"/>
      <c r="O1765" s="19">
        <f>IF(P1765="m3",I1765*J1765*M1765,IF(P1765="m2-LxH",I1765*M1765,IF(P1765="m2-LxW",I1765*J1765*N1765,IF(P1765="rm",M1765,IF(P1765="lm",I1765,IF(P1765="unit",#REF!,))))))</f>
        <v>12.6</v>
      </c>
      <c r="P1765" s="20" t="str">
        <f>VLOOKUP(H1765,Supporting!A:D,2,FALSE)</f>
        <v>m2-LxH</v>
      </c>
      <c r="Q1765" s="21" t="str">
        <f t="shared" si="757"/>
        <v>off hired</v>
      </c>
      <c r="R1765" s="22">
        <v>44902</v>
      </c>
      <c r="S1765" s="22">
        <v>44928</v>
      </c>
      <c r="T1765" s="23">
        <f t="shared" si="758"/>
        <v>1</v>
      </c>
      <c r="U1765" s="24">
        <f t="shared" si="759"/>
        <v>3.8571428571428572</v>
      </c>
      <c r="V1765" s="31">
        <f>VLOOKUP(H1765,Supporting!A:D,3,FALSE)</f>
        <v>14</v>
      </c>
      <c r="W1765" s="25">
        <f>VLOOKUP(H1765,Supporting!A:D,4,FALSE)</f>
        <v>0.84</v>
      </c>
      <c r="X1765" s="26">
        <f t="shared" si="760"/>
        <v>176.4</v>
      </c>
      <c r="Y1765" s="26">
        <f t="shared" si="761"/>
        <v>10.584</v>
      </c>
      <c r="Z1765" s="26">
        <f t="shared" si="762"/>
        <v>123.47999999999998</v>
      </c>
      <c r="AA1765" s="26">
        <f t="shared" si="763"/>
        <v>52.919999999999995</v>
      </c>
      <c r="AB1765" s="26">
        <f t="shared" si="764"/>
        <v>40.823999999999998</v>
      </c>
      <c r="AC1765" s="26">
        <f t="shared" si="765"/>
        <v>217.22399999999999</v>
      </c>
      <c r="AD1765" s="93">
        <f t="shared" si="665"/>
        <v>217.22399999999999</v>
      </c>
    </row>
    <row r="1766" spans="1:30" ht="30" customHeight="1" x14ac:dyDescent="0.35">
      <c r="A1766" s="16"/>
      <c r="B1766" s="16" t="s">
        <v>151</v>
      </c>
      <c r="C1766" s="17">
        <v>1544</v>
      </c>
      <c r="D1766" s="18">
        <v>14080</v>
      </c>
      <c r="E1766" s="18">
        <v>8484</v>
      </c>
      <c r="F1766" s="19" t="s">
        <v>49</v>
      </c>
      <c r="G1766" s="16" t="s">
        <v>72</v>
      </c>
      <c r="H1766" s="16" t="s">
        <v>41</v>
      </c>
      <c r="I1766" s="19">
        <v>6</v>
      </c>
      <c r="J1766" s="19">
        <v>0.6</v>
      </c>
      <c r="K1766" s="19"/>
      <c r="L1766" s="19"/>
      <c r="M1766" s="19">
        <f t="shared" si="756"/>
        <v>0</v>
      </c>
      <c r="N1766" s="19">
        <v>1</v>
      </c>
      <c r="O1766" s="19">
        <f>IF(P1766="m3",I1766*J1766*M1766,IF(P1766="m2-LxH",I1766*M1766,IF(P1766="m2-LxW",I1766*J1766*N1766,IF(P1766="rm",M1766,IF(P1766="lm",I1766,IF(P1766="unit",#REF!,))))))</f>
        <v>3.5999999999999996</v>
      </c>
      <c r="P1766" s="20" t="str">
        <f>VLOOKUP(H1766,Supporting!A:D,2,FALSE)</f>
        <v>m2-LxW</v>
      </c>
      <c r="Q1766" s="21" t="str">
        <f t="shared" si="757"/>
        <v>off hired</v>
      </c>
      <c r="R1766" s="22">
        <v>44902</v>
      </c>
      <c r="S1766" s="22">
        <v>44928</v>
      </c>
      <c r="T1766" s="23">
        <f t="shared" si="758"/>
        <v>1</v>
      </c>
      <c r="U1766" s="24">
        <f t="shared" si="759"/>
        <v>3.8571428571428572</v>
      </c>
      <c r="V1766" s="31">
        <f>VLOOKUP(H1766,Supporting!A:D,3,FALSE)</f>
        <v>36.5</v>
      </c>
      <c r="W1766" s="25">
        <f>VLOOKUP(H1766,Supporting!A:D,4,FALSE)</f>
        <v>3.15</v>
      </c>
      <c r="X1766" s="26">
        <f t="shared" si="760"/>
        <v>131.39999999999998</v>
      </c>
      <c r="Y1766" s="26">
        <f t="shared" si="761"/>
        <v>11.339999999999998</v>
      </c>
      <c r="Z1766" s="26">
        <f t="shared" si="762"/>
        <v>91.97999999999999</v>
      </c>
      <c r="AA1766" s="26">
        <f t="shared" si="763"/>
        <v>39.419999999999995</v>
      </c>
      <c r="AB1766" s="26">
        <f t="shared" si="764"/>
        <v>43.739999999999995</v>
      </c>
      <c r="AC1766" s="26">
        <f t="shared" si="765"/>
        <v>175.14</v>
      </c>
      <c r="AD1766" s="93">
        <f t="shared" si="665"/>
        <v>175.14</v>
      </c>
    </row>
    <row r="1767" spans="1:30" ht="30" customHeight="1" x14ac:dyDescent="0.35">
      <c r="A1767" s="16"/>
      <c r="B1767" s="16" t="s">
        <v>111</v>
      </c>
      <c r="C1767" s="17">
        <v>1546</v>
      </c>
      <c r="D1767" s="18">
        <v>14081</v>
      </c>
      <c r="E1767" s="18">
        <v>8777</v>
      </c>
      <c r="F1767" s="19" t="s">
        <v>49</v>
      </c>
      <c r="G1767" s="16" t="s">
        <v>105</v>
      </c>
      <c r="H1767" s="16" t="s">
        <v>38</v>
      </c>
      <c r="I1767" s="19">
        <v>1.8</v>
      </c>
      <c r="J1767" s="19">
        <v>1.8</v>
      </c>
      <c r="K1767" s="19">
        <v>1.5</v>
      </c>
      <c r="L1767" s="19"/>
      <c r="M1767" s="19">
        <f t="shared" si="756"/>
        <v>1.5</v>
      </c>
      <c r="N1767" s="19"/>
      <c r="O1767" s="19">
        <f>IF(P1767="m3",I1767*J1767*M1767,IF(P1767="m2-LxH",I1767*M1767,IF(P1767="m2-LxW",I1767*J1767*N1767,IF(P1767="rm",M1767,IF(P1767="lm",I1767,IF(P1767="unit",#REF!,))))))</f>
        <v>1.5</v>
      </c>
      <c r="P1767" s="20" t="str">
        <f>VLOOKUP(H1767,Supporting!A:D,2,FALSE)</f>
        <v>rm</v>
      </c>
      <c r="Q1767" s="21" t="str">
        <f t="shared" si="757"/>
        <v>off hired</v>
      </c>
      <c r="R1767" s="22">
        <v>44902</v>
      </c>
      <c r="S1767" s="22">
        <v>44991</v>
      </c>
      <c r="T1767" s="23">
        <f t="shared" si="758"/>
        <v>1</v>
      </c>
      <c r="U1767" s="24">
        <f t="shared" si="759"/>
        <v>12.857142857142858</v>
      </c>
      <c r="V1767" s="31">
        <f>VLOOKUP(H1767,Supporting!A:D,3,FALSE)</f>
        <v>135</v>
      </c>
      <c r="W1767" s="25">
        <f>VLOOKUP(H1767,Supporting!A:D,4,FALSE)</f>
        <v>12.25</v>
      </c>
      <c r="X1767" s="26">
        <f t="shared" si="760"/>
        <v>202.5</v>
      </c>
      <c r="Y1767" s="26">
        <f t="shared" si="761"/>
        <v>18.375</v>
      </c>
      <c r="Z1767" s="26">
        <f t="shared" si="762"/>
        <v>141.74999999999997</v>
      </c>
      <c r="AA1767" s="26">
        <f t="shared" si="763"/>
        <v>60.749999999999993</v>
      </c>
      <c r="AB1767" s="26">
        <f t="shared" si="764"/>
        <v>236.25</v>
      </c>
      <c r="AC1767" s="26">
        <f t="shared" si="765"/>
        <v>438.75</v>
      </c>
      <c r="AD1767" s="93">
        <f t="shared" si="665"/>
        <v>438.75</v>
      </c>
    </row>
    <row r="1768" spans="1:30" ht="30" customHeight="1" x14ac:dyDescent="0.35">
      <c r="A1768" s="16"/>
      <c r="B1768" s="16" t="s">
        <v>47</v>
      </c>
      <c r="C1768" s="17">
        <v>1547</v>
      </c>
      <c r="D1768" s="18">
        <v>14082</v>
      </c>
      <c r="E1768" s="18">
        <v>8767</v>
      </c>
      <c r="F1768" s="19" t="s">
        <v>49</v>
      </c>
      <c r="G1768" s="16" t="s">
        <v>546</v>
      </c>
      <c r="H1768" s="16" t="s">
        <v>36</v>
      </c>
      <c r="I1768" s="19">
        <v>9.3000000000000007</v>
      </c>
      <c r="J1768" s="19">
        <v>1.3</v>
      </c>
      <c r="K1768" s="19">
        <v>4</v>
      </c>
      <c r="L1768" s="19"/>
      <c r="M1768" s="19">
        <f t="shared" si="756"/>
        <v>4</v>
      </c>
      <c r="N1768" s="19"/>
      <c r="O1768" s="19">
        <f>IF(P1768="m3",I1768*J1768*M1768,IF(P1768="m2-LxH",I1768*M1768,IF(P1768="m2-LxW",I1768*J1768*N1768,IF(P1768="rm",M1768,IF(P1768="lm",I1768,IF(P1768="unit",#REF!,))))))</f>
        <v>37.200000000000003</v>
      </c>
      <c r="P1768" s="20" t="str">
        <f>VLOOKUP(H1768,Supporting!A:D,2,FALSE)</f>
        <v>m2-LxH</v>
      </c>
      <c r="Q1768" s="21" t="str">
        <f t="shared" si="757"/>
        <v>off hired</v>
      </c>
      <c r="R1768" s="22">
        <v>44903</v>
      </c>
      <c r="S1768" s="22">
        <v>44988</v>
      </c>
      <c r="T1768" s="23">
        <f t="shared" si="758"/>
        <v>1</v>
      </c>
      <c r="U1768" s="24">
        <f t="shared" si="759"/>
        <v>12.285714285714286</v>
      </c>
      <c r="V1768" s="31">
        <f>VLOOKUP(H1768,Supporting!A:D,3,FALSE)</f>
        <v>14</v>
      </c>
      <c r="W1768" s="25">
        <f>VLOOKUP(H1768,Supporting!A:D,4,FALSE)</f>
        <v>0.84</v>
      </c>
      <c r="X1768" s="26">
        <f t="shared" si="760"/>
        <v>520.80000000000007</v>
      </c>
      <c r="Y1768" s="26">
        <f t="shared" si="761"/>
        <v>31.248000000000001</v>
      </c>
      <c r="Z1768" s="26">
        <f t="shared" si="762"/>
        <v>364.56</v>
      </c>
      <c r="AA1768" s="26">
        <f t="shared" si="763"/>
        <v>156.24</v>
      </c>
      <c r="AB1768" s="26">
        <f t="shared" si="764"/>
        <v>383.904</v>
      </c>
      <c r="AC1768" s="26">
        <f t="shared" si="765"/>
        <v>904.70399999999995</v>
      </c>
      <c r="AD1768" s="93">
        <f t="shared" si="665"/>
        <v>904.70399999999995</v>
      </c>
    </row>
    <row r="1769" spans="1:30" ht="30" customHeight="1" x14ac:dyDescent="0.35">
      <c r="A1769" s="16"/>
      <c r="B1769" s="16" t="s">
        <v>486</v>
      </c>
      <c r="C1769" s="17">
        <v>1548</v>
      </c>
      <c r="D1769" s="18">
        <v>14083</v>
      </c>
      <c r="E1769" s="18">
        <v>8479</v>
      </c>
      <c r="F1769" s="19" t="s">
        <v>49</v>
      </c>
      <c r="G1769" s="16" t="s">
        <v>72</v>
      </c>
      <c r="H1769" s="16" t="s">
        <v>38</v>
      </c>
      <c r="I1769" s="19">
        <v>1.8</v>
      </c>
      <c r="J1769" s="19">
        <v>1.3</v>
      </c>
      <c r="K1769" s="19">
        <v>1.8</v>
      </c>
      <c r="L1769" s="19"/>
      <c r="M1769" s="19">
        <f t="shared" si="756"/>
        <v>1.8</v>
      </c>
      <c r="N1769" s="19"/>
      <c r="O1769" s="19">
        <f>IF(P1769="m3",I1769*J1769*M1769,IF(P1769="m2-LxH",I1769*M1769,IF(P1769="m2-LxW",I1769*J1769*N1769,IF(P1769="rm",M1769,IF(P1769="lm",I1769,IF(P1769="unit",#REF!,))))))</f>
        <v>1.8</v>
      </c>
      <c r="P1769" s="20" t="str">
        <f>VLOOKUP(H1769,Supporting!A:D,2,FALSE)</f>
        <v>rm</v>
      </c>
      <c r="Q1769" s="21" t="str">
        <f t="shared" si="757"/>
        <v>off hired</v>
      </c>
      <c r="R1769" s="22">
        <v>44903</v>
      </c>
      <c r="S1769" s="22">
        <v>44926</v>
      </c>
      <c r="T1769" s="23">
        <f t="shared" si="758"/>
        <v>1</v>
      </c>
      <c r="U1769" s="24">
        <f t="shared" si="759"/>
        <v>3.4285714285714284</v>
      </c>
      <c r="V1769" s="31">
        <f>VLOOKUP(H1769,Supporting!A:D,3,FALSE)</f>
        <v>135</v>
      </c>
      <c r="W1769" s="25">
        <f>VLOOKUP(H1769,Supporting!A:D,4,FALSE)</f>
        <v>12.25</v>
      </c>
      <c r="X1769" s="26">
        <f t="shared" si="760"/>
        <v>243</v>
      </c>
      <c r="Y1769" s="26">
        <f t="shared" si="761"/>
        <v>22.05</v>
      </c>
      <c r="Z1769" s="26">
        <f t="shared" si="762"/>
        <v>170.1</v>
      </c>
      <c r="AA1769" s="26">
        <f t="shared" si="763"/>
        <v>72.900000000000006</v>
      </c>
      <c r="AB1769" s="26">
        <f t="shared" si="764"/>
        <v>75.599999999999994</v>
      </c>
      <c r="AC1769" s="26">
        <f t="shared" si="765"/>
        <v>318.60000000000002</v>
      </c>
      <c r="AD1769" s="93">
        <f t="shared" si="665"/>
        <v>318.60000000000002</v>
      </c>
    </row>
    <row r="1770" spans="1:30" ht="30" customHeight="1" x14ac:dyDescent="0.35">
      <c r="A1770" s="16"/>
      <c r="B1770" s="16" t="s">
        <v>486</v>
      </c>
      <c r="C1770" s="17">
        <v>1550</v>
      </c>
      <c r="D1770" s="18">
        <v>14083</v>
      </c>
      <c r="E1770" s="18">
        <v>8479</v>
      </c>
      <c r="F1770" s="19" t="s">
        <v>49</v>
      </c>
      <c r="G1770" s="16" t="s">
        <v>72</v>
      </c>
      <c r="H1770" s="16" t="s">
        <v>38</v>
      </c>
      <c r="I1770" s="19">
        <v>2.5</v>
      </c>
      <c r="J1770" s="19">
        <v>1.3</v>
      </c>
      <c r="K1770" s="19">
        <v>2</v>
      </c>
      <c r="L1770" s="19"/>
      <c r="M1770" s="19">
        <f t="shared" si="756"/>
        <v>2</v>
      </c>
      <c r="N1770" s="19"/>
      <c r="O1770" s="19">
        <f>IF(P1770="m3",I1770*J1770*M1770,IF(P1770="m2-LxH",I1770*M1770,IF(P1770="m2-LxW",I1770*J1770*N1770,IF(P1770="rm",M1770,IF(P1770="lm",I1770,IF(P1770="unit",#REF!,))))))</f>
        <v>2</v>
      </c>
      <c r="P1770" s="20" t="str">
        <f>VLOOKUP(H1770,Supporting!A:D,2,FALSE)</f>
        <v>rm</v>
      </c>
      <c r="Q1770" s="21" t="str">
        <f t="shared" si="757"/>
        <v>off hired</v>
      </c>
      <c r="R1770" s="22">
        <v>44903</v>
      </c>
      <c r="S1770" s="22">
        <v>44926</v>
      </c>
      <c r="T1770" s="23">
        <f t="shared" si="758"/>
        <v>1</v>
      </c>
      <c r="U1770" s="24">
        <f t="shared" si="759"/>
        <v>3.4285714285714284</v>
      </c>
      <c r="V1770" s="31">
        <f>VLOOKUP(H1770,Supporting!A:D,3,FALSE)</f>
        <v>135</v>
      </c>
      <c r="W1770" s="25">
        <f>VLOOKUP(H1770,Supporting!A:D,4,FALSE)</f>
        <v>12.25</v>
      </c>
      <c r="X1770" s="26">
        <f t="shared" si="760"/>
        <v>270</v>
      </c>
      <c r="Y1770" s="26">
        <f t="shared" si="761"/>
        <v>24.5</v>
      </c>
      <c r="Z1770" s="26">
        <f t="shared" si="762"/>
        <v>189</v>
      </c>
      <c r="AA1770" s="26">
        <f t="shared" si="763"/>
        <v>81</v>
      </c>
      <c r="AB1770" s="26">
        <f t="shared" si="764"/>
        <v>84</v>
      </c>
      <c r="AC1770" s="26">
        <f t="shared" si="765"/>
        <v>354</v>
      </c>
      <c r="AD1770" s="93">
        <f t="shared" si="665"/>
        <v>354</v>
      </c>
    </row>
    <row r="1771" spans="1:30" ht="30" customHeight="1" x14ac:dyDescent="0.35">
      <c r="A1771" s="16"/>
      <c r="B1771" s="16" t="s">
        <v>486</v>
      </c>
      <c r="C1771" s="17">
        <v>1550</v>
      </c>
      <c r="D1771" s="18">
        <v>14083</v>
      </c>
      <c r="E1771" s="18">
        <v>8479</v>
      </c>
      <c r="F1771" s="19" t="s">
        <v>49</v>
      </c>
      <c r="G1771" s="16" t="s">
        <v>72</v>
      </c>
      <c r="H1771" s="16" t="s">
        <v>41</v>
      </c>
      <c r="I1771" s="19">
        <v>2.5</v>
      </c>
      <c r="J1771" s="19">
        <v>0.6</v>
      </c>
      <c r="K1771" s="19"/>
      <c r="L1771" s="19"/>
      <c r="M1771" s="19">
        <f t="shared" ref="M1771:M1777" si="766">K1771-L1771</f>
        <v>0</v>
      </c>
      <c r="N1771" s="19">
        <v>1</v>
      </c>
      <c r="O1771" s="19">
        <f>IF(P1771="m3",I1771*J1771*M1771,IF(P1771="m2-LxH",I1771*M1771,IF(P1771="m2-LxW",I1771*J1771*N1771,IF(P1771="rm",M1771,IF(P1771="lm",I1771,IF(P1771="unit",#REF!,))))))</f>
        <v>1.5</v>
      </c>
      <c r="P1771" s="20" t="str">
        <f>VLOOKUP(H1771,Supporting!A:D,2,FALSE)</f>
        <v>m2-LxW</v>
      </c>
      <c r="Q1771" s="21" t="str">
        <f t="shared" ref="Q1771:Q1777" si="767">IF(S1771&lt;&gt;0,"off hired",IF(R1771&lt;&gt;0,"on hire","-"))</f>
        <v>off hired</v>
      </c>
      <c r="R1771" s="22">
        <v>44903</v>
      </c>
      <c r="S1771" s="22">
        <v>44926</v>
      </c>
      <c r="T1771" s="23">
        <f t="shared" ref="T1771:T1777" si="768">IF(S1771&lt;&gt;0,1,0)</f>
        <v>1</v>
      </c>
      <c r="U1771" s="24">
        <f t="shared" ref="U1771:U1777" si="769">IF(Q1771="on hire",$C$1-R1771+1,IF(Q1771="off hired",S1771-R1771+1,0))/7</f>
        <v>3.4285714285714284</v>
      </c>
      <c r="V1771" s="31">
        <f>VLOOKUP(H1771,Supporting!A:D,3,FALSE)</f>
        <v>36.5</v>
      </c>
      <c r="W1771" s="25">
        <f>VLOOKUP(H1771,Supporting!A:D,4,FALSE)</f>
        <v>3.15</v>
      </c>
      <c r="X1771" s="26">
        <f t="shared" ref="X1771:X1777" si="770">V1771*O1771</f>
        <v>54.75</v>
      </c>
      <c r="Y1771" s="26">
        <f t="shared" ref="Y1771:Y1777" si="771">W1771*O1771</f>
        <v>4.7249999999999996</v>
      </c>
      <c r="Z1771" s="26">
        <f t="shared" ref="Z1771:Z1777" si="772">0.7*O1771*V1771</f>
        <v>38.324999999999996</v>
      </c>
      <c r="AA1771" s="26">
        <f t="shared" ref="AA1771:AA1777" si="773">IF(Q1771="off hired",0.3*O1771*V1771*T1771,0)</f>
        <v>16.424999999999997</v>
      </c>
      <c r="AB1771" s="26">
        <f t="shared" ref="AB1771:AB1777" si="774">U1771*O1771*W1771</f>
        <v>16.2</v>
      </c>
      <c r="AC1771" s="26">
        <f t="shared" ref="AC1771:AC1777" si="775">Z1771+AA1771+AB1771</f>
        <v>70.949999999999989</v>
      </c>
      <c r="AD1771" s="93">
        <f t="shared" si="665"/>
        <v>70.949999999999989</v>
      </c>
    </row>
    <row r="1772" spans="1:30" ht="30" customHeight="1" x14ac:dyDescent="0.35">
      <c r="A1772" s="16"/>
      <c r="B1772" s="16" t="s">
        <v>484</v>
      </c>
      <c r="C1772" s="17">
        <v>1551</v>
      </c>
      <c r="D1772" s="18">
        <v>14085</v>
      </c>
      <c r="E1772" s="18">
        <v>8484</v>
      </c>
      <c r="F1772" s="19" t="s">
        <v>49</v>
      </c>
      <c r="G1772" s="16" t="s">
        <v>72</v>
      </c>
      <c r="H1772" s="16" t="s">
        <v>36</v>
      </c>
      <c r="I1772" s="19">
        <v>5</v>
      </c>
      <c r="J1772" s="19">
        <v>1</v>
      </c>
      <c r="K1772" s="19">
        <v>1.8</v>
      </c>
      <c r="L1772" s="19"/>
      <c r="M1772" s="19">
        <f t="shared" si="766"/>
        <v>1.8</v>
      </c>
      <c r="N1772" s="19"/>
      <c r="O1772" s="19">
        <f>IF(P1772="m3",I1772*J1772*M1772,IF(P1772="m2-LxH",I1772*M1772,IF(P1772="m2-LxW",I1772*J1772*N1772,IF(P1772="rm",M1772,IF(P1772="lm",I1772,IF(P1772="unit",#REF!,))))))</f>
        <v>9</v>
      </c>
      <c r="P1772" s="20" t="str">
        <f>VLOOKUP(H1772,Supporting!A:D,2,FALSE)</f>
        <v>m2-LxH</v>
      </c>
      <c r="Q1772" s="21" t="str">
        <f t="shared" si="767"/>
        <v>off hired</v>
      </c>
      <c r="R1772" s="22">
        <v>44903</v>
      </c>
      <c r="S1772" s="22">
        <v>44928</v>
      </c>
      <c r="T1772" s="23">
        <f t="shared" si="768"/>
        <v>1</v>
      </c>
      <c r="U1772" s="24">
        <f t="shared" si="769"/>
        <v>3.7142857142857144</v>
      </c>
      <c r="V1772" s="31">
        <f>VLOOKUP(H1772,Supporting!A:D,3,FALSE)</f>
        <v>14</v>
      </c>
      <c r="W1772" s="25">
        <f>VLOOKUP(H1772,Supporting!A:D,4,FALSE)</f>
        <v>0.84</v>
      </c>
      <c r="X1772" s="26">
        <f t="shared" si="770"/>
        <v>126</v>
      </c>
      <c r="Y1772" s="26">
        <f t="shared" si="771"/>
        <v>7.56</v>
      </c>
      <c r="Z1772" s="26">
        <f t="shared" si="772"/>
        <v>88.2</v>
      </c>
      <c r="AA1772" s="26">
        <f t="shared" si="773"/>
        <v>37.799999999999997</v>
      </c>
      <c r="AB1772" s="26">
        <f t="shared" si="774"/>
        <v>28.080000000000002</v>
      </c>
      <c r="AC1772" s="26">
        <f t="shared" si="775"/>
        <v>154.08000000000001</v>
      </c>
      <c r="AD1772" s="93">
        <f t="shared" si="665"/>
        <v>154.08000000000001</v>
      </c>
    </row>
    <row r="1773" spans="1:30" ht="30" customHeight="1" x14ac:dyDescent="0.35">
      <c r="A1773" s="16"/>
      <c r="B1773" s="16" t="s">
        <v>484</v>
      </c>
      <c r="C1773" s="17">
        <v>1551</v>
      </c>
      <c r="D1773" s="18">
        <v>14085</v>
      </c>
      <c r="E1773" s="18">
        <v>8484</v>
      </c>
      <c r="F1773" s="19" t="s">
        <v>49</v>
      </c>
      <c r="G1773" s="16" t="s">
        <v>72</v>
      </c>
      <c r="H1773" s="16" t="s">
        <v>41</v>
      </c>
      <c r="I1773" s="19">
        <v>5</v>
      </c>
      <c r="J1773" s="19">
        <v>0.6</v>
      </c>
      <c r="K1773" s="19"/>
      <c r="L1773" s="19"/>
      <c r="M1773" s="19">
        <f t="shared" si="766"/>
        <v>0</v>
      </c>
      <c r="N1773" s="19">
        <v>1</v>
      </c>
      <c r="O1773" s="19">
        <f>IF(P1773="m3",I1773*J1773*M1773,IF(P1773="m2-LxH",I1773*M1773,IF(P1773="m2-LxW",I1773*J1773*N1773,IF(P1773="rm",M1773,IF(P1773="lm",I1773,IF(P1773="unit",#REF!,))))))</f>
        <v>3</v>
      </c>
      <c r="P1773" s="20" t="str">
        <f>VLOOKUP(H1773,Supporting!A:D,2,FALSE)</f>
        <v>m2-LxW</v>
      </c>
      <c r="Q1773" s="21" t="str">
        <f t="shared" si="767"/>
        <v>off hired</v>
      </c>
      <c r="R1773" s="22">
        <v>44903</v>
      </c>
      <c r="S1773" s="22">
        <v>44928</v>
      </c>
      <c r="T1773" s="23">
        <f t="shared" si="768"/>
        <v>1</v>
      </c>
      <c r="U1773" s="24">
        <f t="shared" si="769"/>
        <v>3.7142857142857144</v>
      </c>
      <c r="V1773" s="31">
        <f>VLOOKUP(H1773,Supporting!A:D,3,FALSE)</f>
        <v>36.5</v>
      </c>
      <c r="W1773" s="25">
        <f>VLOOKUP(H1773,Supporting!A:D,4,FALSE)</f>
        <v>3.15</v>
      </c>
      <c r="X1773" s="26">
        <f t="shared" si="770"/>
        <v>109.5</v>
      </c>
      <c r="Y1773" s="26">
        <f t="shared" si="771"/>
        <v>9.4499999999999993</v>
      </c>
      <c r="Z1773" s="26">
        <f t="shared" si="772"/>
        <v>76.649999999999991</v>
      </c>
      <c r="AA1773" s="26">
        <f t="shared" si="773"/>
        <v>32.849999999999994</v>
      </c>
      <c r="AB1773" s="26">
        <f t="shared" si="774"/>
        <v>35.099999999999994</v>
      </c>
      <c r="AC1773" s="26">
        <f t="shared" si="775"/>
        <v>144.59999999999997</v>
      </c>
      <c r="AD1773" s="93">
        <f t="shared" si="665"/>
        <v>144.59999999999997</v>
      </c>
    </row>
    <row r="1774" spans="1:30" ht="30" customHeight="1" x14ac:dyDescent="0.35">
      <c r="A1774" s="16"/>
      <c r="B1774" s="16" t="s">
        <v>485</v>
      </c>
      <c r="C1774" s="17">
        <v>1552</v>
      </c>
      <c r="D1774" s="18">
        <v>14085</v>
      </c>
      <c r="E1774" s="18">
        <v>8484</v>
      </c>
      <c r="F1774" s="19" t="s">
        <v>49</v>
      </c>
      <c r="G1774" s="16" t="s">
        <v>72</v>
      </c>
      <c r="H1774" s="16" t="s">
        <v>36</v>
      </c>
      <c r="I1774" s="19">
        <v>5</v>
      </c>
      <c r="J1774" s="19">
        <v>1</v>
      </c>
      <c r="K1774" s="19">
        <v>1.8</v>
      </c>
      <c r="L1774" s="19"/>
      <c r="M1774" s="19">
        <f t="shared" si="766"/>
        <v>1.8</v>
      </c>
      <c r="N1774" s="19"/>
      <c r="O1774" s="19">
        <f>IF(P1774="m3",I1774*J1774*M1774,IF(P1774="m2-LxH",I1774*M1774,IF(P1774="m2-LxW",I1774*J1774*N1774,IF(P1774="rm",M1774,IF(P1774="lm",I1774,IF(P1774="unit",#REF!,))))))</f>
        <v>9</v>
      </c>
      <c r="P1774" s="20" t="str">
        <f>VLOOKUP(H1774,Supporting!A:D,2,FALSE)</f>
        <v>m2-LxH</v>
      </c>
      <c r="Q1774" s="21" t="str">
        <f t="shared" si="767"/>
        <v>off hired</v>
      </c>
      <c r="R1774" s="22">
        <v>44903</v>
      </c>
      <c r="S1774" s="22">
        <v>44928</v>
      </c>
      <c r="T1774" s="23">
        <f t="shared" si="768"/>
        <v>1</v>
      </c>
      <c r="U1774" s="24">
        <f t="shared" si="769"/>
        <v>3.7142857142857144</v>
      </c>
      <c r="V1774" s="31">
        <f>VLOOKUP(H1774,Supporting!A:D,3,FALSE)</f>
        <v>14</v>
      </c>
      <c r="W1774" s="25">
        <f>VLOOKUP(H1774,Supporting!A:D,4,FALSE)</f>
        <v>0.84</v>
      </c>
      <c r="X1774" s="26">
        <f t="shared" si="770"/>
        <v>126</v>
      </c>
      <c r="Y1774" s="26">
        <f t="shared" si="771"/>
        <v>7.56</v>
      </c>
      <c r="Z1774" s="26">
        <f t="shared" si="772"/>
        <v>88.2</v>
      </c>
      <c r="AA1774" s="26">
        <f t="shared" si="773"/>
        <v>37.799999999999997</v>
      </c>
      <c r="AB1774" s="26">
        <f t="shared" si="774"/>
        <v>28.080000000000002</v>
      </c>
      <c r="AC1774" s="26">
        <f t="shared" si="775"/>
        <v>154.08000000000001</v>
      </c>
      <c r="AD1774" s="93">
        <f t="shared" si="665"/>
        <v>154.08000000000001</v>
      </c>
    </row>
    <row r="1775" spans="1:30" ht="30" customHeight="1" x14ac:dyDescent="0.35">
      <c r="A1775" s="16"/>
      <c r="B1775" s="16" t="s">
        <v>485</v>
      </c>
      <c r="C1775" s="17">
        <v>1552</v>
      </c>
      <c r="D1775" s="18">
        <v>14085</v>
      </c>
      <c r="E1775" s="18">
        <v>8484</v>
      </c>
      <c r="F1775" s="19" t="s">
        <v>49</v>
      </c>
      <c r="G1775" s="16" t="s">
        <v>72</v>
      </c>
      <c r="H1775" s="16" t="s">
        <v>41</v>
      </c>
      <c r="I1775" s="19">
        <v>5</v>
      </c>
      <c r="J1775" s="19">
        <v>0.6</v>
      </c>
      <c r="K1775" s="19"/>
      <c r="L1775" s="19"/>
      <c r="M1775" s="19">
        <f t="shared" si="766"/>
        <v>0</v>
      </c>
      <c r="N1775" s="19">
        <v>1</v>
      </c>
      <c r="O1775" s="19">
        <f>IF(P1775="m3",I1775*J1775*M1775,IF(P1775="m2-LxH",I1775*M1775,IF(P1775="m2-LxW",I1775*J1775*N1775,IF(P1775="rm",M1775,IF(P1775="lm",I1775,IF(P1775="unit",#REF!,))))))</f>
        <v>3</v>
      </c>
      <c r="P1775" s="20" t="str">
        <f>VLOOKUP(H1775,Supporting!A:D,2,FALSE)</f>
        <v>m2-LxW</v>
      </c>
      <c r="Q1775" s="21" t="str">
        <f t="shared" si="767"/>
        <v>off hired</v>
      </c>
      <c r="R1775" s="22">
        <v>44903</v>
      </c>
      <c r="S1775" s="22">
        <v>44928</v>
      </c>
      <c r="T1775" s="23">
        <f t="shared" si="768"/>
        <v>1</v>
      </c>
      <c r="U1775" s="24">
        <f t="shared" si="769"/>
        <v>3.7142857142857144</v>
      </c>
      <c r="V1775" s="31">
        <f>VLOOKUP(H1775,Supporting!A:D,3,FALSE)</f>
        <v>36.5</v>
      </c>
      <c r="W1775" s="25">
        <f>VLOOKUP(H1775,Supporting!A:D,4,FALSE)</f>
        <v>3.15</v>
      </c>
      <c r="X1775" s="26">
        <f t="shared" si="770"/>
        <v>109.5</v>
      </c>
      <c r="Y1775" s="26">
        <f t="shared" si="771"/>
        <v>9.4499999999999993</v>
      </c>
      <c r="Z1775" s="26">
        <f t="shared" si="772"/>
        <v>76.649999999999991</v>
      </c>
      <c r="AA1775" s="26">
        <f t="shared" si="773"/>
        <v>32.849999999999994</v>
      </c>
      <c r="AB1775" s="26">
        <f t="shared" si="774"/>
        <v>35.099999999999994</v>
      </c>
      <c r="AC1775" s="26">
        <f t="shared" si="775"/>
        <v>144.59999999999997</v>
      </c>
      <c r="AD1775" s="93">
        <f t="shared" si="665"/>
        <v>144.59999999999997</v>
      </c>
    </row>
    <row r="1776" spans="1:30" ht="30" customHeight="1" x14ac:dyDescent="0.35">
      <c r="A1776" s="16"/>
      <c r="B1776" s="16" t="s">
        <v>82</v>
      </c>
      <c r="C1776" s="17">
        <v>1480</v>
      </c>
      <c r="D1776" s="18">
        <v>13968</v>
      </c>
      <c r="E1776" s="18">
        <v>8757</v>
      </c>
      <c r="F1776" s="19" t="s">
        <v>49</v>
      </c>
      <c r="G1776" s="16"/>
      <c r="H1776" s="16" t="s">
        <v>38</v>
      </c>
      <c r="I1776" s="19">
        <v>2.5</v>
      </c>
      <c r="J1776" s="19">
        <v>1.3</v>
      </c>
      <c r="K1776" s="19">
        <v>2</v>
      </c>
      <c r="L1776" s="19"/>
      <c r="M1776" s="19">
        <f t="shared" si="766"/>
        <v>2</v>
      </c>
      <c r="N1776" s="19"/>
      <c r="O1776" s="19">
        <f>IF(P1776="m3",I1776*J1776*M1776,IF(P1776="m2-LxH",I1776*M1776,IF(P1776="m2-LxW",I1776*J1776*N1776,IF(P1776="rm",M1776,IF(P1776="lm",I1776,IF(P1776="unit",#REF!,))))))</f>
        <v>2</v>
      </c>
      <c r="P1776" s="20" t="str">
        <f>VLOOKUP(H1776,Supporting!A:D,2,FALSE)</f>
        <v>rm</v>
      </c>
      <c r="Q1776" s="21" t="str">
        <f t="shared" si="767"/>
        <v>off hired</v>
      </c>
      <c r="R1776" s="22">
        <v>44888</v>
      </c>
      <c r="S1776" s="22">
        <v>44986</v>
      </c>
      <c r="T1776" s="23">
        <f t="shared" si="768"/>
        <v>1</v>
      </c>
      <c r="U1776" s="24">
        <f t="shared" si="769"/>
        <v>14.142857142857142</v>
      </c>
      <c r="V1776" s="31">
        <f>VLOOKUP(H1776,Supporting!A:D,3,FALSE)</f>
        <v>135</v>
      </c>
      <c r="W1776" s="25">
        <f>VLOOKUP(H1776,Supporting!A:D,4,FALSE)</f>
        <v>12.25</v>
      </c>
      <c r="X1776" s="26">
        <f t="shared" si="770"/>
        <v>270</v>
      </c>
      <c r="Y1776" s="26">
        <f t="shared" si="771"/>
        <v>24.5</v>
      </c>
      <c r="Z1776" s="26">
        <f t="shared" si="772"/>
        <v>189</v>
      </c>
      <c r="AA1776" s="26">
        <f t="shared" si="773"/>
        <v>81</v>
      </c>
      <c r="AB1776" s="26">
        <f t="shared" si="774"/>
        <v>346.5</v>
      </c>
      <c r="AC1776" s="26">
        <f t="shared" si="775"/>
        <v>616.5</v>
      </c>
      <c r="AD1776" s="93">
        <f t="shared" si="665"/>
        <v>616.5</v>
      </c>
    </row>
    <row r="1777" spans="1:30" ht="30" customHeight="1" x14ac:dyDescent="0.35">
      <c r="A1777" s="16"/>
      <c r="B1777" s="16" t="s">
        <v>93</v>
      </c>
      <c r="C1777" s="17">
        <v>1480</v>
      </c>
      <c r="D1777" s="18">
        <v>13968</v>
      </c>
      <c r="E1777" s="18">
        <v>8757</v>
      </c>
      <c r="F1777" s="19" t="s">
        <v>49</v>
      </c>
      <c r="G1777" s="16"/>
      <c r="H1777" s="16" t="s">
        <v>38</v>
      </c>
      <c r="I1777" s="19">
        <v>2.5</v>
      </c>
      <c r="J1777" s="19">
        <v>1.8</v>
      </c>
      <c r="K1777" s="19">
        <v>2.5</v>
      </c>
      <c r="L1777" s="19"/>
      <c r="M1777" s="19">
        <f t="shared" si="766"/>
        <v>2.5</v>
      </c>
      <c r="N1777" s="19"/>
      <c r="O1777" s="19">
        <f>IF(P1777="m3",I1777*J1777*M1777,IF(P1777="m2-LxH",I1777*M1777,IF(P1777="m2-LxW",I1777*J1777*N1777,IF(P1777="rm",M1777,IF(P1777="lm",I1777,IF(P1777="unit",#REF!,))))))</f>
        <v>2.5</v>
      </c>
      <c r="P1777" s="20" t="str">
        <f>VLOOKUP(H1777,Supporting!A:D,2,FALSE)</f>
        <v>rm</v>
      </c>
      <c r="Q1777" s="21" t="str">
        <f t="shared" si="767"/>
        <v>off hired</v>
      </c>
      <c r="R1777" s="22">
        <v>44888</v>
      </c>
      <c r="S1777" s="22">
        <v>44986</v>
      </c>
      <c r="T1777" s="23">
        <f t="shared" si="768"/>
        <v>1</v>
      </c>
      <c r="U1777" s="24">
        <f t="shared" si="769"/>
        <v>14.142857142857142</v>
      </c>
      <c r="V1777" s="31">
        <f>VLOOKUP(H1777,Supporting!A:D,3,FALSE)</f>
        <v>135</v>
      </c>
      <c r="W1777" s="25">
        <f>VLOOKUP(H1777,Supporting!A:D,4,FALSE)</f>
        <v>12.25</v>
      </c>
      <c r="X1777" s="26">
        <f t="shared" si="770"/>
        <v>337.5</v>
      </c>
      <c r="Y1777" s="26">
        <f t="shared" si="771"/>
        <v>30.625</v>
      </c>
      <c r="Z1777" s="26">
        <f t="shared" si="772"/>
        <v>236.25</v>
      </c>
      <c r="AA1777" s="26">
        <f t="shared" si="773"/>
        <v>101.25</v>
      </c>
      <c r="AB1777" s="26">
        <f t="shared" si="774"/>
        <v>433.12499999999994</v>
      </c>
      <c r="AC1777" s="26">
        <f t="shared" si="775"/>
        <v>770.625</v>
      </c>
      <c r="AD1777" s="93">
        <f t="shared" si="665"/>
        <v>770.625</v>
      </c>
    </row>
    <row r="1778" spans="1:30" ht="30" customHeight="1" x14ac:dyDescent="0.35">
      <c r="A1778" s="16"/>
      <c r="B1778" s="16" t="s">
        <v>55</v>
      </c>
      <c r="C1778" s="17">
        <v>1525</v>
      </c>
      <c r="D1778" s="18">
        <v>14063</v>
      </c>
      <c r="E1778" s="18">
        <v>8457</v>
      </c>
      <c r="F1778" s="19" t="s">
        <v>49</v>
      </c>
      <c r="G1778" s="16" t="s">
        <v>540</v>
      </c>
      <c r="H1778" s="16" t="s">
        <v>38</v>
      </c>
      <c r="I1778" s="19">
        <v>1.8</v>
      </c>
      <c r="J1778" s="19">
        <v>1.8</v>
      </c>
      <c r="K1778" s="19">
        <v>5</v>
      </c>
      <c r="L1778" s="19"/>
      <c r="M1778" s="19">
        <f t="shared" si="756"/>
        <v>5</v>
      </c>
      <c r="N1778" s="19"/>
      <c r="O1778" s="19">
        <f>IF(P1778="m3",I1778*J1778*M1778,IF(P1778="m2-LxH",I1778*M1778,IF(P1778="m2-LxW",I1778*J1778*N1778,IF(P1778="rm",M1778,IF(P1778="lm",I1778,IF(P1778="unit",#REF!,))))))</f>
        <v>5</v>
      </c>
      <c r="P1778" s="20" t="str">
        <f>VLOOKUP(H1778,Supporting!A:D,2,FALSE)</f>
        <v>rm</v>
      </c>
      <c r="Q1778" s="21" t="str">
        <f t="shared" si="757"/>
        <v>off hired</v>
      </c>
      <c r="R1778" s="22">
        <v>44900</v>
      </c>
      <c r="S1778" s="22">
        <v>44917</v>
      </c>
      <c r="T1778" s="23">
        <f t="shared" si="758"/>
        <v>1</v>
      </c>
      <c r="U1778" s="24">
        <f t="shared" si="759"/>
        <v>2.5714285714285716</v>
      </c>
      <c r="V1778" s="31">
        <f>VLOOKUP(H1778,Supporting!A:D,3,FALSE)</f>
        <v>135</v>
      </c>
      <c r="W1778" s="25">
        <f>VLOOKUP(H1778,Supporting!A:D,4,FALSE)</f>
        <v>12.25</v>
      </c>
      <c r="X1778" s="26">
        <f t="shared" si="760"/>
        <v>675</v>
      </c>
      <c r="Y1778" s="26">
        <f t="shared" si="761"/>
        <v>61.25</v>
      </c>
      <c r="Z1778" s="26">
        <f t="shared" si="762"/>
        <v>472.5</v>
      </c>
      <c r="AA1778" s="26">
        <f t="shared" si="763"/>
        <v>202.5</v>
      </c>
      <c r="AB1778" s="26">
        <f t="shared" si="764"/>
        <v>157.5</v>
      </c>
      <c r="AC1778" s="26">
        <f t="shared" si="765"/>
        <v>832.5</v>
      </c>
      <c r="AD1778" s="93">
        <f t="shared" si="665"/>
        <v>832.5</v>
      </c>
    </row>
    <row r="1779" spans="1:30" ht="30" customHeight="1" x14ac:dyDescent="0.35">
      <c r="A1779" s="16"/>
      <c r="B1779" s="16" t="s">
        <v>47</v>
      </c>
      <c r="C1779" s="17">
        <v>1536</v>
      </c>
      <c r="D1779" s="18">
        <v>14073</v>
      </c>
      <c r="E1779" s="18">
        <v>8312</v>
      </c>
      <c r="F1779" s="19" t="s">
        <v>49</v>
      </c>
      <c r="G1779" s="16" t="s">
        <v>91</v>
      </c>
      <c r="H1779" s="16" t="s">
        <v>38</v>
      </c>
      <c r="I1779" s="19">
        <v>2.5</v>
      </c>
      <c r="J1779" s="19">
        <v>1.3</v>
      </c>
      <c r="K1779" s="19">
        <v>7.5</v>
      </c>
      <c r="L1779" s="19"/>
      <c r="M1779" s="19">
        <f t="shared" ref="M1779" si="776">K1779-L1779</f>
        <v>7.5</v>
      </c>
      <c r="N1779" s="19"/>
      <c r="O1779" s="19">
        <f>IF(P1779="m3",I1779*J1779*M1779,IF(P1779="m2-LxH",I1779*M1779,IF(P1779="m2-LxW",I1779*J1779*N1779,IF(P1779="rm",M1779,IF(P1779="lm",I1779,IF(P1779="unit",#REF!,))))))</f>
        <v>7.5</v>
      </c>
      <c r="P1779" s="20" t="str">
        <f>VLOOKUP(H1779,Supporting!A:D,2,FALSE)</f>
        <v>rm</v>
      </c>
      <c r="Q1779" s="21" t="str">
        <f t="shared" ref="Q1779" si="777">IF(S1779&lt;&gt;0,"off hired",IF(R1779&lt;&gt;0,"on hire","-"))</f>
        <v>off hired</v>
      </c>
      <c r="R1779" s="22">
        <v>44901</v>
      </c>
      <c r="S1779" s="22">
        <v>44902</v>
      </c>
      <c r="T1779" s="23">
        <f t="shared" ref="T1779" si="778">IF(S1779&lt;&gt;0,1,0)</f>
        <v>1</v>
      </c>
      <c r="U1779" s="24">
        <f t="shared" ref="U1779" si="779">IF(Q1779="on hire",$C$1-R1779+1,IF(Q1779="off hired",S1779-R1779+1,0))/7</f>
        <v>0.2857142857142857</v>
      </c>
      <c r="V1779" s="31">
        <f>VLOOKUP(H1779,Supporting!A:D,3,FALSE)</f>
        <v>135</v>
      </c>
      <c r="W1779" s="25">
        <f>VLOOKUP(H1779,Supporting!A:D,4,FALSE)</f>
        <v>12.25</v>
      </c>
      <c r="X1779" s="26">
        <f t="shared" ref="X1779" si="780">V1779*O1779</f>
        <v>1012.5</v>
      </c>
      <c r="Y1779" s="26">
        <f t="shared" ref="Y1779" si="781">W1779*O1779</f>
        <v>91.875</v>
      </c>
      <c r="Z1779" s="26">
        <f t="shared" ref="Z1779" si="782">0.7*O1779*V1779</f>
        <v>708.75</v>
      </c>
      <c r="AA1779" s="26">
        <f t="shared" ref="AA1779" si="783">IF(Q1779="off hired",0.3*O1779*V1779*T1779,0)</f>
        <v>303.75</v>
      </c>
      <c r="AB1779" s="26">
        <f t="shared" ref="AB1779" si="784">U1779*O1779*W1779</f>
        <v>26.25</v>
      </c>
      <c r="AC1779" s="26">
        <f t="shared" ref="AC1779" si="785">Z1779+AA1779+AB1779</f>
        <v>1038.75</v>
      </c>
      <c r="AD1779" s="93">
        <f t="shared" si="665"/>
        <v>1038.75</v>
      </c>
    </row>
    <row r="1780" spans="1:30" ht="30" customHeight="1" x14ac:dyDescent="0.35">
      <c r="A1780" s="16"/>
      <c r="B1780" s="16" t="s">
        <v>47</v>
      </c>
      <c r="C1780" s="17">
        <v>1537</v>
      </c>
      <c r="D1780" s="18">
        <v>14073</v>
      </c>
      <c r="E1780" s="18">
        <v>8312</v>
      </c>
      <c r="F1780" s="19" t="s">
        <v>49</v>
      </c>
      <c r="G1780" s="16" t="s">
        <v>91</v>
      </c>
      <c r="H1780" s="16" t="s">
        <v>28</v>
      </c>
      <c r="I1780" s="19">
        <v>6</v>
      </c>
      <c r="J1780" s="19">
        <v>2.5</v>
      </c>
      <c r="K1780" s="19">
        <v>3</v>
      </c>
      <c r="L1780" s="19"/>
      <c r="M1780" s="19">
        <f t="shared" ref="M1780" si="786">K1780-L1780</f>
        <v>3</v>
      </c>
      <c r="N1780" s="19"/>
      <c r="O1780" s="19">
        <f>IF(P1780="m3",I1780*J1780*M1780,IF(P1780="m2-LxH",I1780*M1780,IF(P1780="m2-LxW",I1780*J1780*N1780,IF(P1780="rm",M1780,IF(P1780="lm",I1780,IF(P1780="unit",#REF!,))))))</f>
        <v>45</v>
      </c>
      <c r="P1780" s="20" t="str">
        <f>VLOOKUP(H1780,Supporting!A:D,2,FALSE)</f>
        <v>m3</v>
      </c>
      <c r="Q1780" s="21" t="str">
        <f t="shared" ref="Q1780" si="787">IF(S1780&lt;&gt;0,"off hired",IF(R1780&lt;&gt;0,"on hire","-"))</f>
        <v>off hired</v>
      </c>
      <c r="R1780" s="22">
        <v>44901</v>
      </c>
      <c r="S1780" s="22">
        <v>44902</v>
      </c>
      <c r="T1780" s="23">
        <f t="shared" ref="T1780" si="788">IF(S1780&lt;&gt;0,1,0)</f>
        <v>1</v>
      </c>
      <c r="U1780" s="24">
        <f t="shared" ref="U1780" si="789">IF(Q1780="on hire",$C$1-R1780+1,IF(Q1780="off hired",S1780-R1780+1,0))/7</f>
        <v>0.2857142857142857</v>
      </c>
      <c r="V1780" s="31">
        <f>VLOOKUP(H1780,Supporting!A:D,3,FALSE)</f>
        <v>7.5</v>
      </c>
      <c r="W1780" s="25">
        <f>VLOOKUP(H1780,Supporting!A:D,4,FALSE)</f>
        <v>0.70000000000000007</v>
      </c>
      <c r="X1780" s="26">
        <f t="shared" ref="X1780" si="790">V1780*O1780</f>
        <v>337.5</v>
      </c>
      <c r="Y1780" s="26">
        <f t="shared" ref="Y1780" si="791">W1780*O1780</f>
        <v>31.500000000000004</v>
      </c>
      <c r="Z1780" s="26">
        <f t="shared" ref="Z1780" si="792">0.7*O1780*V1780</f>
        <v>236.24999999999997</v>
      </c>
      <c r="AA1780" s="26">
        <f t="shared" ref="AA1780" si="793">IF(Q1780="off hired",0.3*O1780*V1780*T1780,0)</f>
        <v>101.25</v>
      </c>
      <c r="AB1780" s="26">
        <f t="shared" ref="AB1780" si="794">U1780*O1780*W1780</f>
        <v>9</v>
      </c>
      <c r="AC1780" s="26">
        <f t="shared" ref="AC1780" si="795">Z1780+AA1780+AB1780</f>
        <v>346.5</v>
      </c>
      <c r="AD1780" s="93">
        <f t="shared" si="665"/>
        <v>346.5</v>
      </c>
    </row>
    <row r="1781" spans="1:30" ht="30" customHeight="1" x14ac:dyDescent="0.35">
      <c r="A1781" s="16"/>
      <c r="B1781" s="16" t="s">
        <v>102</v>
      </c>
      <c r="C1781" s="17">
        <v>1549</v>
      </c>
      <c r="D1781" s="18">
        <v>14084</v>
      </c>
      <c r="E1781" s="18">
        <v>8443</v>
      </c>
      <c r="F1781" s="19" t="s">
        <v>50</v>
      </c>
      <c r="G1781" s="16" t="s">
        <v>138</v>
      </c>
      <c r="H1781" s="16" t="s">
        <v>38</v>
      </c>
      <c r="I1781" s="19">
        <v>1.8</v>
      </c>
      <c r="J1781" s="19">
        <v>1.3</v>
      </c>
      <c r="K1781" s="19">
        <v>2</v>
      </c>
      <c r="L1781" s="19"/>
      <c r="M1781" s="19">
        <f t="shared" ref="M1781:M1784" si="796">K1781-L1781</f>
        <v>2</v>
      </c>
      <c r="N1781" s="19"/>
      <c r="O1781" s="19">
        <f>IF(P1781="m3",I1781*J1781*M1781,IF(P1781="m2-LxH",I1781*M1781,IF(P1781="m2-LxW",I1781*J1781*N1781,IF(P1781="rm",M1781,IF(P1781="lm",I1781,IF(P1781="unit",#REF!,))))))</f>
        <v>2</v>
      </c>
      <c r="P1781" s="20" t="str">
        <f>VLOOKUP(H1781,Supporting!A:D,2,FALSE)</f>
        <v>rm</v>
      </c>
      <c r="Q1781" s="21" t="str">
        <f t="shared" ref="Q1781:Q1784" si="797">IF(S1781&lt;&gt;0,"off hired",IF(R1781&lt;&gt;0,"on hire","-"))</f>
        <v>off hired</v>
      </c>
      <c r="R1781" s="22">
        <v>44903</v>
      </c>
      <c r="S1781" s="22">
        <v>44945</v>
      </c>
      <c r="T1781" s="23">
        <f t="shared" ref="T1781:T1784" si="798">IF(S1781&lt;&gt;0,1,0)</f>
        <v>1</v>
      </c>
      <c r="U1781" s="24">
        <f t="shared" ref="U1781:U1784" si="799">IF(Q1781="on hire",$C$1-R1781+1,IF(Q1781="off hired",S1781-R1781+1,0))/7</f>
        <v>6.1428571428571432</v>
      </c>
      <c r="V1781" s="31">
        <f>VLOOKUP(H1781,Supporting!A:D,3,FALSE)</f>
        <v>135</v>
      </c>
      <c r="W1781" s="25">
        <f>VLOOKUP(H1781,Supporting!A:D,4,FALSE)</f>
        <v>12.25</v>
      </c>
      <c r="X1781" s="26">
        <f t="shared" ref="X1781:X1784" si="800">V1781*O1781</f>
        <v>270</v>
      </c>
      <c r="Y1781" s="26">
        <f t="shared" ref="Y1781:Y1784" si="801">W1781*O1781</f>
        <v>24.5</v>
      </c>
      <c r="Z1781" s="26">
        <f t="shared" ref="Z1781:Z1784" si="802">0.7*O1781*V1781</f>
        <v>189</v>
      </c>
      <c r="AA1781" s="26">
        <f t="shared" ref="AA1781:AA1784" si="803">IF(Q1781="off hired",0.3*O1781*V1781*T1781,0)</f>
        <v>81</v>
      </c>
      <c r="AB1781" s="26">
        <f t="shared" ref="AB1781:AB1784" si="804">U1781*O1781*W1781</f>
        <v>150.5</v>
      </c>
      <c r="AC1781" s="26">
        <f t="shared" ref="AC1781:AC1784" si="805">Z1781+AA1781+AB1781</f>
        <v>420.5</v>
      </c>
      <c r="AD1781" s="93">
        <f t="shared" si="665"/>
        <v>420.5</v>
      </c>
    </row>
    <row r="1782" spans="1:30" ht="30" customHeight="1" x14ac:dyDescent="0.35">
      <c r="A1782" s="16"/>
      <c r="B1782" s="16" t="s">
        <v>79</v>
      </c>
      <c r="C1782" s="17">
        <v>1554</v>
      </c>
      <c r="D1782" s="18">
        <v>14086</v>
      </c>
      <c r="E1782" s="18">
        <v>8326</v>
      </c>
      <c r="F1782" s="19" t="s">
        <v>50</v>
      </c>
      <c r="G1782" s="16" t="s">
        <v>135</v>
      </c>
      <c r="H1782" s="16" t="s">
        <v>36</v>
      </c>
      <c r="I1782" s="19">
        <v>14</v>
      </c>
      <c r="J1782" s="19">
        <v>0.6</v>
      </c>
      <c r="K1782" s="19">
        <v>2</v>
      </c>
      <c r="L1782" s="19"/>
      <c r="M1782" s="19">
        <f t="shared" si="796"/>
        <v>2</v>
      </c>
      <c r="N1782" s="19"/>
      <c r="O1782" s="19">
        <f>IF(P1782="m3",I1782*J1782*M1782,IF(P1782="m2-LxH",I1782*M1782,IF(P1782="m2-LxW",I1782*J1782*N1782,IF(P1782="rm",M1782,IF(P1782="lm",I1782,IF(P1782="unit",#REF!,))))))</f>
        <v>28</v>
      </c>
      <c r="P1782" s="20" t="str">
        <f>VLOOKUP(H1782,Supporting!A:D,2,FALSE)</f>
        <v>m2-LxH</v>
      </c>
      <c r="Q1782" s="21" t="str">
        <f t="shared" si="797"/>
        <v>off hired</v>
      </c>
      <c r="R1782" s="22">
        <v>44903</v>
      </c>
      <c r="S1782" s="22">
        <v>44908</v>
      </c>
      <c r="T1782" s="23">
        <f t="shared" si="798"/>
        <v>1</v>
      </c>
      <c r="U1782" s="24">
        <f t="shared" si="799"/>
        <v>0.8571428571428571</v>
      </c>
      <c r="V1782" s="31">
        <f>VLOOKUP(H1782,Supporting!A:D,3,FALSE)</f>
        <v>14</v>
      </c>
      <c r="W1782" s="25">
        <f>VLOOKUP(H1782,Supporting!A:D,4,FALSE)</f>
        <v>0.84</v>
      </c>
      <c r="X1782" s="26">
        <f t="shared" si="800"/>
        <v>392</v>
      </c>
      <c r="Y1782" s="26">
        <f t="shared" si="801"/>
        <v>23.52</v>
      </c>
      <c r="Z1782" s="26">
        <f t="shared" si="802"/>
        <v>274.39999999999998</v>
      </c>
      <c r="AA1782" s="26">
        <f t="shared" si="803"/>
        <v>117.60000000000001</v>
      </c>
      <c r="AB1782" s="26">
        <f t="shared" si="804"/>
        <v>20.16</v>
      </c>
      <c r="AC1782" s="26">
        <f t="shared" si="805"/>
        <v>412.16</v>
      </c>
      <c r="AD1782" s="93">
        <f t="shared" si="665"/>
        <v>412.16</v>
      </c>
    </row>
    <row r="1783" spans="1:30" ht="30" customHeight="1" x14ac:dyDescent="0.35">
      <c r="A1783" s="16"/>
      <c r="B1783" s="16" t="s">
        <v>114</v>
      </c>
      <c r="C1783" s="17">
        <v>1555</v>
      </c>
      <c r="D1783" s="18">
        <v>14087</v>
      </c>
      <c r="E1783" s="18">
        <v>8573</v>
      </c>
      <c r="F1783" s="19" t="s">
        <v>49</v>
      </c>
      <c r="G1783" s="16" t="s">
        <v>56</v>
      </c>
      <c r="H1783" s="16" t="s">
        <v>28</v>
      </c>
      <c r="I1783" s="19">
        <v>9.1999999999999993</v>
      </c>
      <c r="J1783" s="19">
        <v>2.5</v>
      </c>
      <c r="K1783" s="19">
        <v>4</v>
      </c>
      <c r="L1783" s="19"/>
      <c r="M1783" s="19">
        <f t="shared" si="796"/>
        <v>4</v>
      </c>
      <c r="N1783" s="19"/>
      <c r="O1783" s="19">
        <f>IF(P1783="m3",I1783*J1783*M1783,IF(P1783="m2-LxH",I1783*M1783,IF(P1783="m2-LxW",I1783*J1783*N1783,IF(P1783="rm",M1783,IF(P1783="lm",I1783,IF(P1783="unit",#REF!,))))))</f>
        <v>92</v>
      </c>
      <c r="P1783" s="20" t="str">
        <f>VLOOKUP(H1783,Supporting!A:D,2,FALSE)</f>
        <v>m3</v>
      </c>
      <c r="Q1783" s="21" t="str">
        <f t="shared" si="797"/>
        <v>off hired</v>
      </c>
      <c r="R1783" s="22">
        <v>44903</v>
      </c>
      <c r="S1783" s="22">
        <v>44974</v>
      </c>
      <c r="T1783" s="23">
        <f t="shared" si="798"/>
        <v>1</v>
      </c>
      <c r="U1783" s="24">
        <f t="shared" si="799"/>
        <v>10.285714285714286</v>
      </c>
      <c r="V1783" s="31">
        <f>VLOOKUP(H1783,Supporting!A:D,3,FALSE)</f>
        <v>7.5</v>
      </c>
      <c r="W1783" s="25">
        <f>VLOOKUP(H1783,Supporting!A:D,4,FALSE)</f>
        <v>0.70000000000000007</v>
      </c>
      <c r="X1783" s="26">
        <f t="shared" si="800"/>
        <v>690</v>
      </c>
      <c r="Y1783" s="26">
        <f t="shared" si="801"/>
        <v>64.400000000000006</v>
      </c>
      <c r="Z1783" s="26">
        <f t="shared" si="802"/>
        <v>482.99999999999994</v>
      </c>
      <c r="AA1783" s="26">
        <f t="shared" si="803"/>
        <v>206.99999999999997</v>
      </c>
      <c r="AB1783" s="26">
        <f t="shared" si="804"/>
        <v>662.40000000000009</v>
      </c>
      <c r="AC1783" s="26">
        <f t="shared" si="805"/>
        <v>1352.4</v>
      </c>
      <c r="AD1783" s="93">
        <f t="shared" si="665"/>
        <v>1352.4</v>
      </c>
    </row>
    <row r="1784" spans="1:30" ht="30" customHeight="1" x14ac:dyDescent="0.35">
      <c r="A1784" s="16"/>
      <c r="B1784" s="16" t="s">
        <v>114</v>
      </c>
      <c r="C1784" s="17">
        <v>1555</v>
      </c>
      <c r="D1784" s="18">
        <v>14087</v>
      </c>
      <c r="E1784" s="18">
        <v>8573</v>
      </c>
      <c r="F1784" s="19" t="s">
        <v>49</v>
      </c>
      <c r="G1784" s="16" t="s">
        <v>56</v>
      </c>
      <c r="H1784" s="16" t="s">
        <v>36</v>
      </c>
      <c r="I1784" s="19">
        <v>4.3</v>
      </c>
      <c r="J1784" s="19">
        <v>1.3</v>
      </c>
      <c r="K1784" s="19">
        <v>2</v>
      </c>
      <c r="L1784" s="19"/>
      <c r="M1784" s="19">
        <f t="shared" si="796"/>
        <v>2</v>
      </c>
      <c r="N1784" s="19"/>
      <c r="O1784" s="19">
        <f>IF(P1784="m3",I1784*J1784*M1784,IF(P1784="m2-LxH",I1784*M1784,IF(P1784="m2-LxW",I1784*J1784*N1784,IF(P1784="rm",M1784,IF(P1784="lm",I1784,IF(P1784="unit",#REF!,))))))</f>
        <v>8.6</v>
      </c>
      <c r="P1784" s="20" t="str">
        <f>VLOOKUP(H1784,Supporting!A:D,2,FALSE)</f>
        <v>m2-LxH</v>
      </c>
      <c r="Q1784" s="21" t="str">
        <f t="shared" si="797"/>
        <v>off hired</v>
      </c>
      <c r="R1784" s="22">
        <v>44903</v>
      </c>
      <c r="S1784" s="22">
        <v>44974</v>
      </c>
      <c r="T1784" s="23">
        <f t="shared" si="798"/>
        <v>1</v>
      </c>
      <c r="U1784" s="24">
        <f t="shared" si="799"/>
        <v>10.285714285714286</v>
      </c>
      <c r="V1784" s="31">
        <f>VLOOKUP(H1784,Supporting!A:D,3,FALSE)</f>
        <v>14</v>
      </c>
      <c r="W1784" s="25">
        <f>VLOOKUP(H1784,Supporting!A:D,4,FALSE)</f>
        <v>0.84</v>
      </c>
      <c r="X1784" s="26">
        <f t="shared" si="800"/>
        <v>120.39999999999999</v>
      </c>
      <c r="Y1784" s="26">
        <f t="shared" si="801"/>
        <v>7.2239999999999993</v>
      </c>
      <c r="Z1784" s="26">
        <f t="shared" si="802"/>
        <v>84.28</v>
      </c>
      <c r="AA1784" s="26">
        <f t="shared" si="803"/>
        <v>36.119999999999997</v>
      </c>
      <c r="AB1784" s="26">
        <f t="shared" si="804"/>
        <v>74.304000000000002</v>
      </c>
      <c r="AC1784" s="26">
        <f t="shared" si="805"/>
        <v>194.70400000000001</v>
      </c>
      <c r="AD1784" s="93">
        <f t="shared" si="665"/>
        <v>194.70400000000001</v>
      </c>
    </row>
    <row r="1785" spans="1:30" ht="30" customHeight="1" x14ac:dyDescent="0.35">
      <c r="A1785" s="16"/>
      <c r="B1785" s="16" t="s">
        <v>114</v>
      </c>
      <c r="C1785" s="17">
        <v>1555</v>
      </c>
      <c r="D1785" s="18">
        <v>14087</v>
      </c>
      <c r="E1785" s="18">
        <v>8573</v>
      </c>
      <c r="F1785" s="19" t="s">
        <v>49</v>
      </c>
      <c r="G1785" s="16" t="s">
        <v>56</v>
      </c>
      <c r="H1785" s="16" t="s">
        <v>36</v>
      </c>
      <c r="I1785" s="19">
        <v>7</v>
      </c>
      <c r="J1785" s="19">
        <v>0.6</v>
      </c>
      <c r="K1785" s="19">
        <v>4</v>
      </c>
      <c r="L1785" s="19"/>
      <c r="M1785" s="19">
        <f t="shared" ref="M1785:M1792" si="806">K1785-L1785</f>
        <v>4</v>
      </c>
      <c r="N1785" s="19"/>
      <c r="O1785" s="19">
        <f>IF(P1785="m3",I1785*J1785*M1785,IF(P1785="m2-LxH",I1785*M1785,IF(P1785="m2-LxW",I1785*J1785*N1785,IF(P1785="rm",M1785,IF(P1785="lm",I1785,IF(P1785="unit",#REF!,))))))</f>
        <v>28</v>
      </c>
      <c r="P1785" s="20" t="str">
        <f>VLOOKUP(H1785,Supporting!A:D,2,FALSE)</f>
        <v>m2-LxH</v>
      </c>
      <c r="Q1785" s="21" t="str">
        <f t="shared" ref="Q1785:Q1792" si="807">IF(S1785&lt;&gt;0,"off hired",IF(R1785&lt;&gt;0,"on hire","-"))</f>
        <v>off hired</v>
      </c>
      <c r="R1785" s="22">
        <v>44903</v>
      </c>
      <c r="S1785" s="22">
        <v>44974</v>
      </c>
      <c r="T1785" s="23">
        <f t="shared" ref="T1785:T1792" si="808">IF(S1785&lt;&gt;0,1,0)</f>
        <v>1</v>
      </c>
      <c r="U1785" s="24">
        <f t="shared" ref="U1785:U1792" si="809">IF(Q1785="on hire",$C$1-R1785+1,IF(Q1785="off hired",S1785-R1785+1,0))/7</f>
        <v>10.285714285714286</v>
      </c>
      <c r="V1785" s="31">
        <f>VLOOKUP(H1785,Supporting!A:D,3,FALSE)</f>
        <v>14</v>
      </c>
      <c r="W1785" s="25">
        <f>VLOOKUP(H1785,Supporting!A:D,4,FALSE)</f>
        <v>0.84</v>
      </c>
      <c r="X1785" s="26">
        <f t="shared" ref="X1785:X1792" si="810">V1785*O1785</f>
        <v>392</v>
      </c>
      <c r="Y1785" s="26">
        <f t="shared" ref="Y1785:Y1792" si="811">W1785*O1785</f>
        <v>23.52</v>
      </c>
      <c r="Z1785" s="26">
        <f t="shared" ref="Z1785:Z1792" si="812">0.7*O1785*V1785</f>
        <v>274.39999999999998</v>
      </c>
      <c r="AA1785" s="26">
        <f t="shared" ref="AA1785:AA1792" si="813">IF(Q1785="off hired",0.3*O1785*V1785*T1785,0)</f>
        <v>117.60000000000001</v>
      </c>
      <c r="AB1785" s="26">
        <f t="shared" ref="AB1785:AB1792" si="814">U1785*O1785*W1785</f>
        <v>241.92</v>
      </c>
      <c r="AC1785" s="26">
        <f t="shared" ref="AC1785:AC1792" si="815">Z1785+AA1785+AB1785</f>
        <v>633.91999999999996</v>
      </c>
      <c r="AD1785" s="93">
        <f t="shared" si="665"/>
        <v>633.91999999999996</v>
      </c>
    </row>
    <row r="1786" spans="1:30" ht="30" customHeight="1" x14ac:dyDescent="0.35">
      <c r="A1786" s="16"/>
      <c r="B1786" s="16" t="s">
        <v>160</v>
      </c>
      <c r="C1786" s="17">
        <v>1556</v>
      </c>
      <c r="D1786" s="18">
        <v>14088</v>
      </c>
      <c r="E1786" s="18">
        <v>8556</v>
      </c>
      <c r="F1786" s="19" t="s">
        <v>49</v>
      </c>
      <c r="G1786" s="16" t="s">
        <v>72</v>
      </c>
      <c r="H1786" s="16" t="s">
        <v>36</v>
      </c>
      <c r="I1786" s="19">
        <v>5</v>
      </c>
      <c r="J1786" s="19">
        <v>1</v>
      </c>
      <c r="K1786" s="19">
        <v>1.8</v>
      </c>
      <c r="L1786" s="19"/>
      <c r="M1786" s="19">
        <f t="shared" si="806"/>
        <v>1.8</v>
      </c>
      <c r="N1786" s="19"/>
      <c r="O1786" s="19">
        <f>IF(P1786="m3",I1786*J1786*M1786,IF(P1786="m2-LxH",I1786*M1786,IF(P1786="m2-LxW",I1786*J1786*N1786,IF(P1786="rm",M1786,IF(P1786="lm",I1786,IF(P1786="unit",#REF!,))))))</f>
        <v>9</v>
      </c>
      <c r="P1786" s="20" t="str">
        <f>VLOOKUP(H1786,Supporting!A:D,2,FALSE)</f>
        <v>m2-LxH</v>
      </c>
      <c r="Q1786" s="21" t="str">
        <f t="shared" si="807"/>
        <v>off hired</v>
      </c>
      <c r="R1786" s="22">
        <v>44903</v>
      </c>
      <c r="S1786" s="22">
        <v>44967</v>
      </c>
      <c r="T1786" s="23">
        <f t="shared" si="808"/>
        <v>1</v>
      </c>
      <c r="U1786" s="24">
        <f t="shared" si="809"/>
        <v>9.2857142857142865</v>
      </c>
      <c r="V1786" s="31">
        <f>VLOOKUP(H1786,Supporting!A:D,3,FALSE)</f>
        <v>14</v>
      </c>
      <c r="W1786" s="25">
        <f>VLOOKUP(H1786,Supporting!A:D,4,FALSE)</f>
        <v>0.84</v>
      </c>
      <c r="X1786" s="26">
        <f t="shared" si="810"/>
        <v>126</v>
      </c>
      <c r="Y1786" s="26">
        <f t="shared" si="811"/>
        <v>7.56</v>
      </c>
      <c r="Z1786" s="26">
        <f t="shared" si="812"/>
        <v>88.2</v>
      </c>
      <c r="AA1786" s="26">
        <f t="shared" si="813"/>
        <v>37.799999999999997</v>
      </c>
      <c r="AB1786" s="26">
        <f t="shared" si="814"/>
        <v>70.2</v>
      </c>
      <c r="AC1786" s="26">
        <f t="shared" si="815"/>
        <v>196.2</v>
      </c>
      <c r="AD1786" s="93">
        <f t="shared" si="665"/>
        <v>196.2</v>
      </c>
    </row>
    <row r="1787" spans="1:30" ht="30" customHeight="1" x14ac:dyDescent="0.35">
      <c r="A1787" s="16"/>
      <c r="B1787" s="16" t="s">
        <v>160</v>
      </c>
      <c r="C1787" s="17">
        <v>1556</v>
      </c>
      <c r="D1787" s="18">
        <v>14088</v>
      </c>
      <c r="E1787" s="18">
        <v>8556</v>
      </c>
      <c r="F1787" s="19" t="s">
        <v>49</v>
      </c>
      <c r="G1787" s="16" t="s">
        <v>72</v>
      </c>
      <c r="H1787" s="16" t="s">
        <v>41</v>
      </c>
      <c r="I1787" s="19">
        <v>5</v>
      </c>
      <c r="J1787" s="19">
        <v>0.6</v>
      </c>
      <c r="K1787" s="19"/>
      <c r="L1787" s="19"/>
      <c r="M1787" s="19">
        <f t="shared" si="806"/>
        <v>0</v>
      </c>
      <c r="N1787" s="19">
        <v>1</v>
      </c>
      <c r="O1787" s="19">
        <f>IF(P1787="m3",I1787*J1787*M1787,IF(P1787="m2-LxH",I1787*M1787,IF(P1787="m2-LxW",I1787*J1787*N1787,IF(P1787="rm",M1787,IF(P1787="lm",I1787,IF(P1787="unit",#REF!,))))))</f>
        <v>3</v>
      </c>
      <c r="P1787" s="20" t="str">
        <f>VLOOKUP(H1787,Supporting!A:D,2,FALSE)</f>
        <v>m2-LxW</v>
      </c>
      <c r="Q1787" s="21" t="str">
        <f t="shared" si="807"/>
        <v>off hired</v>
      </c>
      <c r="R1787" s="22">
        <v>44903</v>
      </c>
      <c r="S1787" s="22">
        <v>44967</v>
      </c>
      <c r="T1787" s="23">
        <f t="shared" si="808"/>
        <v>1</v>
      </c>
      <c r="U1787" s="24">
        <f t="shared" si="809"/>
        <v>9.2857142857142865</v>
      </c>
      <c r="V1787" s="31">
        <f>VLOOKUP(H1787,Supporting!A:D,3,FALSE)</f>
        <v>36.5</v>
      </c>
      <c r="W1787" s="25">
        <f>VLOOKUP(H1787,Supporting!A:D,4,FALSE)</f>
        <v>3.15</v>
      </c>
      <c r="X1787" s="26">
        <f t="shared" si="810"/>
        <v>109.5</v>
      </c>
      <c r="Y1787" s="26">
        <f t="shared" si="811"/>
        <v>9.4499999999999993</v>
      </c>
      <c r="Z1787" s="26">
        <f t="shared" si="812"/>
        <v>76.649999999999991</v>
      </c>
      <c r="AA1787" s="26">
        <f t="shared" si="813"/>
        <v>32.849999999999994</v>
      </c>
      <c r="AB1787" s="26">
        <f t="shared" si="814"/>
        <v>87.750000000000014</v>
      </c>
      <c r="AC1787" s="26">
        <f t="shared" si="815"/>
        <v>197.25</v>
      </c>
      <c r="AD1787" s="93">
        <f t="shared" si="665"/>
        <v>197.25</v>
      </c>
    </row>
    <row r="1788" spans="1:30" ht="30" customHeight="1" x14ac:dyDescent="0.35">
      <c r="A1788" s="16"/>
      <c r="B1788" s="16" t="s">
        <v>97</v>
      </c>
      <c r="C1788" s="17">
        <v>1557</v>
      </c>
      <c r="D1788" s="18">
        <v>14089</v>
      </c>
      <c r="E1788" s="18">
        <v>8451</v>
      </c>
      <c r="F1788" s="19" t="s">
        <v>49</v>
      </c>
      <c r="G1788" s="16" t="s">
        <v>547</v>
      </c>
      <c r="H1788" s="16" t="s">
        <v>36</v>
      </c>
      <c r="I1788" s="19">
        <v>11.1</v>
      </c>
      <c r="J1788" s="19">
        <v>1.3</v>
      </c>
      <c r="K1788" s="19">
        <v>5</v>
      </c>
      <c r="L1788" s="19"/>
      <c r="M1788" s="19">
        <f t="shared" si="806"/>
        <v>5</v>
      </c>
      <c r="N1788" s="19"/>
      <c r="O1788" s="19">
        <f>IF(P1788="m3",I1788*J1788*M1788,IF(P1788="m2-LxH",I1788*M1788,IF(P1788="m2-LxW",I1788*J1788*N1788,IF(P1788="rm",M1788,IF(P1788="lm",I1788,IF(P1788="unit",#REF!,))))))</f>
        <v>55.5</v>
      </c>
      <c r="P1788" s="20" t="str">
        <f>VLOOKUP(H1788,Supporting!A:D,2,FALSE)</f>
        <v>m2-LxH</v>
      </c>
      <c r="Q1788" s="21" t="str">
        <f t="shared" si="807"/>
        <v>off hired</v>
      </c>
      <c r="R1788" s="22">
        <v>44904</v>
      </c>
      <c r="S1788" s="22">
        <v>44916</v>
      </c>
      <c r="T1788" s="23">
        <f t="shared" si="808"/>
        <v>1</v>
      </c>
      <c r="U1788" s="24">
        <f t="shared" si="809"/>
        <v>1.8571428571428572</v>
      </c>
      <c r="V1788" s="31">
        <f>VLOOKUP(H1788,Supporting!A:D,3,FALSE)</f>
        <v>14</v>
      </c>
      <c r="W1788" s="25">
        <f>VLOOKUP(H1788,Supporting!A:D,4,FALSE)</f>
        <v>0.84</v>
      </c>
      <c r="X1788" s="26">
        <f t="shared" si="810"/>
        <v>777</v>
      </c>
      <c r="Y1788" s="26">
        <f t="shared" si="811"/>
        <v>46.62</v>
      </c>
      <c r="Z1788" s="26">
        <f t="shared" si="812"/>
        <v>543.89999999999986</v>
      </c>
      <c r="AA1788" s="26">
        <f t="shared" si="813"/>
        <v>233.09999999999997</v>
      </c>
      <c r="AB1788" s="26">
        <f t="shared" si="814"/>
        <v>86.58</v>
      </c>
      <c r="AC1788" s="26">
        <f t="shared" si="815"/>
        <v>863.57999999999981</v>
      </c>
      <c r="AD1788" s="93">
        <f t="shared" si="665"/>
        <v>863.57999999999981</v>
      </c>
    </row>
    <row r="1789" spans="1:30" ht="30" customHeight="1" x14ac:dyDescent="0.35">
      <c r="A1789" s="16"/>
      <c r="B1789" s="16" t="s">
        <v>97</v>
      </c>
      <c r="C1789" s="17">
        <v>1557</v>
      </c>
      <c r="D1789" s="18">
        <v>14089</v>
      </c>
      <c r="E1789" s="18">
        <v>8451</v>
      </c>
      <c r="F1789" s="19" t="s">
        <v>49</v>
      </c>
      <c r="G1789" s="16" t="s">
        <v>547</v>
      </c>
      <c r="H1789" s="16" t="s">
        <v>39</v>
      </c>
      <c r="I1789" s="19">
        <v>1.5</v>
      </c>
      <c r="J1789" s="19">
        <v>1</v>
      </c>
      <c r="K1789" s="19"/>
      <c r="L1789" s="19"/>
      <c r="M1789" s="19">
        <f t="shared" si="806"/>
        <v>0</v>
      </c>
      <c r="N1789" s="19">
        <v>9</v>
      </c>
      <c r="O1789" s="19">
        <f>IF(P1789="m3",I1789*J1789*M1789,IF(P1789="m2-LxH",I1789*M1789,IF(P1789="m2-LxW",I1789*J1789*N1789,IF(P1789="rm",M1789,IF(P1789="lm",I1789,IF(P1789="unit",#REF!,))))))</f>
        <v>13.5</v>
      </c>
      <c r="P1789" s="20" t="str">
        <f>VLOOKUP(H1789,Supporting!A:D,2,FALSE)</f>
        <v>m2-LxW</v>
      </c>
      <c r="Q1789" s="21" t="str">
        <f t="shared" si="807"/>
        <v>off hired</v>
      </c>
      <c r="R1789" s="22">
        <v>44904</v>
      </c>
      <c r="S1789" s="22">
        <v>44916</v>
      </c>
      <c r="T1789" s="23">
        <f t="shared" si="808"/>
        <v>1</v>
      </c>
      <c r="U1789" s="24">
        <f t="shared" si="809"/>
        <v>1.8571428571428572</v>
      </c>
      <c r="V1789" s="31">
        <f>VLOOKUP(H1789,Supporting!A:D,3,FALSE)</f>
        <v>7.5</v>
      </c>
      <c r="W1789" s="25">
        <f>VLOOKUP(H1789,Supporting!A:D,4,FALSE)</f>
        <v>1.05</v>
      </c>
      <c r="X1789" s="26">
        <f t="shared" si="810"/>
        <v>101.25</v>
      </c>
      <c r="Y1789" s="26">
        <f t="shared" si="811"/>
        <v>14.175000000000001</v>
      </c>
      <c r="Z1789" s="26">
        <f t="shared" si="812"/>
        <v>70.875</v>
      </c>
      <c r="AA1789" s="26">
        <f t="shared" si="813"/>
        <v>30.375</v>
      </c>
      <c r="AB1789" s="26">
        <f t="shared" si="814"/>
        <v>26.325000000000003</v>
      </c>
      <c r="AC1789" s="26">
        <f t="shared" si="815"/>
        <v>127.575</v>
      </c>
      <c r="AD1789" s="93">
        <f t="shared" si="665"/>
        <v>127.575</v>
      </c>
    </row>
    <row r="1790" spans="1:30" ht="30" customHeight="1" x14ac:dyDescent="0.35">
      <c r="A1790" s="16"/>
      <c r="B1790" s="16" t="s">
        <v>483</v>
      </c>
      <c r="C1790" s="17">
        <v>1553</v>
      </c>
      <c r="D1790" s="18">
        <v>14090</v>
      </c>
      <c r="E1790" s="18">
        <v>8558</v>
      </c>
      <c r="F1790" s="19" t="s">
        <v>49</v>
      </c>
      <c r="G1790" s="16" t="s">
        <v>72</v>
      </c>
      <c r="H1790" s="16" t="s">
        <v>36</v>
      </c>
      <c r="I1790" s="19">
        <v>5</v>
      </c>
      <c r="J1790" s="19">
        <v>1</v>
      </c>
      <c r="K1790" s="19">
        <v>1.8</v>
      </c>
      <c r="L1790" s="19"/>
      <c r="M1790" s="19">
        <f t="shared" si="806"/>
        <v>1.8</v>
      </c>
      <c r="N1790" s="19"/>
      <c r="O1790" s="19">
        <f>IF(P1790="m3",I1790*J1790*M1790,IF(P1790="m2-LxH",I1790*M1790,IF(P1790="m2-LxW",I1790*J1790*N1790,IF(P1790="rm",M1790,IF(P1790="lm",I1790,IF(P1790="unit",#REF!,))))))</f>
        <v>9</v>
      </c>
      <c r="P1790" s="20" t="str">
        <f>VLOOKUP(H1790,Supporting!A:D,2,FALSE)</f>
        <v>m2-LxH</v>
      </c>
      <c r="Q1790" s="21" t="str">
        <f t="shared" si="807"/>
        <v>off hired</v>
      </c>
      <c r="R1790" s="22">
        <v>44903</v>
      </c>
      <c r="S1790" s="22">
        <v>44968</v>
      </c>
      <c r="T1790" s="23">
        <f t="shared" si="808"/>
        <v>1</v>
      </c>
      <c r="U1790" s="24">
        <f t="shared" si="809"/>
        <v>9.4285714285714288</v>
      </c>
      <c r="V1790" s="31">
        <f>VLOOKUP(H1790,Supporting!A:D,3,FALSE)</f>
        <v>14</v>
      </c>
      <c r="W1790" s="25">
        <f>VLOOKUP(H1790,Supporting!A:D,4,FALSE)</f>
        <v>0.84</v>
      </c>
      <c r="X1790" s="26">
        <f t="shared" si="810"/>
        <v>126</v>
      </c>
      <c r="Y1790" s="26">
        <f t="shared" si="811"/>
        <v>7.56</v>
      </c>
      <c r="Z1790" s="26">
        <f t="shared" si="812"/>
        <v>88.2</v>
      </c>
      <c r="AA1790" s="26">
        <f t="shared" si="813"/>
        <v>37.799999999999997</v>
      </c>
      <c r="AB1790" s="26">
        <f t="shared" si="814"/>
        <v>71.28</v>
      </c>
      <c r="AC1790" s="26">
        <f t="shared" si="815"/>
        <v>197.28</v>
      </c>
      <c r="AD1790" s="93">
        <f t="shared" si="665"/>
        <v>197.28</v>
      </c>
    </row>
    <row r="1791" spans="1:30" ht="30" customHeight="1" x14ac:dyDescent="0.35">
      <c r="A1791" s="16"/>
      <c r="B1791" s="16" t="s">
        <v>59</v>
      </c>
      <c r="C1791" s="17">
        <v>1559</v>
      </c>
      <c r="D1791" s="18">
        <v>14092</v>
      </c>
      <c r="E1791" s="18">
        <v>8436</v>
      </c>
      <c r="F1791" s="19" t="s">
        <v>50</v>
      </c>
      <c r="G1791" s="16" t="s">
        <v>548</v>
      </c>
      <c r="H1791" s="16" t="s">
        <v>38</v>
      </c>
      <c r="I1791" s="19">
        <v>1.8</v>
      </c>
      <c r="J1791" s="19">
        <v>1</v>
      </c>
      <c r="K1791" s="19">
        <v>1.5</v>
      </c>
      <c r="L1791" s="19"/>
      <c r="M1791" s="19">
        <f t="shared" si="806"/>
        <v>1.5</v>
      </c>
      <c r="N1791" s="19"/>
      <c r="O1791" s="19">
        <f>IF(P1791="m3",I1791*J1791*M1791,IF(P1791="m2-LxH",I1791*M1791,IF(P1791="m2-LxW",I1791*J1791*N1791,IF(P1791="rm",M1791,IF(P1791="lm",I1791,IF(P1791="unit",#REF!,))))))</f>
        <v>1.5</v>
      </c>
      <c r="P1791" s="20" t="str">
        <f>VLOOKUP(H1791,Supporting!A:D,2,FALSE)</f>
        <v>rm</v>
      </c>
      <c r="Q1791" s="21" t="str">
        <f t="shared" si="807"/>
        <v>off hired</v>
      </c>
      <c r="R1791" s="22">
        <v>44904</v>
      </c>
      <c r="S1791" s="22">
        <v>44943</v>
      </c>
      <c r="T1791" s="23">
        <f t="shared" si="808"/>
        <v>1</v>
      </c>
      <c r="U1791" s="24">
        <f t="shared" si="809"/>
        <v>5.7142857142857144</v>
      </c>
      <c r="V1791" s="31">
        <f>VLOOKUP(H1791,Supporting!A:D,3,FALSE)</f>
        <v>135</v>
      </c>
      <c r="W1791" s="25">
        <f>VLOOKUP(H1791,Supporting!A:D,4,FALSE)</f>
        <v>12.25</v>
      </c>
      <c r="X1791" s="26">
        <f t="shared" si="810"/>
        <v>202.5</v>
      </c>
      <c r="Y1791" s="26">
        <f t="shared" si="811"/>
        <v>18.375</v>
      </c>
      <c r="Z1791" s="26">
        <f t="shared" si="812"/>
        <v>141.74999999999997</v>
      </c>
      <c r="AA1791" s="26">
        <f t="shared" si="813"/>
        <v>60.749999999999993</v>
      </c>
      <c r="AB1791" s="26">
        <f t="shared" si="814"/>
        <v>105</v>
      </c>
      <c r="AC1791" s="26">
        <f t="shared" si="815"/>
        <v>307.5</v>
      </c>
      <c r="AD1791" s="93">
        <f t="shared" si="665"/>
        <v>307.5</v>
      </c>
    </row>
    <row r="1792" spans="1:30" ht="30" customHeight="1" x14ac:dyDescent="0.35">
      <c r="A1792" s="16"/>
      <c r="B1792" s="16" t="s">
        <v>47</v>
      </c>
      <c r="C1792" s="17">
        <v>1560</v>
      </c>
      <c r="D1792" s="18">
        <v>14093</v>
      </c>
      <c r="E1792" s="18">
        <v>8338</v>
      </c>
      <c r="F1792" s="19" t="s">
        <v>50</v>
      </c>
      <c r="G1792" s="16" t="s">
        <v>179</v>
      </c>
      <c r="H1792" s="16" t="s">
        <v>52</v>
      </c>
      <c r="I1792" s="19">
        <v>16</v>
      </c>
      <c r="J1792" s="19">
        <v>1.8</v>
      </c>
      <c r="K1792" s="19">
        <v>2.5</v>
      </c>
      <c r="L1792" s="19"/>
      <c r="M1792" s="19">
        <f t="shared" si="806"/>
        <v>2.5</v>
      </c>
      <c r="N1792" s="19"/>
      <c r="O1792" s="19">
        <f>IF(P1792="m3",I1792*J1792*M1792,IF(P1792="m2-LxH",I1792*M1792,IF(P1792="m2-LxW",I1792*J1792*N1792,IF(P1792="rm",M1792,IF(P1792="lm",I1792,IF(P1792="unit",#REF!,))))))</f>
        <v>40</v>
      </c>
      <c r="P1792" s="20" t="str">
        <f>VLOOKUP(H1792,Supporting!A:D,2,FALSE)</f>
        <v>m2-LxH</v>
      </c>
      <c r="Q1792" s="21" t="str">
        <f t="shared" si="807"/>
        <v>off hired</v>
      </c>
      <c r="R1792" s="22">
        <v>44904</v>
      </c>
      <c r="S1792" s="22">
        <v>44911</v>
      </c>
      <c r="T1792" s="23">
        <f t="shared" si="808"/>
        <v>1</v>
      </c>
      <c r="U1792" s="24">
        <f t="shared" si="809"/>
        <v>1.1428571428571428</v>
      </c>
      <c r="V1792" s="31">
        <f>VLOOKUP(H1792,Supporting!A:D,3,FALSE)</f>
        <v>18</v>
      </c>
      <c r="W1792" s="25">
        <f>VLOOKUP(H1792,Supporting!A:D,4,FALSE)</f>
        <v>1.05</v>
      </c>
      <c r="X1792" s="26">
        <f t="shared" si="810"/>
        <v>720</v>
      </c>
      <c r="Y1792" s="26">
        <f t="shared" si="811"/>
        <v>42</v>
      </c>
      <c r="Z1792" s="26">
        <f t="shared" si="812"/>
        <v>504</v>
      </c>
      <c r="AA1792" s="26">
        <f t="shared" si="813"/>
        <v>216</v>
      </c>
      <c r="AB1792" s="26">
        <f t="shared" si="814"/>
        <v>47.999999999999993</v>
      </c>
      <c r="AC1792" s="26">
        <f t="shared" si="815"/>
        <v>768</v>
      </c>
      <c r="AD1792" s="93">
        <f t="shared" si="665"/>
        <v>768</v>
      </c>
    </row>
    <row r="1793" spans="1:30" ht="30" customHeight="1" x14ac:dyDescent="0.35">
      <c r="A1793" s="16"/>
      <c r="B1793" s="16" t="s">
        <v>107</v>
      </c>
      <c r="C1793" s="17">
        <v>1561</v>
      </c>
      <c r="D1793" s="18">
        <v>14094</v>
      </c>
      <c r="E1793" s="18">
        <v>8480</v>
      </c>
      <c r="F1793" s="19" t="s">
        <v>50</v>
      </c>
      <c r="G1793" s="16" t="s">
        <v>138</v>
      </c>
      <c r="H1793" s="16" t="s">
        <v>38</v>
      </c>
      <c r="I1793" s="19">
        <v>1.8</v>
      </c>
      <c r="J1793" s="19">
        <v>1.3</v>
      </c>
      <c r="K1793" s="19">
        <v>2.6</v>
      </c>
      <c r="L1793" s="19"/>
      <c r="M1793" s="19">
        <f t="shared" ref="M1793:M1808" si="816">K1793-L1793</f>
        <v>2.6</v>
      </c>
      <c r="N1793" s="19"/>
      <c r="O1793" s="19">
        <f>IF(P1793="m3",I1793*J1793*M1793,IF(P1793="m2-LxH",I1793*M1793,IF(P1793="m2-LxW",I1793*J1793*N1793,IF(P1793="rm",M1793,IF(P1793="lm",I1793,IF(P1793="unit",#REF!,))))))</f>
        <v>2.6</v>
      </c>
      <c r="P1793" s="20" t="str">
        <f>VLOOKUP(H1793,Supporting!A:D,2,FALSE)</f>
        <v>rm</v>
      </c>
      <c r="Q1793" s="21" t="str">
        <f t="shared" ref="Q1793:Q1808" si="817">IF(S1793&lt;&gt;0,"off hired",IF(R1793&lt;&gt;0,"on hire","-"))</f>
        <v>off hired</v>
      </c>
      <c r="R1793" s="22">
        <v>44904</v>
      </c>
      <c r="S1793" s="22">
        <v>44926</v>
      </c>
      <c r="T1793" s="23">
        <f t="shared" ref="T1793:T1808" si="818">IF(S1793&lt;&gt;0,1,0)</f>
        <v>1</v>
      </c>
      <c r="U1793" s="24">
        <f t="shared" ref="U1793:U1808" si="819">IF(Q1793="on hire",$C$1-R1793+1,IF(Q1793="off hired",S1793-R1793+1,0))/7</f>
        <v>3.2857142857142856</v>
      </c>
      <c r="V1793" s="31">
        <f>VLOOKUP(H1793,Supporting!A:D,3,FALSE)</f>
        <v>135</v>
      </c>
      <c r="W1793" s="25">
        <f>VLOOKUP(H1793,Supporting!A:D,4,FALSE)</f>
        <v>12.25</v>
      </c>
      <c r="X1793" s="26">
        <f t="shared" ref="X1793:X1808" si="820">V1793*O1793</f>
        <v>351</v>
      </c>
      <c r="Y1793" s="26">
        <f t="shared" ref="Y1793:Y1808" si="821">W1793*O1793</f>
        <v>31.85</v>
      </c>
      <c r="Z1793" s="26">
        <f t="shared" ref="Z1793:Z1808" si="822">0.7*O1793*V1793</f>
        <v>245.7</v>
      </c>
      <c r="AA1793" s="26">
        <f t="shared" ref="AA1793:AA1808" si="823">IF(Q1793="off hired",0.3*O1793*V1793*T1793,0)</f>
        <v>105.3</v>
      </c>
      <c r="AB1793" s="26">
        <f t="shared" ref="AB1793:AB1808" si="824">U1793*O1793*W1793</f>
        <v>104.64999999999999</v>
      </c>
      <c r="AC1793" s="26">
        <f t="shared" ref="AC1793:AC1808" si="825">Z1793+AA1793+AB1793</f>
        <v>455.65</v>
      </c>
      <c r="AD1793" s="93">
        <f t="shared" si="665"/>
        <v>455.65</v>
      </c>
    </row>
    <row r="1794" spans="1:30" ht="30" customHeight="1" x14ac:dyDescent="0.35">
      <c r="A1794" s="16"/>
      <c r="B1794" s="16" t="s">
        <v>97</v>
      </c>
      <c r="C1794" s="17">
        <v>1558</v>
      </c>
      <c r="D1794" s="18">
        <v>14095</v>
      </c>
      <c r="E1794" s="18">
        <v>8494</v>
      </c>
      <c r="F1794" s="19" t="s">
        <v>49</v>
      </c>
      <c r="G1794" s="16" t="s">
        <v>497</v>
      </c>
      <c r="H1794" s="16" t="s">
        <v>36</v>
      </c>
      <c r="I1794" s="19">
        <v>11.3</v>
      </c>
      <c r="J1794" s="19">
        <v>1.3</v>
      </c>
      <c r="K1794" s="19">
        <v>1.5</v>
      </c>
      <c r="L1794" s="19"/>
      <c r="M1794" s="19">
        <f t="shared" si="816"/>
        <v>1.5</v>
      </c>
      <c r="N1794" s="19"/>
      <c r="O1794" s="19">
        <f>IF(P1794="m3",I1794*J1794*M1794,IF(P1794="m2-LxH",I1794*M1794,IF(P1794="m2-LxW",I1794*J1794*N1794,IF(P1794="rm",M1794,IF(P1794="lm",I1794,IF(P1794="unit",#REF!,))))))</f>
        <v>16.950000000000003</v>
      </c>
      <c r="P1794" s="20" t="str">
        <f>VLOOKUP(H1794,Supporting!A:D,2,FALSE)</f>
        <v>m2-LxH</v>
      </c>
      <c r="Q1794" s="21" t="str">
        <f t="shared" si="817"/>
        <v>off hired</v>
      </c>
      <c r="R1794" s="22">
        <v>44904</v>
      </c>
      <c r="S1794" s="22">
        <v>44931</v>
      </c>
      <c r="T1794" s="23">
        <f t="shared" si="818"/>
        <v>1</v>
      </c>
      <c r="U1794" s="24">
        <f t="shared" si="819"/>
        <v>4</v>
      </c>
      <c r="V1794" s="31">
        <f>VLOOKUP(H1794,Supporting!A:D,3,FALSE)</f>
        <v>14</v>
      </c>
      <c r="W1794" s="25">
        <f>VLOOKUP(H1794,Supporting!A:D,4,FALSE)</f>
        <v>0.84</v>
      </c>
      <c r="X1794" s="26">
        <f t="shared" si="820"/>
        <v>237.30000000000004</v>
      </c>
      <c r="Y1794" s="26">
        <f t="shared" si="821"/>
        <v>14.238000000000001</v>
      </c>
      <c r="Z1794" s="26">
        <f t="shared" si="822"/>
        <v>166.11</v>
      </c>
      <c r="AA1794" s="26">
        <f t="shared" si="823"/>
        <v>71.190000000000012</v>
      </c>
      <c r="AB1794" s="26">
        <f t="shared" si="824"/>
        <v>56.952000000000005</v>
      </c>
      <c r="AC1794" s="26">
        <f t="shared" si="825"/>
        <v>294.25200000000001</v>
      </c>
      <c r="AD1794" s="93">
        <f t="shared" si="665"/>
        <v>294.25200000000001</v>
      </c>
    </row>
    <row r="1795" spans="1:30" ht="30" customHeight="1" x14ac:dyDescent="0.35">
      <c r="A1795" s="16"/>
      <c r="B1795" s="16" t="s">
        <v>106</v>
      </c>
      <c r="C1795" s="17">
        <v>1562</v>
      </c>
      <c r="D1795" s="18">
        <v>14096</v>
      </c>
      <c r="E1795" s="18">
        <v>8764</v>
      </c>
      <c r="F1795" s="19" t="s">
        <v>49</v>
      </c>
      <c r="G1795" s="16" t="s">
        <v>72</v>
      </c>
      <c r="H1795" s="16" t="s">
        <v>36</v>
      </c>
      <c r="I1795" s="19">
        <v>5</v>
      </c>
      <c r="J1795" s="19">
        <v>1</v>
      </c>
      <c r="K1795" s="19">
        <v>2</v>
      </c>
      <c r="L1795" s="19"/>
      <c r="M1795" s="19">
        <f t="shared" si="816"/>
        <v>2</v>
      </c>
      <c r="N1795" s="19"/>
      <c r="O1795" s="19">
        <f>IF(P1795="m3",I1795*J1795*M1795,IF(P1795="m2-LxH",I1795*M1795,IF(P1795="m2-LxW",I1795*J1795*N1795,IF(P1795="rm",M1795,IF(P1795="lm",I1795,IF(P1795="unit",#REF!,))))))</f>
        <v>10</v>
      </c>
      <c r="P1795" s="20" t="str">
        <f>VLOOKUP(H1795,Supporting!A:D,2,FALSE)</f>
        <v>m2-LxH</v>
      </c>
      <c r="Q1795" s="21" t="str">
        <f t="shared" si="817"/>
        <v>off hired</v>
      </c>
      <c r="R1795" s="22">
        <v>44904</v>
      </c>
      <c r="S1795" s="22">
        <v>44987</v>
      </c>
      <c r="T1795" s="23">
        <f t="shared" si="818"/>
        <v>1</v>
      </c>
      <c r="U1795" s="24">
        <f t="shared" si="819"/>
        <v>12</v>
      </c>
      <c r="V1795" s="31">
        <f>VLOOKUP(H1795,Supporting!A:D,3,FALSE)</f>
        <v>14</v>
      </c>
      <c r="W1795" s="25">
        <f>VLOOKUP(H1795,Supporting!A:D,4,FALSE)</f>
        <v>0.84</v>
      </c>
      <c r="X1795" s="26">
        <f t="shared" si="820"/>
        <v>140</v>
      </c>
      <c r="Y1795" s="26">
        <f t="shared" si="821"/>
        <v>8.4</v>
      </c>
      <c r="Z1795" s="26">
        <f t="shared" si="822"/>
        <v>98</v>
      </c>
      <c r="AA1795" s="26">
        <f t="shared" si="823"/>
        <v>42</v>
      </c>
      <c r="AB1795" s="26">
        <f t="shared" si="824"/>
        <v>100.8</v>
      </c>
      <c r="AC1795" s="26">
        <f t="shared" si="825"/>
        <v>240.8</v>
      </c>
      <c r="AD1795" s="93">
        <f t="shared" si="665"/>
        <v>240.8</v>
      </c>
    </row>
    <row r="1796" spans="1:30" ht="30" customHeight="1" x14ac:dyDescent="0.35">
      <c r="A1796" s="16"/>
      <c r="B1796" s="16" t="s">
        <v>106</v>
      </c>
      <c r="C1796" s="17">
        <v>1562</v>
      </c>
      <c r="D1796" s="18">
        <v>14096</v>
      </c>
      <c r="E1796" s="18">
        <v>8764</v>
      </c>
      <c r="F1796" s="19" t="s">
        <v>49</v>
      </c>
      <c r="G1796" s="16" t="s">
        <v>72</v>
      </c>
      <c r="H1796" s="16" t="s">
        <v>41</v>
      </c>
      <c r="I1796" s="19">
        <v>5</v>
      </c>
      <c r="J1796" s="19">
        <v>0.6</v>
      </c>
      <c r="K1796" s="19"/>
      <c r="L1796" s="19"/>
      <c r="M1796" s="19">
        <f t="shared" si="816"/>
        <v>0</v>
      </c>
      <c r="N1796" s="19">
        <v>1</v>
      </c>
      <c r="O1796" s="19">
        <f>IF(P1796="m3",I1796*J1796*M1796,IF(P1796="m2-LxH",I1796*M1796,IF(P1796="m2-LxW",I1796*J1796*N1796,IF(P1796="rm",M1796,IF(P1796="lm",I1796,IF(P1796="unit",#REF!,))))))</f>
        <v>3</v>
      </c>
      <c r="P1796" s="20" t="str">
        <f>VLOOKUP(H1796,Supporting!A:D,2,FALSE)</f>
        <v>m2-LxW</v>
      </c>
      <c r="Q1796" s="21" t="str">
        <f t="shared" si="817"/>
        <v>off hired</v>
      </c>
      <c r="R1796" s="22">
        <v>44904</v>
      </c>
      <c r="S1796" s="22">
        <v>44987</v>
      </c>
      <c r="T1796" s="23">
        <f t="shared" si="818"/>
        <v>1</v>
      </c>
      <c r="U1796" s="24">
        <f t="shared" si="819"/>
        <v>12</v>
      </c>
      <c r="V1796" s="31">
        <f>VLOOKUP(H1796,Supporting!A:D,3,FALSE)</f>
        <v>36.5</v>
      </c>
      <c r="W1796" s="25">
        <f>VLOOKUP(H1796,Supporting!A:D,4,FALSE)</f>
        <v>3.15</v>
      </c>
      <c r="X1796" s="26">
        <f t="shared" si="820"/>
        <v>109.5</v>
      </c>
      <c r="Y1796" s="26">
        <f t="shared" si="821"/>
        <v>9.4499999999999993</v>
      </c>
      <c r="Z1796" s="26">
        <f t="shared" si="822"/>
        <v>76.649999999999991</v>
      </c>
      <c r="AA1796" s="26">
        <f t="shared" si="823"/>
        <v>32.849999999999994</v>
      </c>
      <c r="AB1796" s="26">
        <f t="shared" si="824"/>
        <v>113.39999999999999</v>
      </c>
      <c r="AC1796" s="26">
        <f t="shared" si="825"/>
        <v>222.89999999999998</v>
      </c>
      <c r="AD1796" s="93">
        <f t="shared" si="665"/>
        <v>222.89999999999998</v>
      </c>
    </row>
    <row r="1797" spans="1:30" ht="30" customHeight="1" x14ac:dyDescent="0.35">
      <c r="A1797" s="16"/>
      <c r="B1797" s="16" t="s">
        <v>79</v>
      </c>
      <c r="C1797" s="17">
        <v>1564</v>
      </c>
      <c r="D1797" s="18">
        <v>14098</v>
      </c>
      <c r="E1797" s="18">
        <v>8463</v>
      </c>
      <c r="F1797" s="19" t="s">
        <v>49</v>
      </c>
      <c r="G1797" s="16" t="s">
        <v>72</v>
      </c>
      <c r="H1797" s="16" t="s">
        <v>36</v>
      </c>
      <c r="I1797" s="19">
        <v>7.5</v>
      </c>
      <c r="J1797" s="19">
        <v>1</v>
      </c>
      <c r="K1797" s="19">
        <v>1</v>
      </c>
      <c r="L1797" s="19"/>
      <c r="M1797" s="19">
        <f t="shared" si="816"/>
        <v>1</v>
      </c>
      <c r="N1797" s="19"/>
      <c r="O1797" s="19">
        <f>IF(P1797="m3",I1797*J1797*M1797,IF(P1797="m2-LxH",I1797*M1797,IF(P1797="m2-LxW",I1797*J1797*N1797,IF(P1797="rm",M1797,IF(P1797="lm",I1797,IF(P1797="unit",#REF!,))))))</f>
        <v>7.5</v>
      </c>
      <c r="P1797" s="20" t="str">
        <f>VLOOKUP(H1797,Supporting!A:D,2,FALSE)</f>
        <v>m2-LxH</v>
      </c>
      <c r="Q1797" s="21" t="str">
        <f t="shared" si="817"/>
        <v>off hired</v>
      </c>
      <c r="R1797" s="22">
        <v>44905</v>
      </c>
      <c r="S1797" s="22">
        <v>44919</v>
      </c>
      <c r="T1797" s="23">
        <f t="shared" si="818"/>
        <v>1</v>
      </c>
      <c r="U1797" s="24">
        <f t="shared" si="819"/>
        <v>2.1428571428571428</v>
      </c>
      <c r="V1797" s="31">
        <f>VLOOKUP(H1797,Supporting!A:D,3,FALSE)</f>
        <v>14</v>
      </c>
      <c r="W1797" s="25">
        <f>VLOOKUP(H1797,Supporting!A:D,4,FALSE)</f>
        <v>0.84</v>
      </c>
      <c r="X1797" s="26">
        <f t="shared" si="820"/>
        <v>105</v>
      </c>
      <c r="Y1797" s="26">
        <f t="shared" si="821"/>
        <v>6.3</v>
      </c>
      <c r="Z1797" s="26">
        <f t="shared" si="822"/>
        <v>73.5</v>
      </c>
      <c r="AA1797" s="26">
        <f t="shared" si="823"/>
        <v>31.5</v>
      </c>
      <c r="AB1797" s="26">
        <f t="shared" si="824"/>
        <v>13.499999999999998</v>
      </c>
      <c r="AC1797" s="26">
        <f t="shared" si="825"/>
        <v>118.5</v>
      </c>
      <c r="AD1797" s="93">
        <f t="shared" si="665"/>
        <v>118.5</v>
      </c>
    </row>
    <row r="1798" spans="1:30" ht="30" customHeight="1" x14ac:dyDescent="0.35">
      <c r="A1798" s="16"/>
      <c r="B1798" s="16" t="s">
        <v>47</v>
      </c>
      <c r="C1798" s="17">
        <v>1565</v>
      </c>
      <c r="D1798" s="18">
        <v>14099</v>
      </c>
      <c r="E1798" s="18">
        <v>8327</v>
      </c>
      <c r="F1798" s="19" t="s">
        <v>50</v>
      </c>
      <c r="G1798" s="16" t="s">
        <v>135</v>
      </c>
      <c r="H1798" s="16" t="s">
        <v>36</v>
      </c>
      <c r="I1798" s="19">
        <v>7.5</v>
      </c>
      <c r="J1798" s="19">
        <v>1</v>
      </c>
      <c r="K1798" s="19">
        <v>3.5</v>
      </c>
      <c r="L1798" s="19"/>
      <c r="M1798" s="19">
        <f t="shared" si="816"/>
        <v>3.5</v>
      </c>
      <c r="N1798" s="19"/>
      <c r="O1798" s="19">
        <f>IF(P1798="m3",I1798*J1798*M1798,IF(P1798="m2-LxH",I1798*M1798,IF(P1798="m2-LxW",I1798*J1798*N1798,IF(P1798="rm",M1798,IF(P1798="lm",I1798,IF(P1798="unit",#REF!,))))))</f>
        <v>26.25</v>
      </c>
      <c r="P1798" s="20" t="str">
        <f>VLOOKUP(H1798,Supporting!A:D,2,FALSE)</f>
        <v>m2-LxH</v>
      </c>
      <c r="Q1798" s="21" t="str">
        <f t="shared" si="817"/>
        <v>off hired</v>
      </c>
      <c r="R1798" s="22">
        <v>44905</v>
      </c>
      <c r="S1798" s="22">
        <v>44908</v>
      </c>
      <c r="T1798" s="23">
        <f t="shared" si="818"/>
        <v>1</v>
      </c>
      <c r="U1798" s="24">
        <f t="shared" si="819"/>
        <v>0.5714285714285714</v>
      </c>
      <c r="V1798" s="31">
        <f>VLOOKUP(H1798,Supporting!A:D,3,FALSE)</f>
        <v>14</v>
      </c>
      <c r="W1798" s="25">
        <f>VLOOKUP(H1798,Supporting!A:D,4,FALSE)</f>
        <v>0.84</v>
      </c>
      <c r="X1798" s="26">
        <f t="shared" si="820"/>
        <v>367.5</v>
      </c>
      <c r="Y1798" s="26">
        <f t="shared" si="821"/>
        <v>22.05</v>
      </c>
      <c r="Z1798" s="26">
        <f t="shared" si="822"/>
        <v>257.25</v>
      </c>
      <c r="AA1798" s="26">
        <f t="shared" si="823"/>
        <v>110.25</v>
      </c>
      <c r="AB1798" s="26">
        <f t="shared" si="824"/>
        <v>12.6</v>
      </c>
      <c r="AC1798" s="26">
        <f t="shared" si="825"/>
        <v>380.1</v>
      </c>
      <c r="AD1798" s="93">
        <f t="shared" si="665"/>
        <v>380.1</v>
      </c>
    </row>
    <row r="1799" spans="1:30" ht="30" customHeight="1" x14ac:dyDescent="0.35">
      <c r="A1799" s="16"/>
      <c r="B1799" s="16" t="s">
        <v>47</v>
      </c>
      <c r="C1799" s="17">
        <v>1565</v>
      </c>
      <c r="D1799" s="18">
        <v>14099</v>
      </c>
      <c r="E1799" s="18">
        <v>8327</v>
      </c>
      <c r="F1799" s="19" t="s">
        <v>50</v>
      </c>
      <c r="G1799" s="16" t="s">
        <v>135</v>
      </c>
      <c r="H1799" s="16" t="s">
        <v>36</v>
      </c>
      <c r="I1799" s="19">
        <v>6</v>
      </c>
      <c r="J1799" s="19">
        <v>1</v>
      </c>
      <c r="K1799" s="19">
        <v>4</v>
      </c>
      <c r="L1799" s="19"/>
      <c r="M1799" s="19">
        <f t="shared" si="816"/>
        <v>4</v>
      </c>
      <c r="N1799" s="19"/>
      <c r="O1799" s="19">
        <f>IF(P1799="m3",I1799*J1799*M1799,IF(P1799="m2-LxH",I1799*M1799,IF(P1799="m2-LxW",I1799*J1799*N1799,IF(P1799="rm",M1799,IF(P1799="lm",I1799,IF(P1799="unit",#REF!,))))))</f>
        <v>24</v>
      </c>
      <c r="P1799" s="20" t="str">
        <f>VLOOKUP(H1799,Supporting!A:D,2,FALSE)</f>
        <v>m2-LxH</v>
      </c>
      <c r="Q1799" s="21" t="str">
        <f t="shared" si="817"/>
        <v>off hired</v>
      </c>
      <c r="R1799" s="22">
        <v>44905</v>
      </c>
      <c r="S1799" s="22">
        <v>44908</v>
      </c>
      <c r="T1799" s="23">
        <f t="shared" si="818"/>
        <v>1</v>
      </c>
      <c r="U1799" s="24">
        <f t="shared" si="819"/>
        <v>0.5714285714285714</v>
      </c>
      <c r="V1799" s="31">
        <f>VLOOKUP(H1799,Supporting!A:D,3,FALSE)</f>
        <v>14</v>
      </c>
      <c r="W1799" s="25">
        <f>VLOOKUP(H1799,Supporting!A:D,4,FALSE)</f>
        <v>0.84</v>
      </c>
      <c r="X1799" s="26">
        <f t="shared" si="820"/>
        <v>336</v>
      </c>
      <c r="Y1799" s="26">
        <f t="shared" si="821"/>
        <v>20.16</v>
      </c>
      <c r="Z1799" s="26">
        <f t="shared" si="822"/>
        <v>235.19999999999996</v>
      </c>
      <c r="AA1799" s="26">
        <f t="shared" si="823"/>
        <v>100.79999999999998</v>
      </c>
      <c r="AB1799" s="26">
        <f t="shared" si="824"/>
        <v>11.52</v>
      </c>
      <c r="AC1799" s="26">
        <f t="shared" si="825"/>
        <v>347.51999999999992</v>
      </c>
      <c r="AD1799" s="93">
        <f t="shared" si="665"/>
        <v>347.51999999999992</v>
      </c>
    </row>
    <row r="1800" spans="1:30" ht="30" customHeight="1" x14ac:dyDescent="0.35">
      <c r="A1800" s="16"/>
      <c r="B1800" s="16" t="s">
        <v>47</v>
      </c>
      <c r="C1800" s="17">
        <v>1566</v>
      </c>
      <c r="D1800" s="18">
        <v>14100</v>
      </c>
      <c r="E1800" s="18">
        <v>8327</v>
      </c>
      <c r="F1800" s="19" t="s">
        <v>50</v>
      </c>
      <c r="G1800" s="16" t="s">
        <v>135</v>
      </c>
      <c r="H1800" s="16" t="s">
        <v>38</v>
      </c>
      <c r="I1800" s="19">
        <v>2.5</v>
      </c>
      <c r="J1800" s="19">
        <v>1.3</v>
      </c>
      <c r="K1800" s="19">
        <v>2</v>
      </c>
      <c r="L1800" s="19"/>
      <c r="M1800" s="19">
        <f t="shared" si="816"/>
        <v>2</v>
      </c>
      <c r="N1800" s="19"/>
      <c r="O1800" s="19">
        <f>IF(P1800="m3",I1800*J1800*M1800,IF(P1800="m2-LxH",I1800*M1800,IF(P1800="m2-LxW",I1800*J1800*N1800,IF(P1800="rm",M1800,IF(P1800="lm",I1800,IF(P1800="unit",#REF!,))))))</f>
        <v>2</v>
      </c>
      <c r="P1800" s="20" t="str">
        <f>VLOOKUP(H1800,Supporting!A:D,2,FALSE)</f>
        <v>rm</v>
      </c>
      <c r="Q1800" s="21" t="str">
        <f t="shared" si="817"/>
        <v>off hired</v>
      </c>
      <c r="R1800" s="22">
        <v>44905</v>
      </c>
      <c r="S1800" s="22">
        <v>44907</v>
      </c>
      <c r="T1800" s="23">
        <f t="shared" si="818"/>
        <v>1</v>
      </c>
      <c r="U1800" s="24">
        <f t="shared" si="819"/>
        <v>0.42857142857142855</v>
      </c>
      <c r="V1800" s="31">
        <f>VLOOKUP(H1800,Supporting!A:D,3,FALSE)</f>
        <v>135</v>
      </c>
      <c r="W1800" s="25">
        <f>VLOOKUP(H1800,Supporting!A:D,4,FALSE)</f>
        <v>12.25</v>
      </c>
      <c r="X1800" s="26">
        <f t="shared" si="820"/>
        <v>270</v>
      </c>
      <c r="Y1800" s="26">
        <f t="shared" si="821"/>
        <v>24.5</v>
      </c>
      <c r="Z1800" s="26">
        <f t="shared" si="822"/>
        <v>189</v>
      </c>
      <c r="AA1800" s="26">
        <f t="shared" si="823"/>
        <v>81</v>
      </c>
      <c r="AB1800" s="26">
        <f t="shared" si="824"/>
        <v>10.5</v>
      </c>
      <c r="AC1800" s="26">
        <f t="shared" si="825"/>
        <v>280.5</v>
      </c>
      <c r="AD1800" s="93">
        <f t="shared" si="665"/>
        <v>280.5</v>
      </c>
    </row>
    <row r="1801" spans="1:30" ht="30" customHeight="1" x14ac:dyDescent="0.35">
      <c r="A1801" s="16"/>
      <c r="B1801" s="16" t="s">
        <v>47</v>
      </c>
      <c r="C1801" s="17">
        <v>1566</v>
      </c>
      <c r="D1801" s="18">
        <v>14100</v>
      </c>
      <c r="E1801" s="18">
        <v>8327</v>
      </c>
      <c r="F1801" s="19" t="s">
        <v>50</v>
      </c>
      <c r="G1801" s="16" t="s">
        <v>135</v>
      </c>
      <c r="H1801" s="16" t="s">
        <v>38</v>
      </c>
      <c r="I1801" s="19">
        <v>2.5</v>
      </c>
      <c r="J1801" s="19">
        <v>1.3</v>
      </c>
      <c r="K1801" s="19">
        <v>2</v>
      </c>
      <c r="L1801" s="19"/>
      <c r="M1801" s="19">
        <f t="shared" si="816"/>
        <v>2</v>
      </c>
      <c r="N1801" s="19"/>
      <c r="O1801" s="19">
        <f>IF(P1801="m3",I1801*J1801*M1801,IF(P1801="m2-LxH",I1801*M1801,IF(P1801="m2-LxW",I1801*J1801*N1801,IF(P1801="rm",M1801,IF(P1801="lm",I1801,IF(P1801="unit",#REF!,))))))</f>
        <v>2</v>
      </c>
      <c r="P1801" s="20" t="str">
        <f>VLOOKUP(H1801,Supporting!A:D,2,FALSE)</f>
        <v>rm</v>
      </c>
      <c r="Q1801" s="21" t="str">
        <f t="shared" si="817"/>
        <v>off hired</v>
      </c>
      <c r="R1801" s="22">
        <v>44905</v>
      </c>
      <c r="S1801" s="22">
        <v>44908</v>
      </c>
      <c r="T1801" s="23">
        <f t="shared" si="818"/>
        <v>1</v>
      </c>
      <c r="U1801" s="24">
        <f t="shared" si="819"/>
        <v>0.5714285714285714</v>
      </c>
      <c r="V1801" s="31">
        <f>VLOOKUP(H1801,Supporting!A:D,3,FALSE)</f>
        <v>135</v>
      </c>
      <c r="W1801" s="25">
        <f>VLOOKUP(H1801,Supporting!A:D,4,FALSE)</f>
        <v>12.25</v>
      </c>
      <c r="X1801" s="26">
        <f t="shared" si="820"/>
        <v>270</v>
      </c>
      <c r="Y1801" s="26">
        <f t="shared" si="821"/>
        <v>24.5</v>
      </c>
      <c r="Z1801" s="26">
        <f t="shared" si="822"/>
        <v>189</v>
      </c>
      <c r="AA1801" s="26">
        <f t="shared" si="823"/>
        <v>81</v>
      </c>
      <c r="AB1801" s="26">
        <f t="shared" si="824"/>
        <v>14</v>
      </c>
      <c r="AC1801" s="26">
        <f t="shared" si="825"/>
        <v>284</v>
      </c>
      <c r="AD1801" s="93">
        <f t="shared" si="665"/>
        <v>284</v>
      </c>
    </row>
    <row r="1802" spans="1:30" ht="30" customHeight="1" x14ac:dyDescent="0.35">
      <c r="A1802" s="16"/>
      <c r="B1802" s="16" t="s">
        <v>47</v>
      </c>
      <c r="C1802" s="17">
        <v>1571</v>
      </c>
      <c r="D1802" s="18">
        <v>14103</v>
      </c>
      <c r="E1802" s="18">
        <v>8767</v>
      </c>
      <c r="F1802" s="19" t="s">
        <v>49</v>
      </c>
      <c r="G1802" s="16" t="s">
        <v>549</v>
      </c>
      <c r="H1802" s="16" t="s">
        <v>36</v>
      </c>
      <c r="I1802" s="19">
        <v>19</v>
      </c>
      <c r="J1802" s="19">
        <v>1.3</v>
      </c>
      <c r="K1802" s="19">
        <v>4</v>
      </c>
      <c r="L1802" s="19"/>
      <c r="M1802" s="19">
        <f t="shared" si="816"/>
        <v>4</v>
      </c>
      <c r="N1802" s="19"/>
      <c r="O1802" s="19">
        <f>IF(P1802="m3",I1802*J1802*M1802,IF(P1802="m2-LxH",I1802*M1802,IF(P1802="m2-LxW",I1802*J1802*N1802,IF(P1802="rm",M1802,IF(P1802="lm",I1802,IF(P1802="unit",#REF!,))))))</f>
        <v>76</v>
      </c>
      <c r="P1802" s="20" t="str">
        <f>VLOOKUP(H1802,Supporting!A:D,2,FALSE)</f>
        <v>m2-LxH</v>
      </c>
      <c r="Q1802" s="21" t="str">
        <f t="shared" si="817"/>
        <v>off hired</v>
      </c>
      <c r="R1802" s="22">
        <v>44905</v>
      </c>
      <c r="S1802" s="22">
        <v>44988</v>
      </c>
      <c r="T1802" s="23">
        <f t="shared" si="818"/>
        <v>1</v>
      </c>
      <c r="U1802" s="24">
        <f t="shared" si="819"/>
        <v>12</v>
      </c>
      <c r="V1802" s="31">
        <f>VLOOKUP(H1802,Supporting!A:D,3,FALSE)</f>
        <v>14</v>
      </c>
      <c r="W1802" s="25">
        <f>VLOOKUP(H1802,Supporting!A:D,4,FALSE)</f>
        <v>0.84</v>
      </c>
      <c r="X1802" s="26">
        <f t="shared" si="820"/>
        <v>1064</v>
      </c>
      <c r="Y1802" s="26">
        <f t="shared" si="821"/>
        <v>63.839999999999996</v>
      </c>
      <c r="Z1802" s="26">
        <f t="shared" si="822"/>
        <v>744.8</v>
      </c>
      <c r="AA1802" s="26">
        <f t="shared" si="823"/>
        <v>319.2</v>
      </c>
      <c r="AB1802" s="26">
        <f t="shared" si="824"/>
        <v>766.07999999999993</v>
      </c>
      <c r="AC1802" s="26">
        <f t="shared" si="825"/>
        <v>1830.08</v>
      </c>
      <c r="AD1802" s="93">
        <f t="shared" si="665"/>
        <v>1830.08</v>
      </c>
    </row>
    <row r="1803" spans="1:30" ht="30" customHeight="1" x14ac:dyDescent="0.35">
      <c r="A1803" s="16"/>
      <c r="B1803" s="16" t="s">
        <v>102</v>
      </c>
      <c r="C1803" s="17">
        <v>1570</v>
      </c>
      <c r="D1803" s="18">
        <v>14104</v>
      </c>
      <c r="E1803" s="18">
        <v>8770</v>
      </c>
      <c r="F1803" s="19" t="s">
        <v>49</v>
      </c>
      <c r="G1803" s="16" t="s">
        <v>72</v>
      </c>
      <c r="H1803" s="16" t="s">
        <v>36</v>
      </c>
      <c r="I1803" s="19">
        <v>6</v>
      </c>
      <c r="J1803" s="19">
        <v>1</v>
      </c>
      <c r="K1803" s="19">
        <v>2</v>
      </c>
      <c r="L1803" s="19"/>
      <c r="M1803" s="19">
        <f t="shared" si="816"/>
        <v>2</v>
      </c>
      <c r="N1803" s="19"/>
      <c r="O1803" s="19">
        <f>IF(P1803="m3",I1803*J1803*M1803,IF(P1803="m2-LxH",I1803*M1803,IF(P1803="m2-LxW",I1803*J1803*N1803,IF(P1803="rm",M1803,IF(P1803="lm",I1803,IF(P1803="unit",#REF!,))))))</f>
        <v>12</v>
      </c>
      <c r="P1803" s="20" t="str">
        <f>VLOOKUP(H1803,Supporting!A:D,2,FALSE)</f>
        <v>m2-LxH</v>
      </c>
      <c r="Q1803" s="21" t="str">
        <f t="shared" si="817"/>
        <v>off hired</v>
      </c>
      <c r="R1803" s="22">
        <v>44905</v>
      </c>
      <c r="S1803" s="22">
        <v>44988</v>
      </c>
      <c r="T1803" s="23">
        <f t="shared" si="818"/>
        <v>1</v>
      </c>
      <c r="U1803" s="24">
        <f t="shared" si="819"/>
        <v>12</v>
      </c>
      <c r="V1803" s="31">
        <f>VLOOKUP(H1803,Supporting!A:D,3,FALSE)</f>
        <v>14</v>
      </c>
      <c r="W1803" s="25">
        <f>VLOOKUP(H1803,Supporting!A:D,4,FALSE)</f>
        <v>0.84</v>
      </c>
      <c r="X1803" s="26">
        <f t="shared" si="820"/>
        <v>168</v>
      </c>
      <c r="Y1803" s="26">
        <f t="shared" si="821"/>
        <v>10.08</v>
      </c>
      <c r="Z1803" s="26">
        <f t="shared" si="822"/>
        <v>117.59999999999998</v>
      </c>
      <c r="AA1803" s="26">
        <f t="shared" si="823"/>
        <v>50.399999999999991</v>
      </c>
      <c r="AB1803" s="26">
        <f t="shared" si="824"/>
        <v>120.96</v>
      </c>
      <c r="AC1803" s="26">
        <f t="shared" si="825"/>
        <v>288.95999999999998</v>
      </c>
      <c r="AD1803" s="93">
        <f t="shared" si="665"/>
        <v>288.95999999999998</v>
      </c>
    </row>
    <row r="1804" spans="1:30" ht="30" customHeight="1" x14ac:dyDescent="0.35">
      <c r="A1804" s="16"/>
      <c r="B1804" s="16" t="s">
        <v>102</v>
      </c>
      <c r="C1804" s="17">
        <v>1570</v>
      </c>
      <c r="D1804" s="18">
        <v>14104</v>
      </c>
      <c r="E1804" s="18">
        <v>8770</v>
      </c>
      <c r="F1804" s="19" t="s">
        <v>49</v>
      </c>
      <c r="G1804" s="16" t="s">
        <v>72</v>
      </c>
      <c r="H1804" s="16" t="s">
        <v>41</v>
      </c>
      <c r="I1804" s="19">
        <v>6</v>
      </c>
      <c r="J1804" s="19">
        <v>0.6</v>
      </c>
      <c r="K1804" s="19"/>
      <c r="L1804" s="19"/>
      <c r="M1804" s="19">
        <f t="shared" si="816"/>
        <v>0</v>
      </c>
      <c r="N1804" s="19">
        <v>1</v>
      </c>
      <c r="O1804" s="19">
        <f>IF(P1804="m3",I1804*J1804*M1804,IF(P1804="m2-LxH",I1804*M1804,IF(P1804="m2-LxW",I1804*J1804*N1804,IF(P1804="rm",M1804,IF(P1804="lm",I1804,IF(P1804="unit",#REF!,))))))</f>
        <v>3.5999999999999996</v>
      </c>
      <c r="P1804" s="20" t="str">
        <f>VLOOKUP(H1804,Supporting!A:D,2,FALSE)</f>
        <v>m2-LxW</v>
      </c>
      <c r="Q1804" s="21" t="str">
        <f t="shared" si="817"/>
        <v>off hired</v>
      </c>
      <c r="R1804" s="22">
        <v>44905</v>
      </c>
      <c r="S1804" s="22">
        <v>44988</v>
      </c>
      <c r="T1804" s="23">
        <f t="shared" si="818"/>
        <v>1</v>
      </c>
      <c r="U1804" s="24">
        <f t="shared" si="819"/>
        <v>12</v>
      </c>
      <c r="V1804" s="31">
        <f>VLOOKUP(H1804,Supporting!A:D,3,FALSE)</f>
        <v>36.5</v>
      </c>
      <c r="W1804" s="25">
        <f>VLOOKUP(H1804,Supporting!A:D,4,FALSE)</f>
        <v>3.15</v>
      </c>
      <c r="X1804" s="26">
        <f t="shared" si="820"/>
        <v>131.39999999999998</v>
      </c>
      <c r="Y1804" s="26">
        <f t="shared" si="821"/>
        <v>11.339999999999998</v>
      </c>
      <c r="Z1804" s="26">
        <f t="shared" si="822"/>
        <v>91.97999999999999</v>
      </c>
      <c r="AA1804" s="26">
        <f t="shared" si="823"/>
        <v>39.419999999999995</v>
      </c>
      <c r="AB1804" s="26">
        <f t="shared" si="824"/>
        <v>136.07999999999998</v>
      </c>
      <c r="AC1804" s="26">
        <f t="shared" si="825"/>
        <v>267.47999999999996</v>
      </c>
      <c r="AD1804" s="93">
        <f t="shared" ref="AD1804:AD1867" si="826">_xlfn.IFNA(AC1804,0)</f>
        <v>267.47999999999996</v>
      </c>
    </row>
    <row r="1805" spans="1:30" ht="30" customHeight="1" x14ac:dyDescent="0.35">
      <c r="A1805" s="16"/>
      <c r="B1805" s="16" t="s">
        <v>57</v>
      </c>
      <c r="C1805" s="17">
        <v>1567</v>
      </c>
      <c r="D1805" s="18">
        <v>14101</v>
      </c>
      <c r="E1805" s="18">
        <v>8776</v>
      </c>
      <c r="F1805" s="19" t="s">
        <v>49</v>
      </c>
      <c r="G1805" s="16" t="s">
        <v>72</v>
      </c>
      <c r="H1805" s="16" t="s">
        <v>36</v>
      </c>
      <c r="I1805" s="19">
        <v>6.3</v>
      </c>
      <c r="J1805" s="19">
        <v>1.3</v>
      </c>
      <c r="K1805" s="19">
        <v>1.8</v>
      </c>
      <c r="L1805" s="19"/>
      <c r="M1805" s="19">
        <f t="shared" si="816"/>
        <v>1.8</v>
      </c>
      <c r="N1805" s="19"/>
      <c r="O1805" s="19">
        <f>IF(P1805="m3",I1805*J1805*M1805,IF(P1805="m2-LxH",I1805*M1805,IF(P1805="m2-LxW",I1805*J1805*N1805,IF(P1805="rm",M1805,IF(P1805="lm",I1805,IF(P1805="unit",#REF!,))))))</f>
        <v>11.34</v>
      </c>
      <c r="P1805" s="20" t="str">
        <f>VLOOKUP(H1805,Supporting!A:D,2,FALSE)</f>
        <v>m2-LxH</v>
      </c>
      <c r="Q1805" s="21" t="str">
        <f t="shared" si="817"/>
        <v>off hired</v>
      </c>
      <c r="R1805" s="22">
        <v>44905</v>
      </c>
      <c r="S1805" s="22">
        <v>44991</v>
      </c>
      <c r="T1805" s="23">
        <f t="shared" si="818"/>
        <v>1</v>
      </c>
      <c r="U1805" s="24">
        <f t="shared" si="819"/>
        <v>12.428571428571429</v>
      </c>
      <c r="V1805" s="31">
        <f>VLOOKUP(H1805,Supporting!A:D,3,FALSE)</f>
        <v>14</v>
      </c>
      <c r="W1805" s="25">
        <f>VLOOKUP(H1805,Supporting!A:D,4,FALSE)</f>
        <v>0.84</v>
      </c>
      <c r="X1805" s="26">
        <f t="shared" si="820"/>
        <v>158.76</v>
      </c>
      <c r="Y1805" s="26">
        <f t="shared" si="821"/>
        <v>9.525599999999999</v>
      </c>
      <c r="Z1805" s="26">
        <f t="shared" si="822"/>
        <v>111.13199999999999</v>
      </c>
      <c r="AA1805" s="26">
        <f t="shared" si="823"/>
        <v>47.627999999999993</v>
      </c>
      <c r="AB1805" s="26">
        <f t="shared" si="824"/>
        <v>118.38959999999999</v>
      </c>
      <c r="AC1805" s="26">
        <f t="shared" si="825"/>
        <v>277.14959999999996</v>
      </c>
      <c r="AD1805" s="93">
        <f t="shared" si="826"/>
        <v>277.14959999999996</v>
      </c>
    </row>
    <row r="1806" spans="1:30" ht="30" customHeight="1" x14ac:dyDescent="0.35">
      <c r="A1806" s="16"/>
      <c r="B1806" s="16" t="s">
        <v>69</v>
      </c>
      <c r="C1806" s="17">
        <v>1568</v>
      </c>
      <c r="D1806" s="18">
        <v>14101</v>
      </c>
      <c r="E1806" s="18">
        <v>8776</v>
      </c>
      <c r="F1806" s="19" t="s">
        <v>49</v>
      </c>
      <c r="G1806" s="16" t="s">
        <v>72</v>
      </c>
      <c r="H1806" s="16" t="s">
        <v>36</v>
      </c>
      <c r="I1806" s="19">
        <v>6.3</v>
      </c>
      <c r="J1806" s="19">
        <v>1.3</v>
      </c>
      <c r="K1806" s="19">
        <v>1.8</v>
      </c>
      <c r="L1806" s="19"/>
      <c r="M1806" s="19">
        <f t="shared" si="816"/>
        <v>1.8</v>
      </c>
      <c r="N1806" s="19"/>
      <c r="O1806" s="19">
        <f>IF(P1806="m3",I1806*J1806*M1806,IF(P1806="m2-LxH",I1806*M1806,IF(P1806="m2-LxW",I1806*J1806*N1806,IF(P1806="rm",M1806,IF(P1806="lm",I1806,IF(P1806="unit",#REF!,))))))</f>
        <v>11.34</v>
      </c>
      <c r="P1806" s="20" t="str">
        <f>VLOOKUP(H1806,Supporting!A:D,2,FALSE)</f>
        <v>m2-LxH</v>
      </c>
      <c r="Q1806" s="21" t="str">
        <f t="shared" si="817"/>
        <v>off hired</v>
      </c>
      <c r="R1806" s="22">
        <v>44905</v>
      </c>
      <c r="S1806" s="22">
        <v>44991</v>
      </c>
      <c r="T1806" s="23">
        <f t="shared" si="818"/>
        <v>1</v>
      </c>
      <c r="U1806" s="24">
        <f t="shared" si="819"/>
        <v>12.428571428571429</v>
      </c>
      <c r="V1806" s="31">
        <f>VLOOKUP(H1806,Supporting!A:D,3,FALSE)</f>
        <v>14</v>
      </c>
      <c r="W1806" s="25">
        <f>VLOOKUP(H1806,Supporting!A:D,4,FALSE)</f>
        <v>0.84</v>
      </c>
      <c r="X1806" s="26">
        <f t="shared" si="820"/>
        <v>158.76</v>
      </c>
      <c r="Y1806" s="26">
        <f t="shared" si="821"/>
        <v>9.525599999999999</v>
      </c>
      <c r="Z1806" s="26">
        <f t="shared" si="822"/>
        <v>111.13199999999999</v>
      </c>
      <c r="AA1806" s="26">
        <f t="shared" si="823"/>
        <v>47.627999999999993</v>
      </c>
      <c r="AB1806" s="26">
        <f t="shared" si="824"/>
        <v>118.38959999999999</v>
      </c>
      <c r="AC1806" s="26">
        <f t="shared" si="825"/>
        <v>277.14959999999996</v>
      </c>
      <c r="AD1806" s="93">
        <f t="shared" si="826"/>
        <v>277.14959999999996</v>
      </c>
    </row>
    <row r="1807" spans="1:30" ht="30" customHeight="1" x14ac:dyDescent="0.35">
      <c r="A1807" s="16"/>
      <c r="B1807" s="16" t="s">
        <v>57</v>
      </c>
      <c r="C1807" s="17">
        <v>1567</v>
      </c>
      <c r="D1807" s="18">
        <v>14101</v>
      </c>
      <c r="E1807" s="18">
        <v>8776</v>
      </c>
      <c r="F1807" s="19" t="s">
        <v>49</v>
      </c>
      <c r="G1807" s="16" t="s">
        <v>72</v>
      </c>
      <c r="H1807" s="16" t="s">
        <v>41</v>
      </c>
      <c r="I1807" s="19">
        <v>5</v>
      </c>
      <c r="J1807" s="19">
        <v>0.6</v>
      </c>
      <c r="K1807" s="19"/>
      <c r="L1807" s="19"/>
      <c r="M1807" s="19">
        <f t="shared" si="816"/>
        <v>0</v>
      </c>
      <c r="N1807" s="19">
        <v>1</v>
      </c>
      <c r="O1807" s="19">
        <f>IF(P1807="m3",I1807*J1807*M1807,IF(P1807="m2-LxH",I1807*M1807,IF(P1807="m2-LxW",I1807*J1807*N1807,IF(P1807="rm",M1807,IF(P1807="lm",I1807,IF(P1807="unit",#REF!,))))))</f>
        <v>3</v>
      </c>
      <c r="P1807" s="20" t="str">
        <f>VLOOKUP(H1807,Supporting!A:D,2,FALSE)</f>
        <v>m2-LxW</v>
      </c>
      <c r="Q1807" s="21" t="str">
        <f t="shared" si="817"/>
        <v>off hired</v>
      </c>
      <c r="R1807" s="22">
        <v>44905</v>
      </c>
      <c r="S1807" s="22">
        <v>44991</v>
      </c>
      <c r="T1807" s="23">
        <f t="shared" si="818"/>
        <v>1</v>
      </c>
      <c r="U1807" s="24">
        <f t="shared" si="819"/>
        <v>12.428571428571429</v>
      </c>
      <c r="V1807" s="31">
        <f>VLOOKUP(H1807,Supporting!A:D,3,FALSE)</f>
        <v>36.5</v>
      </c>
      <c r="W1807" s="25">
        <f>VLOOKUP(H1807,Supporting!A:D,4,FALSE)</f>
        <v>3.15</v>
      </c>
      <c r="X1807" s="26">
        <f t="shared" si="820"/>
        <v>109.5</v>
      </c>
      <c r="Y1807" s="26">
        <f t="shared" si="821"/>
        <v>9.4499999999999993</v>
      </c>
      <c r="Z1807" s="26">
        <f t="shared" si="822"/>
        <v>76.649999999999991</v>
      </c>
      <c r="AA1807" s="26">
        <f t="shared" si="823"/>
        <v>32.849999999999994</v>
      </c>
      <c r="AB1807" s="26">
        <f t="shared" si="824"/>
        <v>117.44999999999999</v>
      </c>
      <c r="AC1807" s="26">
        <f t="shared" si="825"/>
        <v>226.95</v>
      </c>
      <c r="AD1807" s="93">
        <f t="shared" si="826"/>
        <v>226.95</v>
      </c>
    </row>
    <row r="1808" spans="1:30" ht="30" customHeight="1" x14ac:dyDescent="0.35">
      <c r="A1808" s="16"/>
      <c r="B1808" s="16" t="s">
        <v>69</v>
      </c>
      <c r="C1808" s="17">
        <v>1568</v>
      </c>
      <c r="D1808" s="18">
        <v>14101</v>
      </c>
      <c r="E1808" s="18">
        <v>8776</v>
      </c>
      <c r="F1808" s="19" t="s">
        <v>49</v>
      </c>
      <c r="G1808" s="16" t="s">
        <v>72</v>
      </c>
      <c r="H1808" s="16" t="s">
        <v>41</v>
      </c>
      <c r="I1808" s="19">
        <v>5</v>
      </c>
      <c r="J1808" s="19">
        <v>0.6</v>
      </c>
      <c r="K1808" s="19"/>
      <c r="L1808" s="19"/>
      <c r="M1808" s="19">
        <f t="shared" si="816"/>
        <v>0</v>
      </c>
      <c r="N1808" s="19">
        <v>1</v>
      </c>
      <c r="O1808" s="19">
        <f>IF(P1808="m3",I1808*J1808*M1808,IF(P1808="m2-LxH",I1808*M1808,IF(P1808="m2-LxW",I1808*J1808*N1808,IF(P1808="rm",M1808,IF(P1808="lm",I1808,IF(P1808="unit",#REF!,))))))</f>
        <v>3</v>
      </c>
      <c r="P1808" s="20" t="str">
        <f>VLOOKUP(H1808,Supporting!A:D,2,FALSE)</f>
        <v>m2-LxW</v>
      </c>
      <c r="Q1808" s="21" t="str">
        <f t="shared" si="817"/>
        <v>off hired</v>
      </c>
      <c r="R1808" s="22">
        <v>44905</v>
      </c>
      <c r="S1808" s="22">
        <v>44991</v>
      </c>
      <c r="T1808" s="23">
        <f t="shared" si="818"/>
        <v>1</v>
      </c>
      <c r="U1808" s="24">
        <f t="shared" si="819"/>
        <v>12.428571428571429</v>
      </c>
      <c r="V1808" s="31">
        <f>VLOOKUP(H1808,Supporting!A:D,3,FALSE)</f>
        <v>36.5</v>
      </c>
      <c r="W1808" s="25">
        <f>VLOOKUP(H1808,Supporting!A:D,4,FALSE)</f>
        <v>3.15</v>
      </c>
      <c r="X1808" s="26">
        <f t="shared" si="820"/>
        <v>109.5</v>
      </c>
      <c r="Y1808" s="26">
        <f t="shared" si="821"/>
        <v>9.4499999999999993</v>
      </c>
      <c r="Z1808" s="26">
        <f t="shared" si="822"/>
        <v>76.649999999999991</v>
      </c>
      <c r="AA1808" s="26">
        <f t="shared" si="823"/>
        <v>32.849999999999994</v>
      </c>
      <c r="AB1808" s="26">
        <f t="shared" si="824"/>
        <v>117.44999999999999</v>
      </c>
      <c r="AC1808" s="26">
        <f t="shared" si="825"/>
        <v>226.95</v>
      </c>
      <c r="AD1808" s="93">
        <f t="shared" si="826"/>
        <v>226.95</v>
      </c>
    </row>
    <row r="1809" spans="1:30" ht="30" customHeight="1" x14ac:dyDescent="0.35">
      <c r="A1809" s="16"/>
      <c r="B1809" s="16" t="s">
        <v>47</v>
      </c>
      <c r="C1809" s="17">
        <v>1572</v>
      </c>
      <c r="D1809" s="18">
        <v>14105</v>
      </c>
      <c r="E1809" s="18">
        <v>8458</v>
      </c>
      <c r="F1809" s="19" t="s">
        <v>49</v>
      </c>
      <c r="G1809" s="16" t="s">
        <v>550</v>
      </c>
      <c r="H1809" s="16" t="s">
        <v>28</v>
      </c>
      <c r="I1809" s="19">
        <v>25</v>
      </c>
      <c r="J1809" s="19">
        <v>4.3</v>
      </c>
      <c r="K1809" s="19">
        <v>4</v>
      </c>
      <c r="L1809" s="19"/>
      <c r="M1809" s="19">
        <f t="shared" ref="M1809:M1840" si="827">K1809-L1809</f>
        <v>4</v>
      </c>
      <c r="N1809" s="19"/>
      <c r="O1809" s="19">
        <f>IF(P1809="m3",I1809*J1809*M1809,IF(P1809="m2-LxH",I1809*M1809,IF(P1809="m2-LxW",I1809*J1809*N1809,IF(P1809="rm",M1809,IF(P1809="lm",I1809,IF(P1809="unit",#REF!,))))))</f>
        <v>430</v>
      </c>
      <c r="P1809" s="20" t="str">
        <f>VLOOKUP(H1809,Supporting!A:D,2,FALSE)</f>
        <v>m3</v>
      </c>
      <c r="Q1809" s="21" t="str">
        <f t="shared" ref="Q1809:Q1840" si="828">IF(S1809&lt;&gt;0,"off hired",IF(R1809&lt;&gt;0,"on hire","-"))</f>
        <v>off hired</v>
      </c>
      <c r="R1809" s="22">
        <v>44905</v>
      </c>
      <c r="S1809" s="22">
        <v>44918</v>
      </c>
      <c r="T1809" s="23">
        <f t="shared" ref="T1809:T1840" si="829">IF(S1809&lt;&gt;0,1,0)</f>
        <v>1</v>
      </c>
      <c r="U1809" s="24">
        <f t="shared" ref="U1809:U1840" si="830">IF(Q1809="on hire",$C$1-R1809+1,IF(Q1809="off hired",S1809-R1809+1,0))/7</f>
        <v>2</v>
      </c>
      <c r="V1809" s="31">
        <f>VLOOKUP(H1809,Supporting!A:D,3,FALSE)</f>
        <v>7.5</v>
      </c>
      <c r="W1809" s="25">
        <f>VLOOKUP(H1809,Supporting!A:D,4,FALSE)</f>
        <v>0.70000000000000007</v>
      </c>
      <c r="X1809" s="26">
        <f t="shared" ref="X1809:X1840" si="831">V1809*O1809</f>
        <v>3225</v>
      </c>
      <c r="Y1809" s="26">
        <f t="shared" ref="Y1809:Y1840" si="832">W1809*O1809</f>
        <v>301.00000000000006</v>
      </c>
      <c r="Z1809" s="26">
        <f t="shared" ref="Z1809:Z1840" si="833">0.7*O1809*V1809</f>
        <v>2257.5</v>
      </c>
      <c r="AA1809" s="26">
        <f t="shared" ref="AA1809:AA1840" si="834">IF(Q1809="off hired",0.3*O1809*V1809*T1809,0)</f>
        <v>967.5</v>
      </c>
      <c r="AB1809" s="26">
        <f t="shared" ref="AB1809:AB1840" si="835">U1809*O1809*W1809</f>
        <v>602.00000000000011</v>
      </c>
      <c r="AC1809" s="26">
        <f t="shared" ref="AC1809:AC1840" si="836">Z1809+AA1809+AB1809</f>
        <v>3827</v>
      </c>
      <c r="AD1809" s="93">
        <f t="shared" si="826"/>
        <v>3827</v>
      </c>
    </row>
    <row r="1810" spans="1:30" ht="30" customHeight="1" x14ac:dyDescent="0.35">
      <c r="A1810" s="16"/>
      <c r="B1810" s="16" t="s">
        <v>224</v>
      </c>
      <c r="C1810" s="17">
        <v>1573</v>
      </c>
      <c r="D1810" s="18">
        <v>14106</v>
      </c>
      <c r="E1810" s="18">
        <v>8409</v>
      </c>
      <c r="F1810" s="19" t="s">
        <v>50</v>
      </c>
      <c r="G1810" s="16" t="s">
        <v>105</v>
      </c>
      <c r="H1810" s="16" t="s">
        <v>38</v>
      </c>
      <c r="I1810" s="19">
        <v>1.8</v>
      </c>
      <c r="J1810" s="19">
        <v>1.3</v>
      </c>
      <c r="K1810" s="19">
        <v>1.5</v>
      </c>
      <c r="L1810" s="19"/>
      <c r="M1810" s="19">
        <f t="shared" si="827"/>
        <v>1.5</v>
      </c>
      <c r="N1810" s="19"/>
      <c r="O1810" s="19">
        <f>IF(P1810="m3",I1810*J1810*M1810,IF(P1810="m2-LxH",I1810*M1810,IF(P1810="m2-LxW",I1810*J1810*N1810,IF(P1810="rm",M1810,IF(P1810="lm",I1810,IF(P1810="unit",#REF!,))))))</f>
        <v>1.5</v>
      </c>
      <c r="P1810" s="20" t="str">
        <f>VLOOKUP(H1810,Supporting!A:D,2,FALSE)</f>
        <v>rm</v>
      </c>
      <c r="Q1810" s="21" t="str">
        <f t="shared" si="828"/>
        <v>off hired</v>
      </c>
      <c r="R1810" s="22">
        <v>44905</v>
      </c>
      <c r="S1810" s="22">
        <v>44936</v>
      </c>
      <c r="T1810" s="23">
        <f t="shared" si="829"/>
        <v>1</v>
      </c>
      <c r="U1810" s="24">
        <f t="shared" si="830"/>
        <v>4.5714285714285712</v>
      </c>
      <c r="V1810" s="31">
        <f>VLOOKUP(H1810,Supporting!A:D,3,FALSE)</f>
        <v>135</v>
      </c>
      <c r="W1810" s="25">
        <f>VLOOKUP(H1810,Supporting!A:D,4,FALSE)</f>
        <v>12.25</v>
      </c>
      <c r="X1810" s="26">
        <f t="shared" si="831"/>
        <v>202.5</v>
      </c>
      <c r="Y1810" s="26">
        <f t="shared" si="832"/>
        <v>18.375</v>
      </c>
      <c r="Z1810" s="26">
        <f t="shared" si="833"/>
        <v>141.74999999999997</v>
      </c>
      <c r="AA1810" s="26">
        <f t="shared" si="834"/>
        <v>60.749999999999993</v>
      </c>
      <c r="AB1810" s="26">
        <f t="shared" si="835"/>
        <v>84</v>
      </c>
      <c r="AC1810" s="26">
        <f t="shared" si="836"/>
        <v>286.5</v>
      </c>
      <c r="AD1810" s="93">
        <f t="shared" si="826"/>
        <v>286.5</v>
      </c>
    </row>
    <row r="1811" spans="1:30" ht="30" customHeight="1" x14ac:dyDescent="0.35">
      <c r="A1811" s="16"/>
      <c r="B1811" s="16" t="s">
        <v>114</v>
      </c>
      <c r="C1811" s="17">
        <v>1574</v>
      </c>
      <c r="D1811" s="18">
        <v>14107</v>
      </c>
      <c r="E1811" s="18"/>
      <c r="F1811" s="19" t="s">
        <v>49</v>
      </c>
      <c r="G1811" s="16" t="s">
        <v>90</v>
      </c>
      <c r="H1811" s="16" t="s">
        <v>28</v>
      </c>
      <c r="I1811" s="19">
        <v>3.5</v>
      </c>
      <c r="J1811" s="19">
        <v>3.5</v>
      </c>
      <c r="K1811" s="19">
        <v>3</v>
      </c>
      <c r="L1811" s="19"/>
      <c r="M1811" s="19">
        <f t="shared" si="827"/>
        <v>3</v>
      </c>
      <c r="N1811" s="19"/>
      <c r="O1811" s="19">
        <f>IF(P1811="m3",I1811*J1811*M1811,IF(P1811="m2-LxH",I1811*M1811,IF(P1811="m2-LxW",I1811*J1811*N1811,IF(P1811="rm",M1811,IF(P1811="lm",I1811,IF(P1811="unit",#REF!,))))))</f>
        <v>36.75</v>
      </c>
      <c r="P1811" s="20" t="str">
        <f>VLOOKUP(H1811,Supporting!A:D,2,FALSE)</f>
        <v>m3</v>
      </c>
      <c r="Q1811" s="21" t="str">
        <f t="shared" si="828"/>
        <v>on hire</v>
      </c>
      <c r="R1811" s="22">
        <v>44905</v>
      </c>
      <c r="S1811" s="22"/>
      <c r="T1811" s="23">
        <f t="shared" si="829"/>
        <v>0</v>
      </c>
      <c r="U1811" s="24">
        <f t="shared" ca="1" si="830"/>
        <v>19.428571428571427</v>
      </c>
      <c r="V1811" s="31">
        <f>VLOOKUP(H1811,Supporting!A:D,3,FALSE)</f>
        <v>7.5</v>
      </c>
      <c r="W1811" s="25">
        <f>VLOOKUP(H1811,Supporting!A:D,4,FALSE)</f>
        <v>0.70000000000000007</v>
      </c>
      <c r="X1811" s="26">
        <f t="shared" si="831"/>
        <v>275.625</v>
      </c>
      <c r="Y1811" s="26">
        <f t="shared" si="832"/>
        <v>25.725000000000001</v>
      </c>
      <c r="Z1811" s="26">
        <f t="shared" si="833"/>
        <v>192.93749999999997</v>
      </c>
      <c r="AA1811" s="26">
        <f t="shared" si="834"/>
        <v>0</v>
      </c>
      <c r="AB1811" s="26">
        <f t="shared" ca="1" si="835"/>
        <v>499.80000000000007</v>
      </c>
      <c r="AC1811" s="26">
        <f t="shared" ca="1" si="836"/>
        <v>692.73750000000007</v>
      </c>
      <c r="AD1811" s="93">
        <f t="shared" ca="1" si="826"/>
        <v>692.73750000000007</v>
      </c>
    </row>
    <row r="1812" spans="1:30" ht="30" customHeight="1" x14ac:dyDescent="0.35">
      <c r="A1812" s="16"/>
      <c r="B1812" s="16" t="s">
        <v>115</v>
      </c>
      <c r="C1812" s="17">
        <v>1576</v>
      </c>
      <c r="D1812" s="18">
        <v>14108</v>
      </c>
      <c r="E1812" s="18">
        <v>8736</v>
      </c>
      <c r="F1812" s="19" t="s">
        <v>49</v>
      </c>
      <c r="G1812" s="16" t="s">
        <v>72</v>
      </c>
      <c r="H1812" s="16" t="s">
        <v>36</v>
      </c>
      <c r="I1812" s="19">
        <v>5</v>
      </c>
      <c r="J1812" s="19">
        <v>1.3</v>
      </c>
      <c r="K1812" s="19">
        <v>2</v>
      </c>
      <c r="L1812" s="19"/>
      <c r="M1812" s="19">
        <f t="shared" si="827"/>
        <v>2</v>
      </c>
      <c r="N1812" s="19"/>
      <c r="O1812" s="19">
        <f>IF(P1812="m3",I1812*J1812*M1812,IF(P1812="m2-LxH",I1812*M1812,IF(P1812="m2-LxW",I1812*J1812*N1812,IF(P1812="rm",M1812,IF(P1812="lm",I1812,IF(P1812="unit",#REF!,))))))</f>
        <v>10</v>
      </c>
      <c r="P1812" s="20" t="str">
        <f>VLOOKUP(H1812,Supporting!A:D,2,FALSE)</f>
        <v>m2-LxH</v>
      </c>
      <c r="Q1812" s="21" t="str">
        <f t="shared" si="828"/>
        <v>off hired</v>
      </c>
      <c r="R1812" s="22">
        <v>44905</v>
      </c>
      <c r="S1812" s="22">
        <v>45008</v>
      </c>
      <c r="T1812" s="23">
        <f t="shared" si="829"/>
        <v>1</v>
      </c>
      <c r="U1812" s="24">
        <f t="shared" si="830"/>
        <v>14.857142857142858</v>
      </c>
      <c r="V1812" s="31">
        <f>VLOOKUP(H1812,Supporting!A:D,3,FALSE)</f>
        <v>14</v>
      </c>
      <c r="W1812" s="25">
        <f>VLOOKUP(H1812,Supporting!A:D,4,FALSE)</f>
        <v>0.84</v>
      </c>
      <c r="X1812" s="26">
        <f t="shared" si="831"/>
        <v>140</v>
      </c>
      <c r="Y1812" s="26">
        <f t="shared" si="832"/>
        <v>8.4</v>
      </c>
      <c r="Z1812" s="26">
        <f t="shared" si="833"/>
        <v>98</v>
      </c>
      <c r="AA1812" s="26">
        <f t="shared" si="834"/>
        <v>42</v>
      </c>
      <c r="AB1812" s="26">
        <f t="shared" si="835"/>
        <v>124.80000000000001</v>
      </c>
      <c r="AC1812" s="26">
        <f t="shared" si="836"/>
        <v>264.8</v>
      </c>
      <c r="AD1812" s="93">
        <f t="shared" si="826"/>
        <v>264.8</v>
      </c>
    </row>
    <row r="1813" spans="1:30" ht="30" customHeight="1" x14ac:dyDescent="0.35">
      <c r="A1813" s="16"/>
      <c r="B1813" s="16" t="s">
        <v>115</v>
      </c>
      <c r="C1813" s="17">
        <v>1576</v>
      </c>
      <c r="D1813" s="18">
        <v>14108</v>
      </c>
      <c r="E1813" s="18">
        <v>8736</v>
      </c>
      <c r="F1813" s="19" t="s">
        <v>49</v>
      </c>
      <c r="G1813" s="16" t="s">
        <v>72</v>
      </c>
      <c r="H1813" s="16" t="s">
        <v>41</v>
      </c>
      <c r="I1813" s="19">
        <v>5</v>
      </c>
      <c r="J1813" s="19">
        <v>0.6</v>
      </c>
      <c r="K1813" s="19"/>
      <c r="L1813" s="19"/>
      <c r="M1813" s="19">
        <f t="shared" si="827"/>
        <v>0</v>
      </c>
      <c r="N1813" s="19">
        <v>1</v>
      </c>
      <c r="O1813" s="19">
        <f>IF(P1813="m3",I1813*J1813*M1813,IF(P1813="m2-LxH",I1813*M1813,IF(P1813="m2-LxW",I1813*J1813*N1813,IF(P1813="rm",M1813,IF(P1813="lm",I1813,IF(P1813="unit",#REF!,))))))</f>
        <v>3</v>
      </c>
      <c r="P1813" s="20" t="str">
        <f>VLOOKUP(H1813,Supporting!A:D,2,FALSE)</f>
        <v>m2-LxW</v>
      </c>
      <c r="Q1813" s="21" t="str">
        <f t="shared" si="828"/>
        <v>off hired</v>
      </c>
      <c r="R1813" s="22">
        <v>44905</v>
      </c>
      <c r="S1813" s="22">
        <v>45008</v>
      </c>
      <c r="T1813" s="23">
        <f t="shared" si="829"/>
        <v>1</v>
      </c>
      <c r="U1813" s="24">
        <f t="shared" si="830"/>
        <v>14.857142857142858</v>
      </c>
      <c r="V1813" s="31">
        <f>VLOOKUP(H1813,Supporting!A:D,3,FALSE)</f>
        <v>36.5</v>
      </c>
      <c r="W1813" s="25">
        <f>VLOOKUP(H1813,Supporting!A:D,4,FALSE)</f>
        <v>3.15</v>
      </c>
      <c r="X1813" s="26">
        <f t="shared" si="831"/>
        <v>109.5</v>
      </c>
      <c r="Y1813" s="26">
        <f t="shared" si="832"/>
        <v>9.4499999999999993</v>
      </c>
      <c r="Z1813" s="26">
        <f t="shared" si="833"/>
        <v>76.649999999999991</v>
      </c>
      <c r="AA1813" s="26">
        <f t="shared" si="834"/>
        <v>32.849999999999994</v>
      </c>
      <c r="AB1813" s="26">
        <f t="shared" si="835"/>
        <v>140.39999999999998</v>
      </c>
      <c r="AC1813" s="26">
        <f t="shared" si="836"/>
        <v>249.89999999999998</v>
      </c>
      <c r="AD1813" s="93">
        <f t="shared" si="826"/>
        <v>249.89999999999998</v>
      </c>
    </row>
    <row r="1814" spans="1:30" ht="30" customHeight="1" x14ac:dyDescent="0.35">
      <c r="A1814" s="16"/>
      <c r="B1814" s="16" t="s">
        <v>104</v>
      </c>
      <c r="C1814" s="17">
        <v>1577</v>
      </c>
      <c r="D1814" s="18">
        <v>14109</v>
      </c>
      <c r="E1814" s="18">
        <v>8647</v>
      </c>
      <c r="F1814" s="19" t="s">
        <v>49</v>
      </c>
      <c r="G1814" s="16" t="s">
        <v>105</v>
      </c>
      <c r="H1814" s="16" t="s">
        <v>38</v>
      </c>
      <c r="I1814" s="19">
        <v>2.5</v>
      </c>
      <c r="J1814" s="19">
        <v>1</v>
      </c>
      <c r="K1814" s="19">
        <v>1.5</v>
      </c>
      <c r="L1814" s="19"/>
      <c r="M1814" s="19">
        <f t="shared" si="827"/>
        <v>1.5</v>
      </c>
      <c r="N1814" s="19"/>
      <c r="O1814" s="19">
        <f>IF(P1814="m3",I1814*J1814*M1814,IF(P1814="m2-LxH",I1814*M1814,IF(P1814="m2-LxW",I1814*J1814*N1814,IF(P1814="rm",M1814,IF(P1814="lm",I1814,IF(P1814="unit",#REF!,))))))</f>
        <v>1.5</v>
      </c>
      <c r="P1814" s="20" t="str">
        <f>VLOOKUP(H1814,Supporting!A:D,2,FALSE)</f>
        <v>rm</v>
      </c>
      <c r="Q1814" s="21" t="str">
        <f t="shared" si="828"/>
        <v>off hired</v>
      </c>
      <c r="R1814" s="22">
        <v>44905</v>
      </c>
      <c r="S1814" s="22">
        <v>44965</v>
      </c>
      <c r="T1814" s="23">
        <f t="shared" si="829"/>
        <v>1</v>
      </c>
      <c r="U1814" s="24">
        <f t="shared" si="830"/>
        <v>8.7142857142857135</v>
      </c>
      <c r="V1814" s="31">
        <f>VLOOKUP(H1814,Supporting!A:D,3,FALSE)</f>
        <v>135</v>
      </c>
      <c r="W1814" s="25">
        <f>VLOOKUP(H1814,Supporting!A:D,4,FALSE)</f>
        <v>12.25</v>
      </c>
      <c r="X1814" s="26">
        <f t="shared" si="831"/>
        <v>202.5</v>
      </c>
      <c r="Y1814" s="26">
        <f t="shared" si="832"/>
        <v>18.375</v>
      </c>
      <c r="Z1814" s="26">
        <f t="shared" si="833"/>
        <v>141.74999999999997</v>
      </c>
      <c r="AA1814" s="26">
        <f t="shared" si="834"/>
        <v>60.749999999999993</v>
      </c>
      <c r="AB1814" s="26">
        <f t="shared" si="835"/>
        <v>160.12499999999997</v>
      </c>
      <c r="AC1814" s="26">
        <f t="shared" si="836"/>
        <v>362.62499999999994</v>
      </c>
      <c r="AD1814" s="93">
        <f t="shared" si="826"/>
        <v>362.62499999999994</v>
      </c>
    </row>
    <row r="1815" spans="1:30" ht="30" customHeight="1" x14ac:dyDescent="0.35">
      <c r="A1815" s="16"/>
      <c r="B1815" s="16" t="s">
        <v>47</v>
      </c>
      <c r="C1815" s="17">
        <v>1578</v>
      </c>
      <c r="D1815" s="18">
        <v>14110</v>
      </c>
      <c r="E1815" s="18">
        <v>8327</v>
      </c>
      <c r="F1815" s="19" t="s">
        <v>50</v>
      </c>
      <c r="G1815" s="16" t="s">
        <v>135</v>
      </c>
      <c r="H1815" s="16" t="s">
        <v>38</v>
      </c>
      <c r="I1815" s="19">
        <v>2.5</v>
      </c>
      <c r="J1815" s="19">
        <v>1.3</v>
      </c>
      <c r="K1815" s="19">
        <v>4</v>
      </c>
      <c r="L1815" s="19"/>
      <c r="M1815" s="19">
        <f t="shared" si="827"/>
        <v>4</v>
      </c>
      <c r="N1815" s="19"/>
      <c r="O1815" s="19">
        <f>IF(P1815="m3",I1815*J1815*M1815,IF(P1815="m2-LxH",I1815*M1815,IF(P1815="m2-LxW",I1815*J1815*N1815,IF(P1815="rm",M1815,IF(P1815="lm",I1815,IF(P1815="unit",#REF!,))))))</f>
        <v>4</v>
      </c>
      <c r="P1815" s="20" t="str">
        <f>VLOOKUP(H1815,Supporting!A:D,2,FALSE)</f>
        <v>rm</v>
      </c>
      <c r="Q1815" s="21" t="str">
        <f t="shared" si="828"/>
        <v>off hired</v>
      </c>
      <c r="R1815" s="22">
        <v>44905</v>
      </c>
      <c r="S1815" s="22">
        <v>44908</v>
      </c>
      <c r="T1815" s="23">
        <f t="shared" si="829"/>
        <v>1</v>
      </c>
      <c r="U1815" s="24">
        <f t="shared" si="830"/>
        <v>0.5714285714285714</v>
      </c>
      <c r="V1815" s="31">
        <f>VLOOKUP(H1815,Supporting!A:D,3,FALSE)</f>
        <v>135</v>
      </c>
      <c r="W1815" s="25">
        <f>VLOOKUP(H1815,Supporting!A:D,4,FALSE)</f>
        <v>12.25</v>
      </c>
      <c r="X1815" s="26">
        <f t="shared" si="831"/>
        <v>540</v>
      </c>
      <c r="Y1815" s="26">
        <f t="shared" si="832"/>
        <v>49</v>
      </c>
      <c r="Z1815" s="26">
        <f t="shared" si="833"/>
        <v>378</v>
      </c>
      <c r="AA1815" s="26">
        <f t="shared" si="834"/>
        <v>162</v>
      </c>
      <c r="AB1815" s="26">
        <f t="shared" si="835"/>
        <v>28</v>
      </c>
      <c r="AC1815" s="26">
        <f t="shared" si="836"/>
        <v>568</v>
      </c>
      <c r="AD1815" s="93">
        <f t="shared" si="826"/>
        <v>568</v>
      </c>
    </row>
    <row r="1816" spans="1:30" ht="30" customHeight="1" x14ac:dyDescent="0.35">
      <c r="A1816" s="16"/>
      <c r="B1816" s="16" t="s">
        <v>61</v>
      </c>
      <c r="C1816" s="17">
        <v>1579</v>
      </c>
      <c r="D1816" s="18">
        <v>14112</v>
      </c>
      <c r="E1816" s="18">
        <v>8494</v>
      </c>
      <c r="F1816" s="19" t="s">
        <v>49</v>
      </c>
      <c r="G1816" s="16" t="s">
        <v>168</v>
      </c>
      <c r="H1816" s="16" t="s">
        <v>36</v>
      </c>
      <c r="I1816" s="19">
        <v>5</v>
      </c>
      <c r="J1816" s="19">
        <v>1</v>
      </c>
      <c r="K1816" s="19">
        <v>4</v>
      </c>
      <c r="L1816" s="19"/>
      <c r="M1816" s="19">
        <f t="shared" si="827"/>
        <v>4</v>
      </c>
      <c r="N1816" s="19"/>
      <c r="O1816" s="19">
        <f>IF(P1816="m3",I1816*J1816*M1816,IF(P1816="m2-LxH",I1816*M1816,IF(P1816="m2-LxW",I1816*J1816*N1816,IF(P1816="rm",M1816,IF(P1816="lm",I1816,IF(P1816="unit",#REF!,))))))</f>
        <v>20</v>
      </c>
      <c r="P1816" s="20" t="str">
        <f>VLOOKUP(H1816,Supporting!A:D,2,FALSE)</f>
        <v>m2-LxH</v>
      </c>
      <c r="Q1816" s="21" t="str">
        <f t="shared" si="828"/>
        <v>off hired</v>
      </c>
      <c r="R1816" s="22">
        <v>44905</v>
      </c>
      <c r="S1816" s="22">
        <v>44931</v>
      </c>
      <c r="T1816" s="23">
        <f t="shared" si="829"/>
        <v>1</v>
      </c>
      <c r="U1816" s="24">
        <f t="shared" si="830"/>
        <v>3.8571428571428572</v>
      </c>
      <c r="V1816" s="31">
        <f>VLOOKUP(H1816,Supporting!A:D,3,FALSE)</f>
        <v>14</v>
      </c>
      <c r="W1816" s="25">
        <f>VLOOKUP(H1816,Supporting!A:D,4,FALSE)</f>
        <v>0.84</v>
      </c>
      <c r="X1816" s="26">
        <f t="shared" si="831"/>
        <v>280</v>
      </c>
      <c r="Y1816" s="26">
        <f t="shared" si="832"/>
        <v>16.8</v>
      </c>
      <c r="Z1816" s="26">
        <f t="shared" si="833"/>
        <v>196</v>
      </c>
      <c r="AA1816" s="26">
        <f t="shared" si="834"/>
        <v>84</v>
      </c>
      <c r="AB1816" s="26">
        <f t="shared" si="835"/>
        <v>64.8</v>
      </c>
      <c r="AC1816" s="26">
        <f t="shared" si="836"/>
        <v>344.8</v>
      </c>
      <c r="AD1816" s="93">
        <f t="shared" si="826"/>
        <v>344.8</v>
      </c>
    </row>
    <row r="1817" spans="1:30" ht="30" customHeight="1" x14ac:dyDescent="0.35">
      <c r="A1817" s="16"/>
      <c r="B1817" s="16" t="s">
        <v>55</v>
      </c>
      <c r="C1817" s="17">
        <v>1563</v>
      </c>
      <c r="D1817" s="18">
        <v>14097</v>
      </c>
      <c r="E1817" s="18">
        <v>8431</v>
      </c>
      <c r="F1817" s="19" t="s">
        <v>49</v>
      </c>
      <c r="G1817" s="16" t="s">
        <v>551</v>
      </c>
      <c r="H1817" s="16" t="s">
        <v>36</v>
      </c>
      <c r="I1817" s="19">
        <v>155</v>
      </c>
      <c r="J1817" s="19">
        <v>1</v>
      </c>
      <c r="K1817" s="19">
        <v>2</v>
      </c>
      <c r="L1817" s="19"/>
      <c r="M1817" s="19">
        <f t="shared" si="827"/>
        <v>2</v>
      </c>
      <c r="N1817" s="19"/>
      <c r="O1817" s="19">
        <f>IF(P1817="m3",I1817*J1817*M1817,IF(P1817="m2-LxH",I1817*M1817,IF(P1817="m2-LxW",I1817*J1817*N1817,IF(P1817="rm",M1817,IF(P1817="lm",I1817,IF(P1817="unit",#REF!,))))))</f>
        <v>310</v>
      </c>
      <c r="P1817" s="20" t="str">
        <f>VLOOKUP(H1817,Supporting!A:D,2,FALSE)</f>
        <v>m2-LxH</v>
      </c>
      <c r="Q1817" s="21" t="str">
        <f t="shared" si="828"/>
        <v>off hired</v>
      </c>
      <c r="R1817" s="22">
        <v>44904</v>
      </c>
      <c r="S1817" s="22">
        <v>44943</v>
      </c>
      <c r="T1817" s="23">
        <f t="shared" si="829"/>
        <v>1</v>
      </c>
      <c r="U1817" s="24">
        <f t="shared" si="830"/>
        <v>5.7142857142857144</v>
      </c>
      <c r="V1817" s="31">
        <f>VLOOKUP(H1817,Supporting!A:D,3,FALSE)</f>
        <v>14</v>
      </c>
      <c r="W1817" s="25">
        <f>VLOOKUP(H1817,Supporting!A:D,4,FALSE)</f>
        <v>0.84</v>
      </c>
      <c r="X1817" s="26">
        <f t="shared" si="831"/>
        <v>4340</v>
      </c>
      <c r="Y1817" s="26">
        <f t="shared" si="832"/>
        <v>260.39999999999998</v>
      </c>
      <c r="Z1817" s="26">
        <f t="shared" si="833"/>
        <v>3038</v>
      </c>
      <c r="AA1817" s="26">
        <f t="shared" si="834"/>
        <v>1302</v>
      </c>
      <c r="AB1817" s="26">
        <f t="shared" si="835"/>
        <v>1488</v>
      </c>
      <c r="AC1817" s="26">
        <f t="shared" si="836"/>
        <v>5828</v>
      </c>
      <c r="AD1817" s="93">
        <f t="shared" si="826"/>
        <v>5828</v>
      </c>
    </row>
    <row r="1818" spans="1:30" ht="30" customHeight="1" x14ac:dyDescent="0.35">
      <c r="A1818" s="16"/>
      <c r="B1818" s="16" t="s">
        <v>106</v>
      </c>
      <c r="C1818" s="17">
        <v>1569</v>
      </c>
      <c r="D1818" s="18">
        <v>14102</v>
      </c>
      <c r="E1818" s="18">
        <v>8479</v>
      </c>
      <c r="F1818" s="19" t="s">
        <v>49</v>
      </c>
      <c r="G1818" s="16" t="s">
        <v>552</v>
      </c>
      <c r="H1818" s="16" t="s">
        <v>36</v>
      </c>
      <c r="I1818" s="19">
        <v>86</v>
      </c>
      <c r="J1818" s="19">
        <v>1</v>
      </c>
      <c r="K1818" s="19">
        <v>2</v>
      </c>
      <c r="L1818" s="19"/>
      <c r="M1818" s="19">
        <f t="shared" si="827"/>
        <v>2</v>
      </c>
      <c r="N1818" s="19"/>
      <c r="O1818" s="19">
        <f>IF(P1818="m3",I1818*J1818*M1818,IF(P1818="m2-LxH",I1818*M1818,IF(P1818="m2-LxW",I1818*J1818*N1818,IF(P1818="rm",M1818,IF(P1818="lm",I1818,IF(P1818="unit",#REF!,))))))</f>
        <v>172</v>
      </c>
      <c r="P1818" s="20" t="str">
        <f>VLOOKUP(H1818,Supporting!A:D,2,FALSE)</f>
        <v>m2-LxH</v>
      </c>
      <c r="Q1818" s="21" t="str">
        <f t="shared" si="828"/>
        <v>off hired</v>
      </c>
      <c r="R1818" s="22">
        <v>44905</v>
      </c>
      <c r="S1818" s="22">
        <v>44926</v>
      </c>
      <c r="T1818" s="23">
        <f t="shared" si="829"/>
        <v>1</v>
      </c>
      <c r="U1818" s="24">
        <f t="shared" si="830"/>
        <v>3.1428571428571428</v>
      </c>
      <c r="V1818" s="31">
        <f>VLOOKUP(H1818,Supporting!A:D,3,FALSE)</f>
        <v>14</v>
      </c>
      <c r="W1818" s="25">
        <f>VLOOKUP(H1818,Supporting!A:D,4,FALSE)</f>
        <v>0.84</v>
      </c>
      <c r="X1818" s="26">
        <f t="shared" si="831"/>
        <v>2408</v>
      </c>
      <c r="Y1818" s="26">
        <f t="shared" si="832"/>
        <v>144.47999999999999</v>
      </c>
      <c r="Z1818" s="26">
        <f t="shared" si="833"/>
        <v>1685.6</v>
      </c>
      <c r="AA1818" s="26">
        <f t="shared" si="834"/>
        <v>722.4</v>
      </c>
      <c r="AB1818" s="26">
        <f t="shared" si="835"/>
        <v>454.08</v>
      </c>
      <c r="AC1818" s="26">
        <f t="shared" si="836"/>
        <v>2862.08</v>
      </c>
      <c r="AD1818" s="93">
        <f t="shared" si="826"/>
        <v>2862.08</v>
      </c>
    </row>
    <row r="1819" spans="1:30" ht="30" customHeight="1" x14ac:dyDescent="0.35">
      <c r="A1819" s="16"/>
      <c r="B1819" s="16" t="s">
        <v>117</v>
      </c>
      <c r="C1819" s="17">
        <v>1580</v>
      </c>
      <c r="D1819" s="18">
        <v>14111</v>
      </c>
      <c r="E1819" s="18">
        <v>8776</v>
      </c>
      <c r="F1819" s="19" t="s">
        <v>49</v>
      </c>
      <c r="G1819" s="16" t="s">
        <v>72</v>
      </c>
      <c r="H1819" s="16" t="s">
        <v>36</v>
      </c>
      <c r="I1819" s="19">
        <v>5</v>
      </c>
      <c r="J1819" s="19">
        <v>1</v>
      </c>
      <c r="K1819" s="19">
        <v>1.8</v>
      </c>
      <c r="L1819" s="19"/>
      <c r="M1819" s="19">
        <f t="shared" si="827"/>
        <v>1.8</v>
      </c>
      <c r="N1819" s="19"/>
      <c r="O1819" s="19">
        <f>IF(P1819="m3",I1819*J1819*M1819,IF(P1819="m2-LxH",I1819*M1819,IF(P1819="m2-LxW",I1819*J1819*N1819,IF(P1819="rm",M1819,IF(P1819="lm",I1819,IF(P1819="unit",#REF!,))))))</f>
        <v>9</v>
      </c>
      <c r="P1819" s="20" t="str">
        <f>VLOOKUP(H1819,Supporting!A:D,2,FALSE)</f>
        <v>m2-LxH</v>
      </c>
      <c r="Q1819" s="21" t="str">
        <f t="shared" si="828"/>
        <v>off hired</v>
      </c>
      <c r="R1819" s="22">
        <v>44905</v>
      </c>
      <c r="S1819" s="22">
        <v>44991</v>
      </c>
      <c r="T1819" s="23">
        <f t="shared" si="829"/>
        <v>1</v>
      </c>
      <c r="U1819" s="24">
        <f t="shared" si="830"/>
        <v>12.428571428571429</v>
      </c>
      <c r="V1819" s="31">
        <f>VLOOKUP(H1819,Supporting!A:D,3,FALSE)</f>
        <v>14</v>
      </c>
      <c r="W1819" s="25">
        <f>VLOOKUP(H1819,Supporting!A:D,4,FALSE)</f>
        <v>0.84</v>
      </c>
      <c r="X1819" s="26">
        <f t="shared" si="831"/>
        <v>126</v>
      </c>
      <c r="Y1819" s="26">
        <f t="shared" si="832"/>
        <v>7.56</v>
      </c>
      <c r="Z1819" s="26">
        <f t="shared" si="833"/>
        <v>88.2</v>
      </c>
      <c r="AA1819" s="26">
        <f t="shared" si="834"/>
        <v>37.799999999999997</v>
      </c>
      <c r="AB1819" s="26">
        <f t="shared" si="835"/>
        <v>93.96</v>
      </c>
      <c r="AC1819" s="26">
        <f t="shared" si="836"/>
        <v>219.95999999999998</v>
      </c>
      <c r="AD1819" s="93">
        <f t="shared" si="826"/>
        <v>219.95999999999998</v>
      </c>
    </row>
    <row r="1820" spans="1:30" ht="30" customHeight="1" x14ac:dyDescent="0.35">
      <c r="A1820" s="16"/>
      <c r="B1820" s="16" t="s">
        <v>117</v>
      </c>
      <c r="C1820" s="17">
        <v>1580</v>
      </c>
      <c r="D1820" s="18">
        <v>14111</v>
      </c>
      <c r="E1820" s="18">
        <v>8776</v>
      </c>
      <c r="F1820" s="19" t="s">
        <v>49</v>
      </c>
      <c r="G1820" s="16" t="s">
        <v>72</v>
      </c>
      <c r="H1820" s="16" t="s">
        <v>41</v>
      </c>
      <c r="I1820" s="19">
        <v>5</v>
      </c>
      <c r="J1820" s="19">
        <v>0.6</v>
      </c>
      <c r="K1820" s="19"/>
      <c r="L1820" s="19"/>
      <c r="M1820" s="19">
        <f t="shared" si="827"/>
        <v>0</v>
      </c>
      <c r="N1820" s="19">
        <v>1</v>
      </c>
      <c r="O1820" s="19">
        <f>IF(P1820="m3",I1820*J1820*M1820,IF(P1820="m2-LxH",I1820*M1820,IF(P1820="m2-LxW",I1820*J1820*N1820,IF(P1820="rm",M1820,IF(P1820="lm",I1820,IF(P1820="unit",#REF!,))))))</f>
        <v>3</v>
      </c>
      <c r="P1820" s="20" t="str">
        <f>VLOOKUP(H1820,Supporting!A:D,2,FALSE)</f>
        <v>m2-LxW</v>
      </c>
      <c r="Q1820" s="21" t="str">
        <f t="shared" si="828"/>
        <v>off hired</v>
      </c>
      <c r="R1820" s="22">
        <v>44905</v>
      </c>
      <c r="S1820" s="22">
        <v>44991</v>
      </c>
      <c r="T1820" s="23">
        <f t="shared" si="829"/>
        <v>1</v>
      </c>
      <c r="U1820" s="24">
        <f t="shared" si="830"/>
        <v>12.428571428571429</v>
      </c>
      <c r="V1820" s="31">
        <f>VLOOKUP(H1820,Supporting!A:D,3,FALSE)</f>
        <v>36.5</v>
      </c>
      <c r="W1820" s="25">
        <f>VLOOKUP(H1820,Supporting!A:D,4,FALSE)</f>
        <v>3.15</v>
      </c>
      <c r="X1820" s="26">
        <f t="shared" si="831"/>
        <v>109.5</v>
      </c>
      <c r="Y1820" s="26">
        <f t="shared" si="832"/>
        <v>9.4499999999999993</v>
      </c>
      <c r="Z1820" s="26">
        <f t="shared" si="833"/>
        <v>76.649999999999991</v>
      </c>
      <c r="AA1820" s="26">
        <f t="shared" si="834"/>
        <v>32.849999999999994</v>
      </c>
      <c r="AB1820" s="26">
        <f t="shared" si="835"/>
        <v>117.44999999999999</v>
      </c>
      <c r="AC1820" s="26">
        <f t="shared" si="836"/>
        <v>226.95</v>
      </c>
      <c r="AD1820" s="93">
        <f t="shared" si="826"/>
        <v>226.95</v>
      </c>
    </row>
    <row r="1821" spans="1:30" ht="30" customHeight="1" x14ac:dyDescent="0.35">
      <c r="A1821" s="16"/>
      <c r="B1821" s="16" t="s">
        <v>117</v>
      </c>
      <c r="C1821" s="17">
        <v>1575</v>
      </c>
      <c r="D1821" s="18">
        <v>14111</v>
      </c>
      <c r="E1821" s="18">
        <v>8776</v>
      </c>
      <c r="F1821" s="19" t="s">
        <v>49</v>
      </c>
      <c r="G1821" s="16" t="s">
        <v>72</v>
      </c>
      <c r="H1821" s="16" t="s">
        <v>36</v>
      </c>
      <c r="I1821" s="19">
        <v>5</v>
      </c>
      <c r="J1821" s="19">
        <v>1</v>
      </c>
      <c r="K1821" s="19">
        <v>1.8</v>
      </c>
      <c r="L1821" s="19"/>
      <c r="M1821" s="19">
        <f t="shared" si="827"/>
        <v>1.8</v>
      </c>
      <c r="N1821" s="19"/>
      <c r="O1821" s="19">
        <f>IF(P1821="m3",I1821*J1821*M1821,IF(P1821="m2-LxH",I1821*M1821,IF(P1821="m2-LxW",I1821*J1821*N1821,IF(P1821="rm",M1821,IF(P1821="lm",I1821,IF(P1821="unit",#REF!,))))))</f>
        <v>9</v>
      </c>
      <c r="P1821" s="20" t="str">
        <f>VLOOKUP(H1821,Supporting!A:D,2,FALSE)</f>
        <v>m2-LxH</v>
      </c>
      <c r="Q1821" s="21" t="str">
        <f t="shared" si="828"/>
        <v>off hired</v>
      </c>
      <c r="R1821" s="22">
        <v>44905</v>
      </c>
      <c r="S1821" s="22">
        <v>44991</v>
      </c>
      <c r="T1821" s="23">
        <f t="shared" si="829"/>
        <v>1</v>
      </c>
      <c r="U1821" s="24">
        <f t="shared" si="830"/>
        <v>12.428571428571429</v>
      </c>
      <c r="V1821" s="31">
        <f>VLOOKUP(H1821,Supporting!A:D,3,FALSE)</f>
        <v>14</v>
      </c>
      <c r="W1821" s="25">
        <f>VLOOKUP(H1821,Supporting!A:D,4,FALSE)</f>
        <v>0.84</v>
      </c>
      <c r="X1821" s="26">
        <f t="shared" si="831"/>
        <v>126</v>
      </c>
      <c r="Y1821" s="26">
        <f t="shared" si="832"/>
        <v>7.56</v>
      </c>
      <c r="Z1821" s="26">
        <f t="shared" si="833"/>
        <v>88.2</v>
      </c>
      <c r="AA1821" s="26">
        <f t="shared" si="834"/>
        <v>37.799999999999997</v>
      </c>
      <c r="AB1821" s="26">
        <f t="shared" si="835"/>
        <v>93.96</v>
      </c>
      <c r="AC1821" s="26">
        <f t="shared" si="836"/>
        <v>219.95999999999998</v>
      </c>
      <c r="AD1821" s="93">
        <f t="shared" si="826"/>
        <v>219.95999999999998</v>
      </c>
    </row>
    <row r="1822" spans="1:30" ht="30" customHeight="1" x14ac:dyDescent="0.35">
      <c r="A1822" s="16"/>
      <c r="B1822" s="16" t="s">
        <v>117</v>
      </c>
      <c r="C1822" s="17">
        <v>1575</v>
      </c>
      <c r="D1822" s="18">
        <v>14111</v>
      </c>
      <c r="E1822" s="18">
        <v>8776</v>
      </c>
      <c r="F1822" s="19" t="s">
        <v>49</v>
      </c>
      <c r="G1822" s="16" t="s">
        <v>72</v>
      </c>
      <c r="H1822" s="16" t="s">
        <v>41</v>
      </c>
      <c r="I1822" s="19">
        <v>5</v>
      </c>
      <c r="J1822" s="19">
        <v>0.6</v>
      </c>
      <c r="K1822" s="19"/>
      <c r="L1822" s="19"/>
      <c r="M1822" s="19">
        <f t="shared" si="827"/>
        <v>0</v>
      </c>
      <c r="N1822" s="19">
        <v>1</v>
      </c>
      <c r="O1822" s="19">
        <f>IF(P1822="m3",I1822*J1822*M1822,IF(P1822="m2-LxH",I1822*M1822,IF(P1822="m2-LxW",I1822*J1822*N1822,IF(P1822="rm",M1822,IF(P1822="lm",I1822,IF(P1822="unit",#REF!,))))))</f>
        <v>3</v>
      </c>
      <c r="P1822" s="20" t="str">
        <f>VLOOKUP(H1822,Supporting!A:D,2,FALSE)</f>
        <v>m2-LxW</v>
      </c>
      <c r="Q1822" s="21" t="str">
        <f t="shared" si="828"/>
        <v>off hired</v>
      </c>
      <c r="R1822" s="22">
        <v>44905</v>
      </c>
      <c r="S1822" s="22">
        <v>44991</v>
      </c>
      <c r="T1822" s="23">
        <f t="shared" si="829"/>
        <v>1</v>
      </c>
      <c r="U1822" s="24">
        <f t="shared" si="830"/>
        <v>12.428571428571429</v>
      </c>
      <c r="V1822" s="31">
        <f>VLOOKUP(H1822,Supporting!A:D,3,FALSE)</f>
        <v>36.5</v>
      </c>
      <c r="W1822" s="25">
        <f>VLOOKUP(H1822,Supporting!A:D,4,FALSE)</f>
        <v>3.15</v>
      </c>
      <c r="X1822" s="26">
        <f t="shared" si="831"/>
        <v>109.5</v>
      </c>
      <c r="Y1822" s="26">
        <f t="shared" si="832"/>
        <v>9.4499999999999993</v>
      </c>
      <c r="Z1822" s="26">
        <f t="shared" si="833"/>
        <v>76.649999999999991</v>
      </c>
      <c r="AA1822" s="26">
        <f t="shared" si="834"/>
        <v>32.849999999999994</v>
      </c>
      <c r="AB1822" s="26">
        <f t="shared" si="835"/>
        <v>117.44999999999999</v>
      </c>
      <c r="AC1822" s="26">
        <f t="shared" si="836"/>
        <v>226.95</v>
      </c>
      <c r="AD1822" s="93">
        <f t="shared" si="826"/>
        <v>226.95</v>
      </c>
    </row>
    <row r="1823" spans="1:30" ht="30" customHeight="1" x14ac:dyDescent="0.35">
      <c r="A1823" s="16"/>
      <c r="B1823" s="16" t="s">
        <v>71</v>
      </c>
      <c r="C1823" s="17">
        <v>1581</v>
      </c>
      <c r="D1823" s="18">
        <v>14113</v>
      </c>
      <c r="E1823" s="18">
        <v>8736</v>
      </c>
      <c r="F1823" s="19" t="s">
        <v>49</v>
      </c>
      <c r="G1823" s="16" t="s">
        <v>72</v>
      </c>
      <c r="H1823" s="16" t="s">
        <v>36</v>
      </c>
      <c r="I1823" s="19">
        <v>6</v>
      </c>
      <c r="J1823" s="19">
        <v>1</v>
      </c>
      <c r="K1823" s="19">
        <v>2</v>
      </c>
      <c r="L1823" s="19"/>
      <c r="M1823" s="19">
        <f t="shared" si="827"/>
        <v>2</v>
      </c>
      <c r="N1823" s="19"/>
      <c r="O1823" s="19">
        <f>IF(P1823="m3",I1823*J1823*M1823,IF(P1823="m2-LxH",I1823*M1823,IF(P1823="m2-LxW",I1823*J1823*N1823,IF(P1823="rm",M1823,IF(P1823="lm",I1823,IF(P1823="unit",#REF!,))))))</f>
        <v>12</v>
      </c>
      <c r="P1823" s="20" t="str">
        <f>VLOOKUP(H1823,Supporting!A:D,2,FALSE)</f>
        <v>m2-LxH</v>
      </c>
      <c r="Q1823" s="21" t="str">
        <f t="shared" si="828"/>
        <v>off hired</v>
      </c>
      <c r="R1823" s="22">
        <v>44906</v>
      </c>
      <c r="S1823" s="22">
        <v>45008</v>
      </c>
      <c r="T1823" s="23">
        <f t="shared" si="829"/>
        <v>1</v>
      </c>
      <c r="U1823" s="24">
        <f t="shared" si="830"/>
        <v>14.714285714285714</v>
      </c>
      <c r="V1823" s="31">
        <f>VLOOKUP(H1823,Supporting!A:D,3,FALSE)</f>
        <v>14</v>
      </c>
      <c r="W1823" s="25">
        <f>VLOOKUP(H1823,Supporting!A:D,4,FALSE)</f>
        <v>0.84</v>
      </c>
      <c r="X1823" s="26">
        <f t="shared" si="831"/>
        <v>168</v>
      </c>
      <c r="Y1823" s="26">
        <f t="shared" si="832"/>
        <v>10.08</v>
      </c>
      <c r="Z1823" s="26">
        <f t="shared" si="833"/>
        <v>117.59999999999998</v>
      </c>
      <c r="AA1823" s="26">
        <f t="shared" si="834"/>
        <v>50.399999999999991</v>
      </c>
      <c r="AB1823" s="26">
        <f t="shared" si="835"/>
        <v>148.32</v>
      </c>
      <c r="AC1823" s="26">
        <f t="shared" si="836"/>
        <v>316.31999999999994</v>
      </c>
      <c r="AD1823" s="93">
        <f t="shared" si="826"/>
        <v>316.31999999999994</v>
      </c>
    </row>
    <row r="1824" spans="1:30" ht="30" customHeight="1" x14ac:dyDescent="0.35">
      <c r="A1824" s="16"/>
      <c r="B1824" s="16" t="s">
        <v>71</v>
      </c>
      <c r="C1824" s="17">
        <v>1581</v>
      </c>
      <c r="D1824" s="18">
        <v>14113</v>
      </c>
      <c r="E1824" s="18">
        <v>8736</v>
      </c>
      <c r="F1824" s="19" t="s">
        <v>49</v>
      </c>
      <c r="G1824" s="16" t="s">
        <v>72</v>
      </c>
      <c r="H1824" s="16" t="s">
        <v>41</v>
      </c>
      <c r="I1824" s="19">
        <v>6</v>
      </c>
      <c r="J1824" s="19">
        <v>0.6</v>
      </c>
      <c r="K1824" s="19"/>
      <c r="L1824" s="19"/>
      <c r="M1824" s="19">
        <f t="shared" si="827"/>
        <v>0</v>
      </c>
      <c r="N1824" s="19">
        <v>1</v>
      </c>
      <c r="O1824" s="19">
        <f>IF(P1824="m3",I1824*J1824*M1824,IF(P1824="m2-LxH",I1824*M1824,IF(P1824="m2-LxW",I1824*J1824*N1824,IF(P1824="rm",M1824,IF(P1824="lm",I1824,IF(P1824="unit",#REF!,))))))</f>
        <v>3.5999999999999996</v>
      </c>
      <c r="P1824" s="20" t="str">
        <f>VLOOKUP(H1824,Supporting!A:D,2,FALSE)</f>
        <v>m2-LxW</v>
      </c>
      <c r="Q1824" s="21" t="str">
        <f t="shared" si="828"/>
        <v>off hired</v>
      </c>
      <c r="R1824" s="22">
        <v>44906</v>
      </c>
      <c r="S1824" s="22">
        <v>45008</v>
      </c>
      <c r="T1824" s="23">
        <f t="shared" si="829"/>
        <v>1</v>
      </c>
      <c r="U1824" s="24">
        <f t="shared" si="830"/>
        <v>14.714285714285714</v>
      </c>
      <c r="V1824" s="31">
        <f>VLOOKUP(H1824,Supporting!A:D,3,FALSE)</f>
        <v>36.5</v>
      </c>
      <c r="W1824" s="25">
        <f>VLOOKUP(H1824,Supporting!A:D,4,FALSE)</f>
        <v>3.15</v>
      </c>
      <c r="X1824" s="26">
        <f t="shared" si="831"/>
        <v>131.39999999999998</v>
      </c>
      <c r="Y1824" s="26">
        <f t="shared" si="832"/>
        <v>11.339999999999998</v>
      </c>
      <c r="Z1824" s="26">
        <f t="shared" si="833"/>
        <v>91.97999999999999</v>
      </c>
      <c r="AA1824" s="26">
        <f t="shared" si="834"/>
        <v>39.419999999999995</v>
      </c>
      <c r="AB1824" s="26">
        <f t="shared" si="835"/>
        <v>166.85999999999996</v>
      </c>
      <c r="AC1824" s="26">
        <f t="shared" si="836"/>
        <v>298.25999999999993</v>
      </c>
      <c r="AD1824" s="93">
        <f t="shared" si="826"/>
        <v>298.25999999999993</v>
      </c>
    </row>
    <row r="1825" spans="1:30" ht="30" customHeight="1" x14ac:dyDescent="0.35">
      <c r="A1825" s="16"/>
      <c r="B1825" s="16" t="s">
        <v>117</v>
      </c>
      <c r="C1825" s="17">
        <v>1582</v>
      </c>
      <c r="D1825" s="18">
        <v>14114</v>
      </c>
      <c r="E1825" s="18">
        <v>8474</v>
      </c>
      <c r="F1825" s="19" t="s">
        <v>50</v>
      </c>
      <c r="G1825" s="16" t="s">
        <v>138</v>
      </c>
      <c r="H1825" s="16" t="s">
        <v>38</v>
      </c>
      <c r="I1825" s="19">
        <v>1.8</v>
      </c>
      <c r="J1825" s="19">
        <v>1.5</v>
      </c>
      <c r="K1825" s="19">
        <v>2</v>
      </c>
      <c r="L1825" s="19"/>
      <c r="M1825" s="19">
        <f t="shared" si="827"/>
        <v>2</v>
      </c>
      <c r="N1825" s="19"/>
      <c r="O1825" s="19">
        <f>IF(P1825="m3",I1825*J1825*M1825,IF(P1825="m2-LxH",I1825*M1825,IF(P1825="m2-LxW",I1825*J1825*N1825,IF(P1825="rm",M1825,IF(P1825="lm",I1825,IF(P1825="unit",#REF!,))))))</f>
        <v>2</v>
      </c>
      <c r="P1825" s="20" t="str">
        <f>VLOOKUP(H1825,Supporting!A:D,2,FALSE)</f>
        <v>rm</v>
      </c>
      <c r="Q1825" s="21" t="str">
        <f t="shared" si="828"/>
        <v>off hired</v>
      </c>
      <c r="R1825" s="22">
        <v>44907</v>
      </c>
      <c r="S1825" s="22">
        <v>44924</v>
      </c>
      <c r="T1825" s="23">
        <f t="shared" si="829"/>
        <v>1</v>
      </c>
      <c r="U1825" s="24">
        <f t="shared" si="830"/>
        <v>2.5714285714285716</v>
      </c>
      <c r="V1825" s="31">
        <f>VLOOKUP(H1825,Supporting!A:D,3,FALSE)</f>
        <v>135</v>
      </c>
      <c r="W1825" s="25">
        <f>VLOOKUP(H1825,Supporting!A:D,4,FALSE)</f>
        <v>12.25</v>
      </c>
      <c r="X1825" s="26">
        <f t="shared" si="831"/>
        <v>270</v>
      </c>
      <c r="Y1825" s="26">
        <f t="shared" si="832"/>
        <v>24.5</v>
      </c>
      <c r="Z1825" s="26">
        <f t="shared" si="833"/>
        <v>189</v>
      </c>
      <c r="AA1825" s="26">
        <f t="shared" si="834"/>
        <v>81</v>
      </c>
      <c r="AB1825" s="26">
        <f t="shared" si="835"/>
        <v>63.000000000000007</v>
      </c>
      <c r="AC1825" s="26">
        <f t="shared" si="836"/>
        <v>333</v>
      </c>
      <c r="AD1825" s="93">
        <f t="shared" si="826"/>
        <v>333</v>
      </c>
    </row>
    <row r="1826" spans="1:30" ht="30" customHeight="1" x14ac:dyDescent="0.35">
      <c r="A1826" s="16"/>
      <c r="B1826" s="16" t="s">
        <v>79</v>
      </c>
      <c r="C1826" s="17">
        <v>1584</v>
      </c>
      <c r="D1826" s="18">
        <v>14116</v>
      </c>
      <c r="E1826" s="18">
        <v>8576</v>
      </c>
      <c r="F1826" s="19" t="s">
        <v>49</v>
      </c>
      <c r="G1826" s="16" t="s">
        <v>553</v>
      </c>
      <c r="H1826" s="16" t="s">
        <v>28</v>
      </c>
      <c r="I1826" s="19">
        <v>9</v>
      </c>
      <c r="J1826" s="19">
        <v>3.5</v>
      </c>
      <c r="K1826" s="19">
        <v>3.5</v>
      </c>
      <c r="L1826" s="19"/>
      <c r="M1826" s="19">
        <f t="shared" si="827"/>
        <v>3.5</v>
      </c>
      <c r="N1826" s="19"/>
      <c r="O1826" s="19">
        <f>IF(P1826="m3",I1826*J1826*M1826,IF(P1826="m2-LxH",I1826*M1826,IF(P1826="m2-LxW",I1826*J1826*N1826,IF(P1826="rm",M1826,IF(P1826="lm",I1826,IF(P1826="unit",#REF!,))))))</f>
        <v>110.25</v>
      </c>
      <c r="P1826" s="20" t="str">
        <f>VLOOKUP(H1826,Supporting!A:D,2,FALSE)</f>
        <v>m3</v>
      </c>
      <c r="Q1826" s="21" t="str">
        <f t="shared" si="828"/>
        <v>off hired</v>
      </c>
      <c r="R1826" s="22">
        <v>44907</v>
      </c>
      <c r="S1826" s="22">
        <v>44976</v>
      </c>
      <c r="T1826" s="23">
        <f t="shared" si="829"/>
        <v>1</v>
      </c>
      <c r="U1826" s="24">
        <f t="shared" si="830"/>
        <v>10</v>
      </c>
      <c r="V1826" s="31">
        <f>VLOOKUP(H1826,Supporting!A:D,3,FALSE)</f>
        <v>7.5</v>
      </c>
      <c r="W1826" s="25">
        <f>VLOOKUP(H1826,Supporting!A:D,4,FALSE)</f>
        <v>0.70000000000000007</v>
      </c>
      <c r="X1826" s="26">
        <f t="shared" si="831"/>
        <v>826.875</v>
      </c>
      <c r="Y1826" s="26">
        <f t="shared" si="832"/>
        <v>77.175000000000011</v>
      </c>
      <c r="Z1826" s="26">
        <f t="shared" si="833"/>
        <v>578.8125</v>
      </c>
      <c r="AA1826" s="26">
        <f t="shared" si="834"/>
        <v>248.06249999999997</v>
      </c>
      <c r="AB1826" s="26">
        <f t="shared" si="835"/>
        <v>771.75000000000011</v>
      </c>
      <c r="AC1826" s="26">
        <f t="shared" si="836"/>
        <v>1598.625</v>
      </c>
      <c r="AD1826" s="93">
        <f t="shared" si="826"/>
        <v>1598.625</v>
      </c>
    </row>
    <row r="1827" spans="1:30" ht="30" customHeight="1" x14ac:dyDescent="0.35">
      <c r="A1827" s="16"/>
      <c r="B1827" s="16" t="s">
        <v>486</v>
      </c>
      <c r="C1827" s="17">
        <v>1513</v>
      </c>
      <c r="D1827" s="18">
        <v>14051</v>
      </c>
      <c r="E1827" s="18">
        <v>8313</v>
      </c>
      <c r="F1827" s="19" t="s">
        <v>49</v>
      </c>
      <c r="G1827" s="16" t="s">
        <v>72</v>
      </c>
      <c r="H1827" s="16" t="s">
        <v>38</v>
      </c>
      <c r="I1827" s="19">
        <v>1.3</v>
      </c>
      <c r="J1827" s="19">
        <v>1</v>
      </c>
      <c r="K1827" s="19">
        <v>1.5</v>
      </c>
      <c r="L1827" s="19"/>
      <c r="M1827" s="19">
        <f t="shared" si="827"/>
        <v>1.5</v>
      </c>
      <c r="N1827" s="19"/>
      <c r="O1827" s="19">
        <f>IF(P1827="m3",I1827*J1827*M1827,IF(P1827="m2-LxH",I1827*M1827,IF(P1827="m2-LxW",I1827*J1827*N1827,IF(P1827="rm",M1827,IF(P1827="lm",I1827,IF(P1827="unit",#REF!,))))))</f>
        <v>1.5</v>
      </c>
      <c r="P1827" s="20" t="str">
        <f>VLOOKUP(H1827,Supporting!A:D,2,FALSE)</f>
        <v>rm</v>
      </c>
      <c r="Q1827" s="21" t="str">
        <f t="shared" si="828"/>
        <v>off hired</v>
      </c>
      <c r="R1827" s="22">
        <v>44894</v>
      </c>
      <c r="S1827" s="22">
        <v>44903</v>
      </c>
      <c r="T1827" s="23">
        <f t="shared" si="829"/>
        <v>1</v>
      </c>
      <c r="U1827" s="24">
        <f t="shared" si="830"/>
        <v>1.4285714285714286</v>
      </c>
      <c r="V1827" s="31">
        <f>VLOOKUP(H1827,Supporting!A:D,3,FALSE)</f>
        <v>135</v>
      </c>
      <c r="W1827" s="25">
        <f>VLOOKUP(H1827,Supporting!A:D,4,FALSE)</f>
        <v>12.25</v>
      </c>
      <c r="X1827" s="26">
        <f t="shared" si="831"/>
        <v>202.5</v>
      </c>
      <c r="Y1827" s="26">
        <f t="shared" si="832"/>
        <v>18.375</v>
      </c>
      <c r="Z1827" s="26">
        <f t="shared" si="833"/>
        <v>141.74999999999997</v>
      </c>
      <c r="AA1827" s="26">
        <f t="shared" si="834"/>
        <v>60.749999999999993</v>
      </c>
      <c r="AB1827" s="26">
        <f t="shared" si="835"/>
        <v>26.25</v>
      </c>
      <c r="AC1827" s="26">
        <f t="shared" si="836"/>
        <v>228.74999999999997</v>
      </c>
      <c r="AD1827" s="93">
        <f t="shared" si="826"/>
        <v>228.74999999999997</v>
      </c>
    </row>
    <row r="1828" spans="1:30" ht="30" customHeight="1" x14ac:dyDescent="0.35">
      <c r="A1828" s="16"/>
      <c r="B1828" s="16" t="s">
        <v>151</v>
      </c>
      <c r="C1828" s="17">
        <v>1514</v>
      </c>
      <c r="D1828" s="18">
        <v>14051</v>
      </c>
      <c r="E1828" s="18">
        <v>8313</v>
      </c>
      <c r="F1828" s="19" t="s">
        <v>49</v>
      </c>
      <c r="G1828" s="16" t="s">
        <v>72</v>
      </c>
      <c r="H1828" s="16" t="s">
        <v>38</v>
      </c>
      <c r="I1828" s="19">
        <v>1.3</v>
      </c>
      <c r="J1828" s="19">
        <v>1</v>
      </c>
      <c r="K1828" s="19">
        <v>1.5</v>
      </c>
      <c r="L1828" s="19"/>
      <c r="M1828" s="19">
        <f t="shared" si="827"/>
        <v>1.5</v>
      </c>
      <c r="N1828" s="19"/>
      <c r="O1828" s="19">
        <f>IF(P1828="m3",I1828*J1828*M1828,IF(P1828="m2-LxH",I1828*M1828,IF(P1828="m2-LxW",I1828*J1828*N1828,IF(P1828="rm",M1828,IF(P1828="lm",I1828,IF(P1828="unit",#REF!,))))))</f>
        <v>1.5</v>
      </c>
      <c r="P1828" s="20" t="str">
        <f>VLOOKUP(H1828,Supporting!A:D,2,FALSE)</f>
        <v>rm</v>
      </c>
      <c r="Q1828" s="21" t="str">
        <f t="shared" si="828"/>
        <v>off hired</v>
      </c>
      <c r="R1828" s="22">
        <v>44894</v>
      </c>
      <c r="S1828" s="22">
        <v>44903</v>
      </c>
      <c r="T1828" s="23">
        <f t="shared" si="829"/>
        <v>1</v>
      </c>
      <c r="U1828" s="24">
        <f t="shared" si="830"/>
        <v>1.4285714285714286</v>
      </c>
      <c r="V1828" s="31">
        <f>VLOOKUP(H1828,Supporting!A:D,3,FALSE)</f>
        <v>135</v>
      </c>
      <c r="W1828" s="25">
        <f>VLOOKUP(H1828,Supporting!A:D,4,FALSE)</f>
        <v>12.25</v>
      </c>
      <c r="X1828" s="26">
        <f t="shared" si="831"/>
        <v>202.5</v>
      </c>
      <c r="Y1828" s="26">
        <f t="shared" si="832"/>
        <v>18.375</v>
      </c>
      <c r="Z1828" s="26">
        <f t="shared" si="833"/>
        <v>141.74999999999997</v>
      </c>
      <c r="AA1828" s="26">
        <f t="shared" si="834"/>
        <v>60.749999999999993</v>
      </c>
      <c r="AB1828" s="26">
        <f t="shared" si="835"/>
        <v>26.25</v>
      </c>
      <c r="AC1828" s="26">
        <f t="shared" si="836"/>
        <v>228.74999999999997</v>
      </c>
      <c r="AD1828" s="93">
        <f t="shared" si="826"/>
        <v>228.74999999999997</v>
      </c>
    </row>
    <row r="1829" spans="1:30" ht="30" customHeight="1" x14ac:dyDescent="0.35">
      <c r="A1829" s="16"/>
      <c r="B1829" s="16" t="s">
        <v>100</v>
      </c>
      <c r="C1829" s="17">
        <v>1583</v>
      </c>
      <c r="D1829" s="18">
        <v>14115</v>
      </c>
      <c r="E1829" s="18">
        <v>8771</v>
      </c>
      <c r="F1829" s="19" t="s">
        <v>49</v>
      </c>
      <c r="G1829" s="16" t="s">
        <v>72</v>
      </c>
      <c r="H1829" s="16" t="s">
        <v>36</v>
      </c>
      <c r="I1829" s="19">
        <v>4</v>
      </c>
      <c r="J1829" s="19">
        <v>1</v>
      </c>
      <c r="K1829" s="19">
        <v>2</v>
      </c>
      <c r="L1829" s="19"/>
      <c r="M1829" s="19">
        <f t="shared" si="827"/>
        <v>2</v>
      </c>
      <c r="N1829" s="19"/>
      <c r="O1829" s="19">
        <f>IF(P1829="m3",I1829*J1829*M1829,IF(P1829="m2-LxH",I1829*M1829,IF(P1829="m2-LxW",I1829*J1829*N1829,IF(P1829="rm",M1829,IF(P1829="lm",I1829,IF(P1829="unit",#REF!,))))))</f>
        <v>8</v>
      </c>
      <c r="P1829" s="20" t="str">
        <f>VLOOKUP(H1829,Supporting!A:D,2,FALSE)</f>
        <v>m2-LxH</v>
      </c>
      <c r="Q1829" s="21" t="str">
        <f t="shared" si="828"/>
        <v>off hired</v>
      </c>
      <c r="R1829" s="22">
        <v>44907</v>
      </c>
      <c r="S1829" s="22">
        <v>44988</v>
      </c>
      <c r="T1829" s="23">
        <f t="shared" si="829"/>
        <v>1</v>
      </c>
      <c r="U1829" s="24">
        <f t="shared" si="830"/>
        <v>11.714285714285714</v>
      </c>
      <c r="V1829" s="31">
        <f>VLOOKUP(H1829,Supporting!A:D,3,FALSE)</f>
        <v>14</v>
      </c>
      <c r="W1829" s="25">
        <f>VLOOKUP(H1829,Supporting!A:D,4,FALSE)</f>
        <v>0.84</v>
      </c>
      <c r="X1829" s="26">
        <f t="shared" si="831"/>
        <v>112</v>
      </c>
      <c r="Y1829" s="26">
        <f t="shared" si="832"/>
        <v>6.72</v>
      </c>
      <c r="Z1829" s="26">
        <f t="shared" si="833"/>
        <v>78.399999999999991</v>
      </c>
      <c r="AA1829" s="26">
        <f t="shared" si="834"/>
        <v>33.6</v>
      </c>
      <c r="AB1829" s="26">
        <f t="shared" si="835"/>
        <v>78.72</v>
      </c>
      <c r="AC1829" s="26">
        <f t="shared" si="836"/>
        <v>190.72</v>
      </c>
      <c r="AD1829" s="93">
        <f t="shared" si="826"/>
        <v>190.72</v>
      </c>
    </row>
    <row r="1830" spans="1:30" ht="30" customHeight="1" x14ac:dyDescent="0.35">
      <c r="A1830" s="16"/>
      <c r="B1830" s="16" t="s">
        <v>47</v>
      </c>
      <c r="C1830" s="17">
        <v>1585</v>
      </c>
      <c r="D1830" s="18">
        <v>14117</v>
      </c>
      <c r="E1830" s="18">
        <v>8726</v>
      </c>
      <c r="F1830" s="19" t="s">
        <v>49</v>
      </c>
      <c r="G1830" s="16"/>
      <c r="H1830" s="16" t="s">
        <v>52</v>
      </c>
      <c r="I1830" s="19">
        <v>9.3000000000000007</v>
      </c>
      <c r="J1830" s="19">
        <v>1.8</v>
      </c>
      <c r="K1830" s="19">
        <v>4.5</v>
      </c>
      <c r="L1830" s="19"/>
      <c r="M1830" s="19">
        <f t="shared" si="827"/>
        <v>4.5</v>
      </c>
      <c r="N1830" s="19"/>
      <c r="O1830" s="19">
        <f>IF(P1830="m3",I1830*J1830*M1830,IF(P1830="m2-LxH",I1830*M1830,IF(P1830="m2-LxW",I1830*J1830*N1830,IF(P1830="rm",M1830,IF(P1830="lm",I1830,IF(P1830="unit",#REF!,))))))</f>
        <v>41.85</v>
      </c>
      <c r="P1830" s="20" t="str">
        <f>VLOOKUP(H1830,Supporting!A:D,2,FALSE)</f>
        <v>m2-LxH</v>
      </c>
      <c r="Q1830" s="21" t="str">
        <f t="shared" si="828"/>
        <v>off hired</v>
      </c>
      <c r="R1830" s="22">
        <v>44907</v>
      </c>
      <c r="S1830" s="22">
        <v>45006</v>
      </c>
      <c r="T1830" s="23">
        <f t="shared" si="829"/>
        <v>1</v>
      </c>
      <c r="U1830" s="24">
        <f t="shared" si="830"/>
        <v>14.285714285714286</v>
      </c>
      <c r="V1830" s="31">
        <f>VLOOKUP(H1830,Supporting!A:D,3,FALSE)</f>
        <v>18</v>
      </c>
      <c r="W1830" s="25">
        <f>VLOOKUP(H1830,Supporting!A:D,4,FALSE)</f>
        <v>1.05</v>
      </c>
      <c r="X1830" s="26">
        <f t="shared" si="831"/>
        <v>753.30000000000007</v>
      </c>
      <c r="Y1830" s="26">
        <f t="shared" si="832"/>
        <v>43.942500000000003</v>
      </c>
      <c r="Z1830" s="26">
        <f t="shared" si="833"/>
        <v>527.30999999999995</v>
      </c>
      <c r="AA1830" s="26">
        <f t="shared" si="834"/>
        <v>225.99</v>
      </c>
      <c r="AB1830" s="26">
        <f t="shared" si="835"/>
        <v>627.75000000000011</v>
      </c>
      <c r="AC1830" s="26">
        <f t="shared" si="836"/>
        <v>1381.0500000000002</v>
      </c>
      <c r="AD1830" s="93">
        <f t="shared" si="826"/>
        <v>1381.0500000000002</v>
      </c>
    </row>
    <row r="1831" spans="1:30" ht="30" customHeight="1" x14ac:dyDescent="0.35">
      <c r="A1831" s="16"/>
      <c r="B1831" s="16" t="s">
        <v>47</v>
      </c>
      <c r="C1831" s="17">
        <v>1586</v>
      </c>
      <c r="D1831" s="18">
        <v>14118</v>
      </c>
      <c r="E1831" s="18">
        <v>8404</v>
      </c>
      <c r="F1831" s="19" t="s">
        <v>49</v>
      </c>
      <c r="G1831" s="16" t="s">
        <v>554</v>
      </c>
      <c r="H1831" s="16" t="s">
        <v>28</v>
      </c>
      <c r="I1831" s="19">
        <v>2.5</v>
      </c>
      <c r="J1831" s="19">
        <v>2.5</v>
      </c>
      <c r="K1831" s="19">
        <v>4</v>
      </c>
      <c r="L1831" s="19"/>
      <c r="M1831" s="19">
        <f t="shared" si="827"/>
        <v>4</v>
      </c>
      <c r="N1831" s="19"/>
      <c r="O1831" s="19">
        <f>IF(P1831="m3",I1831*J1831*M1831,IF(P1831="m2-LxH",I1831*M1831,IF(P1831="m2-LxW",I1831*J1831*N1831,IF(P1831="rm",M1831,IF(P1831="lm",I1831,IF(P1831="unit",#REF!,))))))</f>
        <v>25</v>
      </c>
      <c r="P1831" s="20" t="str">
        <f>VLOOKUP(H1831,Supporting!A:D,2,FALSE)</f>
        <v>m3</v>
      </c>
      <c r="Q1831" s="21" t="str">
        <f t="shared" si="828"/>
        <v>off hired</v>
      </c>
      <c r="R1831" s="22">
        <v>44908</v>
      </c>
      <c r="S1831" s="22">
        <v>44928</v>
      </c>
      <c r="T1831" s="23">
        <f t="shared" si="829"/>
        <v>1</v>
      </c>
      <c r="U1831" s="24">
        <f t="shared" si="830"/>
        <v>3</v>
      </c>
      <c r="V1831" s="31">
        <f>VLOOKUP(H1831,Supporting!A:D,3,FALSE)</f>
        <v>7.5</v>
      </c>
      <c r="W1831" s="25">
        <f>VLOOKUP(H1831,Supporting!A:D,4,FALSE)</f>
        <v>0.70000000000000007</v>
      </c>
      <c r="X1831" s="26">
        <f t="shared" si="831"/>
        <v>187.5</v>
      </c>
      <c r="Y1831" s="26">
        <f t="shared" si="832"/>
        <v>17.5</v>
      </c>
      <c r="Z1831" s="26">
        <f t="shared" si="833"/>
        <v>131.25</v>
      </c>
      <c r="AA1831" s="26">
        <f t="shared" si="834"/>
        <v>56.25</v>
      </c>
      <c r="AB1831" s="26">
        <f t="shared" si="835"/>
        <v>52.500000000000007</v>
      </c>
      <c r="AC1831" s="26">
        <f t="shared" si="836"/>
        <v>240</v>
      </c>
      <c r="AD1831" s="93">
        <f t="shared" si="826"/>
        <v>240</v>
      </c>
    </row>
    <row r="1832" spans="1:30" ht="30" customHeight="1" x14ac:dyDescent="0.35">
      <c r="A1832" s="16"/>
      <c r="B1832" s="16" t="s">
        <v>79</v>
      </c>
      <c r="C1832" s="17">
        <v>1587</v>
      </c>
      <c r="D1832" s="18">
        <v>14119</v>
      </c>
      <c r="E1832" s="18">
        <v>8329</v>
      </c>
      <c r="F1832" s="19" t="s">
        <v>50</v>
      </c>
      <c r="G1832" s="16" t="s">
        <v>58</v>
      </c>
      <c r="H1832" s="16" t="s">
        <v>38</v>
      </c>
      <c r="I1832" s="19">
        <v>2.6</v>
      </c>
      <c r="J1832" s="19">
        <v>1</v>
      </c>
      <c r="K1832" s="19">
        <v>1</v>
      </c>
      <c r="L1832" s="19"/>
      <c r="M1832" s="19">
        <f t="shared" si="827"/>
        <v>1</v>
      </c>
      <c r="N1832" s="19"/>
      <c r="O1832" s="19">
        <f>IF(P1832="m3",I1832*J1832*M1832,IF(P1832="m2-LxH",I1832*M1832,IF(P1832="m2-LxW",I1832*J1832*N1832,IF(P1832="rm",M1832,IF(P1832="lm",I1832,IF(P1832="unit",#REF!,))))))</f>
        <v>1</v>
      </c>
      <c r="P1832" s="20" t="str">
        <f>VLOOKUP(H1832,Supporting!A:D,2,FALSE)</f>
        <v>rm</v>
      </c>
      <c r="Q1832" s="21" t="str">
        <f t="shared" si="828"/>
        <v>off hired</v>
      </c>
      <c r="R1832" s="22">
        <v>44908</v>
      </c>
      <c r="S1832" s="22">
        <v>44909</v>
      </c>
      <c r="T1832" s="23">
        <f t="shared" si="829"/>
        <v>1</v>
      </c>
      <c r="U1832" s="24">
        <f t="shared" si="830"/>
        <v>0.2857142857142857</v>
      </c>
      <c r="V1832" s="31">
        <f>VLOOKUP(H1832,Supporting!A:D,3,FALSE)</f>
        <v>135</v>
      </c>
      <c r="W1832" s="25">
        <f>VLOOKUP(H1832,Supporting!A:D,4,FALSE)</f>
        <v>12.25</v>
      </c>
      <c r="X1832" s="26">
        <f t="shared" si="831"/>
        <v>135</v>
      </c>
      <c r="Y1832" s="26">
        <f t="shared" si="832"/>
        <v>12.25</v>
      </c>
      <c r="Z1832" s="26">
        <f t="shared" si="833"/>
        <v>94.5</v>
      </c>
      <c r="AA1832" s="26">
        <f t="shared" si="834"/>
        <v>40.5</v>
      </c>
      <c r="AB1832" s="26">
        <f t="shared" si="835"/>
        <v>3.5</v>
      </c>
      <c r="AC1832" s="26">
        <f t="shared" si="836"/>
        <v>138.5</v>
      </c>
      <c r="AD1832" s="93">
        <f t="shared" si="826"/>
        <v>138.5</v>
      </c>
    </row>
    <row r="1833" spans="1:30" ht="30" customHeight="1" x14ac:dyDescent="0.35">
      <c r="A1833" s="16"/>
      <c r="B1833" s="16" t="s">
        <v>61</v>
      </c>
      <c r="C1833" s="17">
        <v>1588</v>
      </c>
      <c r="D1833" s="18">
        <v>14120</v>
      </c>
      <c r="E1833" s="18">
        <v>8718</v>
      </c>
      <c r="F1833" s="19" t="s">
        <v>49</v>
      </c>
      <c r="G1833" s="16" t="s">
        <v>208</v>
      </c>
      <c r="H1833" s="16" t="s">
        <v>38</v>
      </c>
      <c r="I1833" s="19">
        <v>1.8</v>
      </c>
      <c r="J1833" s="19">
        <v>1.8</v>
      </c>
      <c r="K1833" s="19">
        <v>6</v>
      </c>
      <c r="L1833" s="19"/>
      <c r="M1833" s="19">
        <f t="shared" si="827"/>
        <v>6</v>
      </c>
      <c r="N1833" s="19"/>
      <c r="O1833" s="19">
        <f>IF(P1833="m3",I1833*J1833*M1833,IF(P1833="m2-LxH",I1833*M1833,IF(P1833="m2-LxW",I1833*J1833*N1833,IF(P1833="rm",M1833,IF(P1833="lm",I1833,IF(P1833="unit",#REF!,))))))</f>
        <v>6</v>
      </c>
      <c r="P1833" s="20" t="str">
        <f>VLOOKUP(H1833,Supporting!A:D,2,FALSE)</f>
        <v>rm</v>
      </c>
      <c r="Q1833" s="21" t="str">
        <f t="shared" si="828"/>
        <v>off hired</v>
      </c>
      <c r="R1833" s="22">
        <v>44908</v>
      </c>
      <c r="S1833" s="22">
        <v>45005</v>
      </c>
      <c r="T1833" s="23">
        <f t="shared" si="829"/>
        <v>1</v>
      </c>
      <c r="U1833" s="24">
        <f t="shared" si="830"/>
        <v>14</v>
      </c>
      <c r="V1833" s="31">
        <f>VLOOKUP(H1833,Supporting!A:D,3,FALSE)</f>
        <v>135</v>
      </c>
      <c r="W1833" s="25">
        <f>VLOOKUP(H1833,Supporting!A:D,4,FALSE)</f>
        <v>12.25</v>
      </c>
      <c r="X1833" s="26">
        <f t="shared" si="831"/>
        <v>810</v>
      </c>
      <c r="Y1833" s="26">
        <f t="shared" si="832"/>
        <v>73.5</v>
      </c>
      <c r="Z1833" s="26">
        <f t="shared" si="833"/>
        <v>566.99999999999989</v>
      </c>
      <c r="AA1833" s="26">
        <f t="shared" si="834"/>
        <v>242.99999999999997</v>
      </c>
      <c r="AB1833" s="26">
        <f t="shared" si="835"/>
        <v>1029</v>
      </c>
      <c r="AC1833" s="26">
        <f t="shared" si="836"/>
        <v>1839</v>
      </c>
      <c r="AD1833" s="93">
        <f t="shared" si="826"/>
        <v>1839</v>
      </c>
    </row>
    <row r="1834" spans="1:30" ht="30" customHeight="1" x14ac:dyDescent="0.35">
      <c r="A1834" s="16"/>
      <c r="B1834" s="16" t="s">
        <v>79</v>
      </c>
      <c r="C1834" s="17">
        <v>1589</v>
      </c>
      <c r="D1834" s="18">
        <v>14121</v>
      </c>
      <c r="E1834" s="18">
        <v>8885</v>
      </c>
      <c r="F1834" s="19" t="s">
        <v>50</v>
      </c>
      <c r="G1834" s="16" t="s">
        <v>56</v>
      </c>
      <c r="H1834" s="16" t="s">
        <v>36</v>
      </c>
      <c r="I1834" s="19">
        <v>7.5</v>
      </c>
      <c r="J1834" s="19">
        <v>1</v>
      </c>
      <c r="K1834" s="19">
        <v>16</v>
      </c>
      <c r="L1834" s="19"/>
      <c r="M1834" s="19">
        <f t="shared" si="827"/>
        <v>16</v>
      </c>
      <c r="N1834" s="19"/>
      <c r="O1834" s="19">
        <f>IF(P1834="m3",I1834*J1834*M1834,IF(P1834="m2-LxH",I1834*M1834,IF(P1834="m2-LxW",I1834*J1834*N1834,IF(P1834="rm",M1834,IF(P1834="lm",I1834,IF(P1834="unit",#REF!,))))))</f>
        <v>120</v>
      </c>
      <c r="P1834" s="20" t="str">
        <f>VLOOKUP(H1834,Supporting!A:D,2,FALSE)</f>
        <v>m2-LxH</v>
      </c>
      <c r="Q1834" s="21" t="str">
        <f t="shared" si="828"/>
        <v>off hired</v>
      </c>
      <c r="R1834" s="22">
        <v>44909</v>
      </c>
      <c r="S1834" s="22">
        <v>45039</v>
      </c>
      <c r="T1834" s="23">
        <f t="shared" si="829"/>
        <v>1</v>
      </c>
      <c r="U1834" s="24">
        <f t="shared" si="830"/>
        <v>18.714285714285715</v>
      </c>
      <c r="V1834" s="31">
        <f>VLOOKUP(H1834,Supporting!A:D,3,FALSE)</f>
        <v>14</v>
      </c>
      <c r="W1834" s="25">
        <f>VLOOKUP(H1834,Supporting!A:D,4,FALSE)</f>
        <v>0.84</v>
      </c>
      <c r="X1834" s="26">
        <f t="shared" si="831"/>
        <v>1680</v>
      </c>
      <c r="Y1834" s="26">
        <f t="shared" si="832"/>
        <v>100.8</v>
      </c>
      <c r="Z1834" s="26">
        <f t="shared" si="833"/>
        <v>1176</v>
      </c>
      <c r="AA1834" s="26">
        <f t="shared" si="834"/>
        <v>504</v>
      </c>
      <c r="AB1834" s="26">
        <f t="shared" si="835"/>
        <v>1886.4</v>
      </c>
      <c r="AC1834" s="26">
        <f t="shared" si="836"/>
        <v>3566.4</v>
      </c>
      <c r="AD1834" s="93">
        <f t="shared" si="826"/>
        <v>3566.4</v>
      </c>
    </row>
    <row r="1835" spans="1:30" ht="30" customHeight="1" x14ac:dyDescent="0.35">
      <c r="A1835" s="16"/>
      <c r="B1835" s="16" t="s">
        <v>79</v>
      </c>
      <c r="C1835" s="17">
        <v>1589</v>
      </c>
      <c r="D1835" s="18">
        <v>14121</v>
      </c>
      <c r="E1835" s="18">
        <v>8885</v>
      </c>
      <c r="F1835" s="19" t="s">
        <v>50</v>
      </c>
      <c r="G1835" s="16" t="s">
        <v>56</v>
      </c>
      <c r="H1835" s="16" t="s">
        <v>33</v>
      </c>
      <c r="I1835" s="19">
        <v>7.5</v>
      </c>
      <c r="J1835" s="19">
        <v>2.5</v>
      </c>
      <c r="K1835" s="19">
        <v>16</v>
      </c>
      <c r="L1835" s="19"/>
      <c r="M1835" s="19">
        <f t="shared" si="827"/>
        <v>16</v>
      </c>
      <c r="N1835" s="19"/>
      <c r="O1835" s="19">
        <f>IF(P1835="m3",I1835*J1835*M1835,IF(P1835="m2-LxH",I1835*M1835,IF(P1835="m2-LxW",I1835*J1835*N1835,IF(P1835="rm",M1835,IF(P1835="lm",I1835,IF(P1835="unit",#REF!,))))))</f>
        <v>300</v>
      </c>
      <c r="P1835" s="20" t="str">
        <f>VLOOKUP(H1835,Supporting!A:D,2,FALSE)</f>
        <v>m3</v>
      </c>
      <c r="Q1835" s="21" t="str">
        <f t="shared" si="828"/>
        <v>off hired</v>
      </c>
      <c r="R1835" s="22">
        <v>44909</v>
      </c>
      <c r="S1835" s="22">
        <v>45039</v>
      </c>
      <c r="T1835" s="23">
        <f t="shared" si="829"/>
        <v>1</v>
      </c>
      <c r="U1835" s="24">
        <f t="shared" si="830"/>
        <v>18.714285714285715</v>
      </c>
      <c r="V1835" s="31">
        <f>VLOOKUP(H1835,Supporting!A:D,3,FALSE)</f>
        <v>5.25</v>
      </c>
      <c r="W1835" s="25">
        <f>VLOOKUP(H1835,Supporting!A:D,4,FALSE)</f>
        <v>0.35000000000000003</v>
      </c>
      <c r="X1835" s="26">
        <f t="shared" si="831"/>
        <v>1575</v>
      </c>
      <c r="Y1835" s="26">
        <f t="shared" si="832"/>
        <v>105.00000000000001</v>
      </c>
      <c r="Z1835" s="26">
        <f t="shared" si="833"/>
        <v>1102.5</v>
      </c>
      <c r="AA1835" s="26">
        <f t="shared" si="834"/>
        <v>472.5</v>
      </c>
      <c r="AB1835" s="26">
        <f t="shared" si="835"/>
        <v>1965.0000000000002</v>
      </c>
      <c r="AC1835" s="26">
        <f t="shared" si="836"/>
        <v>3540</v>
      </c>
      <c r="AD1835" s="93">
        <f t="shared" si="826"/>
        <v>3540</v>
      </c>
    </row>
    <row r="1836" spans="1:30" ht="30" customHeight="1" x14ac:dyDescent="0.35">
      <c r="A1836" s="16"/>
      <c r="B1836" s="16" t="s">
        <v>79</v>
      </c>
      <c r="C1836" s="17">
        <v>1589</v>
      </c>
      <c r="D1836" s="18">
        <v>14121</v>
      </c>
      <c r="E1836" s="18">
        <v>8885</v>
      </c>
      <c r="F1836" s="19" t="s">
        <v>50</v>
      </c>
      <c r="G1836" s="16" t="s">
        <v>56</v>
      </c>
      <c r="H1836" s="16" t="s">
        <v>33</v>
      </c>
      <c r="I1836" s="19">
        <v>7.5</v>
      </c>
      <c r="J1836" s="19">
        <v>2.5</v>
      </c>
      <c r="K1836" s="19">
        <v>17</v>
      </c>
      <c r="L1836" s="19"/>
      <c r="M1836" s="19">
        <f t="shared" si="827"/>
        <v>17</v>
      </c>
      <c r="N1836" s="19"/>
      <c r="O1836" s="19">
        <f>IF(P1836="m3",I1836*J1836*M1836,IF(P1836="m2-LxH",I1836*M1836,IF(P1836="m2-LxW",I1836*J1836*N1836,IF(P1836="rm",M1836,IF(P1836="lm",I1836,IF(P1836="unit",#REF!,))))))</f>
        <v>318.75</v>
      </c>
      <c r="P1836" s="20" t="str">
        <f>VLOOKUP(H1836,Supporting!A:D,2,FALSE)</f>
        <v>m3</v>
      </c>
      <c r="Q1836" s="21" t="str">
        <f t="shared" si="828"/>
        <v>off hired</v>
      </c>
      <c r="R1836" s="22">
        <v>44909</v>
      </c>
      <c r="S1836" s="22">
        <v>45039</v>
      </c>
      <c r="T1836" s="23">
        <f t="shared" si="829"/>
        <v>1</v>
      </c>
      <c r="U1836" s="24">
        <f t="shared" si="830"/>
        <v>18.714285714285715</v>
      </c>
      <c r="V1836" s="31">
        <f>VLOOKUP(H1836,Supporting!A:D,3,FALSE)</f>
        <v>5.25</v>
      </c>
      <c r="W1836" s="25">
        <f>VLOOKUP(H1836,Supporting!A:D,4,FALSE)</f>
        <v>0.35000000000000003</v>
      </c>
      <c r="X1836" s="26">
        <f t="shared" si="831"/>
        <v>1673.4375</v>
      </c>
      <c r="Y1836" s="26">
        <f t="shared" si="832"/>
        <v>111.56250000000001</v>
      </c>
      <c r="Z1836" s="26">
        <f t="shared" si="833"/>
        <v>1171.40625</v>
      </c>
      <c r="AA1836" s="26">
        <f t="shared" si="834"/>
        <v>502.03125</v>
      </c>
      <c r="AB1836" s="26">
        <f t="shared" si="835"/>
        <v>2087.8125000000005</v>
      </c>
      <c r="AC1836" s="26">
        <f t="shared" si="836"/>
        <v>3761.2500000000005</v>
      </c>
      <c r="AD1836" s="93">
        <f t="shared" si="826"/>
        <v>3761.2500000000005</v>
      </c>
    </row>
    <row r="1837" spans="1:30" ht="30" customHeight="1" x14ac:dyDescent="0.35">
      <c r="A1837" s="16"/>
      <c r="B1837" s="16" t="s">
        <v>79</v>
      </c>
      <c r="C1837" s="17" t="s">
        <v>555</v>
      </c>
      <c r="D1837" s="18">
        <v>14122</v>
      </c>
      <c r="E1837" s="18">
        <v>8885</v>
      </c>
      <c r="F1837" s="19" t="s">
        <v>50</v>
      </c>
      <c r="G1837" s="16" t="s">
        <v>56</v>
      </c>
      <c r="H1837" s="16" t="s">
        <v>493</v>
      </c>
      <c r="I1837" s="19">
        <v>4</v>
      </c>
      <c r="J1837" s="19">
        <v>1</v>
      </c>
      <c r="K1837" s="19"/>
      <c r="L1837" s="19"/>
      <c r="M1837" s="19">
        <f t="shared" si="827"/>
        <v>0</v>
      </c>
      <c r="N1837" s="19">
        <v>4</v>
      </c>
      <c r="O1837" s="19">
        <f>IF(P1837="m3",I1837*J1837*M1837,IF(P1837="m2-LxH",I1837*M1837,IF(P1837="m2-LxW",I1837*J1837*N1837,IF(P1837="rm",M1837,IF(P1837="lm",I1837,IF(P1837="unit",#REF!,))))))</f>
        <v>16</v>
      </c>
      <c r="P1837" s="20" t="str">
        <f>VLOOKUP(H1837,Supporting!A:D,2,FALSE)</f>
        <v>m2-LxW</v>
      </c>
      <c r="Q1837" s="21" t="str">
        <f t="shared" si="828"/>
        <v>off hired</v>
      </c>
      <c r="R1837" s="22">
        <v>44909</v>
      </c>
      <c r="S1837" s="22">
        <v>45039</v>
      </c>
      <c r="T1837" s="23">
        <f t="shared" si="829"/>
        <v>1</v>
      </c>
      <c r="U1837" s="24">
        <f t="shared" si="830"/>
        <v>18.714285714285715</v>
      </c>
      <c r="V1837" s="31">
        <f>VLOOKUP(H1837,Supporting!A:D,3,FALSE)</f>
        <v>81</v>
      </c>
      <c r="W1837" s="25">
        <f>VLOOKUP(H1837,Supporting!A:D,4,FALSE)</f>
        <v>1.82</v>
      </c>
      <c r="X1837" s="26">
        <f t="shared" si="831"/>
        <v>1296</v>
      </c>
      <c r="Y1837" s="26">
        <f t="shared" si="832"/>
        <v>29.12</v>
      </c>
      <c r="Z1837" s="26">
        <f t="shared" si="833"/>
        <v>907.19999999999993</v>
      </c>
      <c r="AA1837" s="26">
        <f t="shared" si="834"/>
        <v>388.8</v>
      </c>
      <c r="AB1837" s="26">
        <f t="shared" si="835"/>
        <v>544.96</v>
      </c>
      <c r="AC1837" s="26">
        <f t="shared" si="836"/>
        <v>1840.96</v>
      </c>
      <c r="AD1837" s="93">
        <f t="shared" si="826"/>
        <v>1840.96</v>
      </c>
    </row>
    <row r="1838" spans="1:30" ht="30" customHeight="1" x14ac:dyDescent="0.35">
      <c r="A1838" s="16"/>
      <c r="B1838" s="16" t="s">
        <v>79</v>
      </c>
      <c r="C1838" s="17" t="s">
        <v>555</v>
      </c>
      <c r="D1838" s="18">
        <v>14122</v>
      </c>
      <c r="E1838" s="18">
        <v>8885</v>
      </c>
      <c r="F1838" s="19" t="s">
        <v>50</v>
      </c>
      <c r="G1838" s="16" t="s">
        <v>56</v>
      </c>
      <c r="H1838" s="16" t="s">
        <v>493</v>
      </c>
      <c r="I1838" s="19">
        <v>4</v>
      </c>
      <c r="J1838" s="19">
        <v>1</v>
      </c>
      <c r="K1838" s="19"/>
      <c r="L1838" s="19"/>
      <c r="M1838" s="19">
        <f t="shared" si="827"/>
        <v>0</v>
      </c>
      <c r="N1838" s="19">
        <v>2</v>
      </c>
      <c r="O1838" s="19">
        <f>IF(P1838="m3",I1838*J1838*M1838,IF(P1838="m2-LxH",I1838*M1838,IF(P1838="m2-LxW",I1838*J1838*N1838,IF(P1838="rm",M1838,IF(P1838="lm",I1838,IF(P1838="unit",#REF!,))))))</f>
        <v>8</v>
      </c>
      <c r="P1838" s="20" t="str">
        <f>VLOOKUP(H1838,Supporting!A:D,2,FALSE)</f>
        <v>m2-LxW</v>
      </c>
      <c r="Q1838" s="21" t="str">
        <f t="shared" si="828"/>
        <v>off hired</v>
      </c>
      <c r="R1838" s="22">
        <v>44909</v>
      </c>
      <c r="S1838" s="22">
        <v>45039</v>
      </c>
      <c r="T1838" s="23">
        <f t="shared" si="829"/>
        <v>1</v>
      </c>
      <c r="U1838" s="24">
        <f t="shared" si="830"/>
        <v>18.714285714285715</v>
      </c>
      <c r="V1838" s="31">
        <f>VLOOKUP(H1838,Supporting!A:D,3,FALSE)</f>
        <v>81</v>
      </c>
      <c r="W1838" s="25">
        <f>VLOOKUP(H1838,Supporting!A:D,4,FALSE)</f>
        <v>1.82</v>
      </c>
      <c r="X1838" s="26">
        <f t="shared" si="831"/>
        <v>648</v>
      </c>
      <c r="Y1838" s="26">
        <f t="shared" si="832"/>
        <v>14.56</v>
      </c>
      <c r="Z1838" s="26">
        <f t="shared" si="833"/>
        <v>453.59999999999997</v>
      </c>
      <c r="AA1838" s="26">
        <f t="shared" si="834"/>
        <v>194.4</v>
      </c>
      <c r="AB1838" s="26">
        <f t="shared" si="835"/>
        <v>272.48</v>
      </c>
      <c r="AC1838" s="26">
        <f t="shared" si="836"/>
        <v>920.48</v>
      </c>
      <c r="AD1838" s="93">
        <f t="shared" si="826"/>
        <v>920.48</v>
      </c>
    </row>
    <row r="1839" spans="1:30" ht="30" customHeight="1" x14ac:dyDescent="0.35">
      <c r="A1839" s="16"/>
      <c r="B1839" s="16" t="s">
        <v>47</v>
      </c>
      <c r="C1839" s="17">
        <v>1590</v>
      </c>
      <c r="D1839" s="18">
        <v>14123</v>
      </c>
      <c r="E1839" s="18">
        <v>8414</v>
      </c>
      <c r="F1839" s="19" t="s">
        <v>49</v>
      </c>
      <c r="G1839" s="16" t="s">
        <v>91</v>
      </c>
      <c r="H1839" s="16" t="s">
        <v>38</v>
      </c>
      <c r="I1839" s="19">
        <v>2.5</v>
      </c>
      <c r="J1839" s="19">
        <v>1.3</v>
      </c>
      <c r="K1839" s="19">
        <v>6</v>
      </c>
      <c r="L1839" s="19"/>
      <c r="M1839" s="19">
        <f t="shared" si="827"/>
        <v>6</v>
      </c>
      <c r="N1839" s="19"/>
      <c r="O1839" s="19">
        <f>IF(P1839="m3",I1839*J1839*M1839,IF(P1839="m2-LxH",I1839*M1839,IF(P1839="m2-LxW",I1839*J1839*N1839,IF(P1839="rm",M1839,IF(P1839="lm",I1839,IF(P1839="unit",#REF!,))))))</f>
        <v>6</v>
      </c>
      <c r="P1839" s="20" t="str">
        <f>VLOOKUP(H1839,Supporting!A:D,2,FALSE)</f>
        <v>rm</v>
      </c>
      <c r="Q1839" s="21" t="str">
        <f t="shared" si="828"/>
        <v>off hired</v>
      </c>
      <c r="R1839" s="22">
        <v>44909</v>
      </c>
      <c r="S1839" s="22">
        <v>44937</v>
      </c>
      <c r="T1839" s="23">
        <f t="shared" si="829"/>
        <v>1</v>
      </c>
      <c r="U1839" s="24">
        <f t="shared" si="830"/>
        <v>4.1428571428571432</v>
      </c>
      <c r="V1839" s="31">
        <f>VLOOKUP(H1839,Supporting!A:D,3,FALSE)</f>
        <v>135</v>
      </c>
      <c r="W1839" s="25">
        <f>VLOOKUP(H1839,Supporting!A:D,4,FALSE)</f>
        <v>12.25</v>
      </c>
      <c r="X1839" s="26">
        <f t="shared" si="831"/>
        <v>810</v>
      </c>
      <c r="Y1839" s="26">
        <f t="shared" si="832"/>
        <v>73.5</v>
      </c>
      <c r="Z1839" s="26">
        <f t="shared" si="833"/>
        <v>566.99999999999989</v>
      </c>
      <c r="AA1839" s="26">
        <f t="shared" si="834"/>
        <v>242.99999999999997</v>
      </c>
      <c r="AB1839" s="26">
        <f t="shared" si="835"/>
        <v>304.50000000000006</v>
      </c>
      <c r="AC1839" s="26">
        <f t="shared" si="836"/>
        <v>1114.5</v>
      </c>
      <c r="AD1839" s="93">
        <f t="shared" si="826"/>
        <v>1114.5</v>
      </c>
    </row>
    <row r="1840" spans="1:30" ht="30" customHeight="1" x14ac:dyDescent="0.35">
      <c r="A1840" s="16"/>
      <c r="B1840" s="16" t="s">
        <v>47</v>
      </c>
      <c r="C1840" s="17">
        <v>1591</v>
      </c>
      <c r="D1840" s="18">
        <v>14124</v>
      </c>
      <c r="E1840" s="18">
        <v>8453</v>
      </c>
      <c r="F1840" s="19" t="s">
        <v>49</v>
      </c>
      <c r="G1840" s="16" t="s">
        <v>67</v>
      </c>
      <c r="H1840" s="16" t="s">
        <v>36</v>
      </c>
      <c r="I1840" s="19">
        <v>13.1</v>
      </c>
      <c r="J1840" s="19">
        <v>1.3</v>
      </c>
      <c r="K1840" s="19">
        <v>4</v>
      </c>
      <c r="L1840" s="19"/>
      <c r="M1840" s="19">
        <f t="shared" si="827"/>
        <v>4</v>
      </c>
      <c r="N1840" s="19"/>
      <c r="O1840" s="19">
        <f>IF(P1840="m3",I1840*J1840*M1840,IF(P1840="m2-LxH",I1840*M1840,IF(P1840="m2-LxW",I1840*J1840*N1840,IF(P1840="rm",M1840,IF(P1840="lm",I1840,IF(P1840="unit",#REF!,))))))</f>
        <v>52.4</v>
      </c>
      <c r="P1840" s="20" t="str">
        <f>VLOOKUP(H1840,Supporting!A:D,2,FALSE)</f>
        <v>m2-LxH</v>
      </c>
      <c r="Q1840" s="21" t="str">
        <f t="shared" si="828"/>
        <v>off hired</v>
      </c>
      <c r="R1840" s="22">
        <v>44909</v>
      </c>
      <c r="S1840" s="22">
        <v>44916</v>
      </c>
      <c r="T1840" s="23">
        <f t="shared" si="829"/>
        <v>1</v>
      </c>
      <c r="U1840" s="24">
        <f t="shared" si="830"/>
        <v>1.1428571428571428</v>
      </c>
      <c r="V1840" s="31">
        <f>VLOOKUP(H1840,Supporting!A:D,3,FALSE)</f>
        <v>14</v>
      </c>
      <c r="W1840" s="25">
        <f>VLOOKUP(H1840,Supporting!A:D,4,FALSE)</f>
        <v>0.84</v>
      </c>
      <c r="X1840" s="26">
        <f t="shared" si="831"/>
        <v>733.6</v>
      </c>
      <c r="Y1840" s="26">
        <f t="shared" si="832"/>
        <v>44.015999999999998</v>
      </c>
      <c r="Z1840" s="26">
        <f t="shared" si="833"/>
        <v>513.52</v>
      </c>
      <c r="AA1840" s="26">
        <f t="shared" si="834"/>
        <v>220.07999999999998</v>
      </c>
      <c r="AB1840" s="26">
        <f t="shared" si="835"/>
        <v>50.303999999999995</v>
      </c>
      <c r="AC1840" s="26">
        <f t="shared" si="836"/>
        <v>783.90399999999988</v>
      </c>
      <c r="AD1840" s="93">
        <f t="shared" si="826"/>
        <v>783.90399999999988</v>
      </c>
    </row>
    <row r="1841" spans="1:30" ht="30" customHeight="1" x14ac:dyDescent="0.35">
      <c r="A1841" s="16"/>
      <c r="B1841" s="16" t="s">
        <v>47</v>
      </c>
      <c r="C1841" s="17">
        <v>1591</v>
      </c>
      <c r="D1841" s="18">
        <v>14124</v>
      </c>
      <c r="E1841" s="18">
        <v>8453</v>
      </c>
      <c r="F1841" s="19" t="s">
        <v>49</v>
      </c>
      <c r="G1841" s="16" t="s">
        <v>67</v>
      </c>
      <c r="H1841" s="16" t="s">
        <v>36</v>
      </c>
      <c r="I1841" s="19">
        <v>6.5</v>
      </c>
      <c r="J1841" s="19">
        <v>1.3</v>
      </c>
      <c r="K1841" s="19">
        <v>2.5</v>
      </c>
      <c r="L1841" s="19"/>
      <c r="M1841" s="19">
        <f t="shared" ref="M1841:M1853" si="837">K1841-L1841</f>
        <v>2.5</v>
      </c>
      <c r="N1841" s="19"/>
      <c r="O1841" s="19">
        <f>IF(P1841="m3",I1841*J1841*M1841,IF(P1841="m2-LxH",I1841*M1841,IF(P1841="m2-LxW",I1841*J1841*N1841,IF(P1841="rm",M1841,IF(P1841="lm",I1841,IF(P1841="unit",#REF!,))))))</f>
        <v>16.25</v>
      </c>
      <c r="P1841" s="20" t="str">
        <f>VLOOKUP(H1841,Supporting!A:D,2,FALSE)</f>
        <v>m2-LxH</v>
      </c>
      <c r="Q1841" s="21" t="str">
        <f t="shared" ref="Q1841:Q1853" si="838">IF(S1841&lt;&gt;0,"off hired",IF(R1841&lt;&gt;0,"on hire","-"))</f>
        <v>off hired</v>
      </c>
      <c r="R1841" s="22">
        <v>44909</v>
      </c>
      <c r="S1841" s="22">
        <v>44916</v>
      </c>
      <c r="T1841" s="23">
        <f t="shared" ref="T1841:T1853" si="839">IF(S1841&lt;&gt;0,1,0)</f>
        <v>1</v>
      </c>
      <c r="U1841" s="24">
        <f t="shared" ref="U1841:U1853" si="840">IF(Q1841="on hire",$C$1-R1841+1,IF(Q1841="off hired",S1841-R1841+1,0))/7</f>
        <v>1.1428571428571428</v>
      </c>
      <c r="V1841" s="31">
        <f>VLOOKUP(H1841,Supporting!A:D,3,FALSE)</f>
        <v>14</v>
      </c>
      <c r="W1841" s="25">
        <f>VLOOKUP(H1841,Supporting!A:D,4,FALSE)</f>
        <v>0.84</v>
      </c>
      <c r="X1841" s="26">
        <f t="shared" ref="X1841:X1853" si="841">V1841*O1841</f>
        <v>227.5</v>
      </c>
      <c r="Y1841" s="26">
        <f t="shared" ref="Y1841:Y1853" si="842">W1841*O1841</f>
        <v>13.65</v>
      </c>
      <c r="Z1841" s="26">
        <f t="shared" ref="Z1841:Z1853" si="843">0.7*O1841*V1841</f>
        <v>159.25</v>
      </c>
      <c r="AA1841" s="26">
        <f t="shared" ref="AA1841:AA1853" si="844">IF(Q1841="off hired",0.3*O1841*V1841*T1841,0)</f>
        <v>68.25</v>
      </c>
      <c r="AB1841" s="26">
        <f t="shared" ref="AB1841:AB1853" si="845">U1841*O1841*W1841</f>
        <v>15.599999999999998</v>
      </c>
      <c r="AC1841" s="26">
        <f t="shared" ref="AC1841:AC1853" si="846">Z1841+AA1841+AB1841</f>
        <v>243.1</v>
      </c>
      <c r="AD1841" s="93">
        <f t="shared" si="826"/>
        <v>243.1</v>
      </c>
    </row>
    <row r="1842" spans="1:30" ht="30" customHeight="1" x14ac:dyDescent="0.35">
      <c r="A1842" s="16"/>
      <c r="B1842" s="16" t="s">
        <v>47</v>
      </c>
      <c r="C1842" s="17">
        <v>1592</v>
      </c>
      <c r="D1842" s="18">
        <v>14127</v>
      </c>
      <c r="E1842" s="18">
        <v>8454</v>
      </c>
      <c r="F1842" s="19" t="s">
        <v>49</v>
      </c>
      <c r="G1842" s="16" t="s">
        <v>556</v>
      </c>
      <c r="H1842" s="16" t="s">
        <v>28</v>
      </c>
      <c r="I1842" s="19">
        <v>13.3</v>
      </c>
      <c r="J1842" s="19">
        <v>2.5</v>
      </c>
      <c r="K1842" s="19">
        <v>4</v>
      </c>
      <c r="L1842" s="19"/>
      <c r="M1842" s="19">
        <f t="shared" si="837"/>
        <v>4</v>
      </c>
      <c r="N1842" s="19"/>
      <c r="O1842" s="19">
        <f>IF(P1842="m3",I1842*J1842*M1842,IF(P1842="m2-LxH",I1842*M1842,IF(P1842="m2-LxW",I1842*J1842*N1842,IF(P1842="rm",M1842,IF(P1842="lm",I1842,IF(P1842="unit",#REF!,))))))</f>
        <v>133</v>
      </c>
      <c r="P1842" s="20" t="str">
        <f>VLOOKUP(H1842,Supporting!A:D,2,FALSE)</f>
        <v>m3</v>
      </c>
      <c r="Q1842" s="21" t="str">
        <f t="shared" si="838"/>
        <v>off hired</v>
      </c>
      <c r="R1842" s="22">
        <v>44909</v>
      </c>
      <c r="S1842" s="22">
        <v>44917</v>
      </c>
      <c r="T1842" s="23">
        <f t="shared" si="839"/>
        <v>1</v>
      </c>
      <c r="U1842" s="24">
        <f t="shared" si="840"/>
        <v>1.2857142857142858</v>
      </c>
      <c r="V1842" s="31">
        <f>VLOOKUP(H1842,Supporting!A:D,3,FALSE)</f>
        <v>7.5</v>
      </c>
      <c r="W1842" s="25">
        <f>VLOOKUP(H1842,Supporting!A:D,4,FALSE)</f>
        <v>0.70000000000000007</v>
      </c>
      <c r="X1842" s="26">
        <f t="shared" si="841"/>
        <v>997.5</v>
      </c>
      <c r="Y1842" s="26">
        <f t="shared" si="842"/>
        <v>93.100000000000009</v>
      </c>
      <c r="Z1842" s="26">
        <f t="shared" si="843"/>
        <v>698.25</v>
      </c>
      <c r="AA1842" s="26">
        <f t="shared" si="844"/>
        <v>299.25</v>
      </c>
      <c r="AB1842" s="26">
        <f t="shared" si="845"/>
        <v>119.70000000000002</v>
      </c>
      <c r="AC1842" s="26">
        <f t="shared" si="846"/>
        <v>1117.2</v>
      </c>
      <c r="AD1842" s="93">
        <f t="shared" si="826"/>
        <v>1117.2</v>
      </c>
    </row>
    <row r="1843" spans="1:30" ht="30" customHeight="1" x14ac:dyDescent="0.35">
      <c r="A1843" s="16"/>
      <c r="B1843" s="16" t="s">
        <v>47</v>
      </c>
      <c r="C1843" s="17">
        <v>1592</v>
      </c>
      <c r="D1843" s="18">
        <v>14127</v>
      </c>
      <c r="E1843" s="18">
        <v>8454</v>
      </c>
      <c r="F1843" s="19" t="s">
        <v>49</v>
      </c>
      <c r="G1843" s="16" t="s">
        <v>556</v>
      </c>
      <c r="H1843" s="16" t="s">
        <v>36</v>
      </c>
      <c r="I1843" s="19">
        <v>4</v>
      </c>
      <c r="J1843" s="19">
        <v>1.3</v>
      </c>
      <c r="K1843" s="19">
        <v>4</v>
      </c>
      <c r="L1843" s="19"/>
      <c r="M1843" s="19">
        <f t="shared" si="837"/>
        <v>4</v>
      </c>
      <c r="N1843" s="19"/>
      <c r="O1843" s="19">
        <f>IF(P1843="m3",I1843*J1843*M1843,IF(P1843="m2-LxH",I1843*M1843,IF(P1843="m2-LxW",I1843*J1843*N1843,IF(P1843="rm",M1843,IF(P1843="lm",I1843,IF(P1843="unit",#REF!,))))))</f>
        <v>16</v>
      </c>
      <c r="P1843" s="20" t="str">
        <f>VLOOKUP(H1843,Supporting!A:D,2,FALSE)</f>
        <v>m2-LxH</v>
      </c>
      <c r="Q1843" s="21" t="str">
        <f t="shared" si="838"/>
        <v>off hired</v>
      </c>
      <c r="R1843" s="22">
        <v>44909</v>
      </c>
      <c r="S1843" s="22">
        <v>44917</v>
      </c>
      <c r="T1843" s="23">
        <f t="shared" si="839"/>
        <v>1</v>
      </c>
      <c r="U1843" s="24">
        <f t="shared" si="840"/>
        <v>1.2857142857142858</v>
      </c>
      <c r="V1843" s="31">
        <f>VLOOKUP(H1843,Supporting!A:D,3,FALSE)</f>
        <v>14</v>
      </c>
      <c r="W1843" s="25">
        <f>VLOOKUP(H1843,Supporting!A:D,4,FALSE)</f>
        <v>0.84</v>
      </c>
      <c r="X1843" s="26">
        <f t="shared" si="841"/>
        <v>224</v>
      </c>
      <c r="Y1843" s="26">
        <f t="shared" si="842"/>
        <v>13.44</v>
      </c>
      <c r="Z1843" s="26">
        <f t="shared" si="843"/>
        <v>156.79999999999998</v>
      </c>
      <c r="AA1843" s="26">
        <f t="shared" si="844"/>
        <v>67.2</v>
      </c>
      <c r="AB1843" s="26">
        <f t="shared" si="845"/>
        <v>17.28</v>
      </c>
      <c r="AC1843" s="26">
        <f t="shared" si="846"/>
        <v>241.28</v>
      </c>
      <c r="AD1843" s="93">
        <f t="shared" si="826"/>
        <v>241.28</v>
      </c>
    </row>
    <row r="1844" spans="1:30" ht="30" customHeight="1" x14ac:dyDescent="0.35">
      <c r="A1844" s="16"/>
      <c r="B1844" s="16" t="s">
        <v>47</v>
      </c>
      <c r="C1844" s="17">
        <v>1593</v>
      </c>
      <c r="D1844" s="18">
        <v>14128</v>
      </c>
      <c r="E1844" s="18">
        <v>8342</v>
      </c>
      <c r="F1844" s="19" t="s">
        <v>49</v>
      </c>
      <c r="G1844" s="16" t="s">
        <v>76</v>
      </c>
      <c r="H1844" s="16" t="s">
        <v>36</v>
      </c>
      <c r="I1844" s="19">
        <v>35</v>
      </c>
      <c r="J1844" s="19">
        <v>0.6</v>
      </c>
      <c r="K1844" s="19">
        <v>2</v>
      </c>
      <c r="L1844" s="19"/>
      <c r="M1844" s="19">
        <f t="shared" si="837"/>
        <v>2</v>
      </c>
      <c r="N1844" s="19"/>
      <c r="O1844" s="19">
        <f>IF(P1844="m3",I1844*J1844*M1844,IF(P1844="m2-LxH",I1844*M1844,IF(P1844="m2-LxW",I1844*J1844*N1844,IF(P1844="rm",M1844,IF(P1844="lm",I1844,IF(P1844="unit",#REF!,))))))</f>
        <v>70</v>
      </c>
      <c r="P1844" s="20" t="str">
        <f>VLOOKUP(H1844,Supporting!A:D,2,FALSE)</f>
        <v>m2-LxH</v>
      </c>
      <c r="Q1844" s="21" t="str">
        <f t="shared" si="838"/>
        <v>off hired</v>
      </c>
      <c r="R1844" s="22">
        <v>44909</v>
      </c>
      <c r="S1844" s="22">
        <v>44914</v>
      </c>
      <c r="T1844" s="23">
        <f t="shared" si="839"/>
        <v>1</v>
      </c>
      <c r="U1844" s="24">
        <f t="shared" si="840"/>
        <v>0.8571428571428571</v>
      </c>
      <c r="V1844" s="31">
        <f>VLOOKUP(H1844,Supporting!A:D,3,FALSE)</f>
        <v>14</v>
      </c>
      <c r="W1844" s="25">
        <f>VLOOKUP(H1844,Supporting!A:D,4,FALSE)</f>
        <v>0.84</v>
      </c>
      <c r="X1844" s="26">
        <f t="shared" si="841"/>
        <v>980</v>
      </c>
      <c r="Y1844" s="26">
        <f t="shared" si="842"/>
        <v>58.8</v>
      </c>
      <c r="Z1844" s="26">
        <f t="shared" si="843"/>
        <v>686</v>
      </c>
      <c r="AA1844" s="26">
        <f t="shared" si="844"/>
        <v>294</v>
      </c>
      <c r="AB1844" s="26">
        <f t="shared" si="845"/>
        <v>50.4</v>
      </c>
      <c r="AC1844" s="26">
        <f t="shared" si="846"/>
        <v>1030.4000000000001</v>
      </c>
      <c r="AD1844" s="93">
        <f t="shared" si="826"/>
        <v>1030.4000000000001</v>
      </c>
    </row>
    <row r="1845" spans="1:30" ht="30" customHeight="1" x14ac:dyDescent="0.35">
      <c r="A1845" s="16"/>
      <c r="B1845" s="16" t="s">
        <v>79</v>
      </c>
      <c r="C1845" s="17">
        <v>1594</v>
      </c>
      <c r="D1845" s="18">
        <v>14129</v>
      </c>
      <c r="E1845" s="18">
        <v>8335</v>
      </c>
      <c r="F1845" s="19" t="s">
        <v>49</v>
      </c>
      <c r="G1845" s="16" t="s">
        <v>539</v>
      </c>
      <c r="H1845" s="16" t="s">
        <v>38</v>
      </c>
      <c r="I1845" s="19">
        <v>1.8</v>
      </c>
      <c r="J1845" s="19">
        <v>1.8</v>
      </c>
      <c r="K1845" s="19">
        <v>3.5</v>
      </c>
      <c r="L1845" s="19"/>
      <c r="M1845" s="19">
        <f t="shared" si="837"/>
        <v>3.5</v>
      </c>
      <c r="N1845" s="19"/>
      <c r="O1845" s="19">
        <f>IF(P1845="m3",I1845*J1845*M1845,IF(P1845="m2-LxH",I1845*M1845,IF(P1845="m2-LxW",I1845*J1845*N1845,IF(P1845="rm",M1845,IF(P1845="lm",I1845,IF(P1845="unit",#REF!,))))))</f>
        <v>3.5</v>
      </c>
      <c r="P1845" s="20" t="str">
        <f>VLOOKUP(H1845,Supporting!A:D,2,FALSE)</f>
        <v>rm</v>
      </c>
      <c r="Q1845" s="21" t="str">
        <f t="shared" si="838"/>
        <v>off hired</v>
      </c>
      <c r="R1845" s="22">
        <v>44909</v>
      </c>
      <c r="S1845" s="22">
        <v>44910</v>
      </c>
      <c r="T1845" s="23">
        <f t="shared" si="839"/>
        <v>1</v>
      </c>
      <c r="U1845" s="24">
        <f t="shared" si="840"/>
        <v>0.2857142857142857</v>
      </c>
      <c r="V1845" s="31">
        <f>VLOOKUP(H1845,Supporting!A:D,3,FALSE)</f>
        <v>135</v>
      </c>
      <c r="W1845" s="25">
        <f>VLOOKUP(H1845,Supporting!A:D,4,FALSE)</f>
        <v>12.25</v>
      </c>
      <c r="X1845" s="26">
        <f t="shared" si="841"/>
        <v>472.5</v>
      </c>
      <c r="Y1845" s="26">
        <f t="shared" si="842"/>
        <v>42.875</v>
      </c>
      <c r="Z1845" s="26">
        <f t="shared" si="843"/>
        <v>330.74999999999994</v>
      </c>
      <c r="AA1845" s="26">
        <f t="shared" si="844"/>
        <v>141.75</v>
      </c>
      <c r="AB1845" s="26">
        <f t="shared" si="845"/>
        <v>12.25</v>
      </c>
      <c r="AC1845" s="26">
        <f t="shared" si="846"/>
        <v>484.74999999999994</v>
      </c>
      <c r="AD1845" s="93">
        <f t="shared" si="826"/>
        <v>484.74999999999994</v>
      </c>
    </row>
    <row r="1846" spans="1:30" ht="30" customHeight="1" x14ac:dyDescent="0.35">
      <c r="A1846" s="16"/>
      <c r="B1846" s="16" t="s">
        <v>74</v>
      </c>
      <c r="C1846" s="17">
        <v>1595</v>
      </c>
      <c r="D1846" s="18">
        <v>14130</v>
      </c>
      <c r="E1846" s="18">
        <v>8489</v>
      </c>
      <c r="F1846" s="19" t="s">
        <v>49</v>
      </c>
      <c r="G1846" s="16" t="s">
        <v>72</v>
      </c>
      <c r="H1846" s="16" t="s">
        <v>36</v>
      </c>
      <c r="I1846" s="19">
        <v>5</v>
      </c>
      <c r="J1846" s="19">
        <v>1.3</v>
      </c>
      <c r="K1846" s="19">
        <v>2</v>
      </c>
      <c r="L1846" s="19"/>
      <c r="M1846" s="19">
        <f t="shared" si="837"/>
        <v>2</v>
      </c>
      <c r="N1846" s="19"/>
      <c r="O1846" s="19">
        <f>IF(P1846="m3",I1846*J1846*M1846,IF(P1846="m2-LxH",I1846*M1846,IF(P1846="m2-LxW",I1846*J1846*N1846,IF(P1846="rm",M1846,IF(P1846="lm",I1846,IF(P1846="unit",#REF!,))))))</f>
        <v>10</v>
      </c>
      <c r="P1846" s="20" t="str">
        <f>VLOOKUP(H1846,Supporting!A:D,2,FALSE)</f>
        <v>m2-LxH</v>
      </c>
      <c r="Q1846" s="21" t="str">
        <f t="shared" si="838"/>
        <v>off hired</v>
      </c>
      <c r="R1846" s="22">
        <v>44909</v>
      </c>
      <c r="S1846" s="22">
        <v>44929</v>
      </c>
      <c r="T1846" s="23">
        <f t="shared" si="839"/>
        <v>1</v>
      </c>
      <c r="U1846" s="24">
        <f t="shared" si="840"/>
        <v>3</v>
      </c>
      <c r="V1846" s="31">
        <f>VLOOKUP(H1846,Supporting!A:D,3,FALSE)</f>
        <v>14</v>
      </c>
      <c r="W1846" s="25">
        <f>VLOOKUP(H1846,Supporting!A:D,4,FALSE)</f>
        <v>0.84</v>
      </c>
      <c r="X1846" s="26">
        <f t="shared" si="841"/>
        <v>140</v>
      </c>
      <c r="Y1846" s="26">
        <f t="shared" si="842"/>
        <v>8.4</v>
      </c>
      <c r="Z1846" s="26">
        <f t="shared" si="843"/>
        <v>98</v>
      </c>
      <c r="AA1846" s="26">
        <f t="shared" si="844"/>
        <v>42</v>
      </c>
      <c r="AB1846" s="26">
        <f t="shared" si="845"/>
        <v>25.2</v>
      </c>
      <c r="AC1846" s="26">
        <f t="shared" si="846"/>
        <v>165.2</v>
      </c>
      <c r="AD1846" s="93">
        <f t="shared" si="826"/>
        <v>165.2</v>
      </c>
    </row>
    <row r="1847" spans="1:30" ht="30" customHeight="1" x14ac:dyDescent="0.35">
      <c r="A1847" s="16"/>
      <c r="B1847" s="16" t="s">
        <v>100</v>
      </c>
      <c r="C1847" s="17">
        <v>1597</v>
      </c>
      <c r="D1847" s="18">
        <v>14132</v>
      </c>
      <c r="E1847" s="18">
        <v>8621</v>
      </c>
      <c r="F1847" s="19" t="s">
        <v>49</v>
      </c>
      <c r="G1847" s="16" t="s">
        <v>105</v>
      </c>
      <c r="H1847" s="16" t="s">
        <v>557</v>
      </c>
      <c r="I1847" s="19">
        <v>10</v>
      </c>
      <c r="J1847" s="19">
        <v>2.6</v>
      </c>
      <c r="K1847" s="19">
        <v>6</v>
      </c>
      <c r="L1847" s="19"/>
      <c r="M1847" s="19">
        <f t="shared" si="837"/>
        <v>6</v>
      </c>
      <c r="N1847" s="19"/>
      <c r="O1847" s="19">
        <f>IF(P1847="m3",I1847*J1847*M1847,IF(P1847="m2-LxH",I1847*M1847,IF(P1847="m2-LxW",I1847*J1847*N1847,IF(P1847="rm",M1847,IF(P1847="lm",I1847,IF(P1847="unit",#REF!,))))))</f>
        <v>156</v>
      </c>
      <c r="P1847" s="20" t="str">
        <f>VLOOKUP(H1847,Supporting!A:D,2,FALSE)</f>
        <v>m3</v>
      </c>
      <c r="Q1847" s="21" t="str">
        <f t="shared" si="838"/>
        <v>off hired</v>
      </c>
      <c r="R1847" s="22">
        <v>44909</v>
      </c>
      <c r="S1847" s="22">
        <v>44958</v>
      </c>
      <c r="T1847" s="23">
        <f t="shared" si="839"/>
        <v>1</v>
      </c>
      <c r="U1847" s="24">
        <f t="shared" si="840"/>
        <v>7.1428571428571432</v>
      </c>
      <c r="V1847" s="31">
        <f>VLOOKUP(H1847,Supporting!A:D,3,FALSE)</f>
        <v>10</v>
      </c>
      <c r="W1847" s="25">
        <f>VLOOKUP(H1847,Supporting!A:D,4,FALSE)</f>
        <v>0.91</v>
      </c>
      <c r="X1847" s="26">
        <f t="shared" si="841"/>
        <v>1560</v>
      </c>
      <c r="Y1847" s="26">
        <f t="shared" si="842"/>
        <v>141.96</v>
      </c>
      <c r="Z1847" s="26">
        <f t="shared" si="843"/>
        <v>1092</v>
      </c>
      <c r="AA1847" s="26">
        <f t="shared" si="844"/>
        <v>468</v>
      </c>
      <c r="AB1847" s="26">
        <f t="shared" si="845"/>
        <v>1014.0000000000002</v>
      </c>
      <c r="AC1847" s="26">
        <f t="shared" si="846"/>
        <v>2574</v>
      </c>
      <c r="AD1847" s="93">
        <f t="shared" si="826"/>
        <v>2574</v>
      </c>
    </row>
    <row r="1848" spans="1:30" ht="30" customHeight="1" x14ac:dyDescent="0.35">
      <c r="A1848" s="16"/>
      <c r="B1848" s="16" t="s">
        <v>100</v>
      </c>
      <c r="C1848" s="17">
        <v>1597</v>
      </c>
      <c r="D1848" s="18">
        <v>14132</v>
      </c>
      <c r="E1848" s="18">
        <v>8621</v>
      </c>
      <c r="F1848" s="19" t="s">
        <v>49</v>
      </c>
      <c r="G1848" s="16" t="s">
        <v>105</v>
      </c>
      <c r="H1848" s="16" t="s">
        <v>33</v>
      </c>
      <c r="I1848" s="19">
        <v>2.6</v>
      </c>
      <c r="J1848" s="19">
        <v>1.3</v>
      </c>
      <c r="K1848" s="19">
        <v>3</v>
      </c>
      <c r="L1848" s="19"/>
      <c r="M1848" s="19">
        <f t="shared" si="837"/>
        <v>3</v>
      </c>
      <c r="N1848" s="19"/>
      <c r="O1848" s="19">
        <f>IF(P1848="m3",I1848*J1848*M1848,IF(P1848="m2-LxH",I1848*M1848,IF(P1848="m2-LxW",I1848*J1848*N1848,IF(P1848="rm",M1848,IF(P1848="lm",I1848,IF(P1848="unit",#REF!,))))))</f>
        <v>10.14</v>
      </c>
      <c r="P1848" s="20" t="str">
        <f>VLOOKUP(H1848,Supporting!A:D,2,FALSE)</f>
        <v>m3</v>
      </c>
      <c r="Q1848" s="21" t="str">
        <f t="shared" si="838"/>
        <v>off hired</v>
      </c>
      <c r="R1848" s="22">
        <v>44909</v>
      </c>
      <c r="S1848" s="22">
        <v>44958</v>
      </c>
      <c r="T1848" s="23">
        <f t="shared" si="839"/>
        <v>1</v>
      </c>
      <c r="U1848" s="24">
        <f t="shared" si="840"/>
        <v>7.1428571428571432</v>
      </c>
      <c r="V1848" s="31">
        <f>VLOOKUP(H1848,Supporting!A:D,3,FALSE)</f>
        <v>5.25</v>
      </c>
      <c r="W1848" s="25">
        <f>VLOOKUP(H1848,Supporting!A:D,4,FALSE)</f>
        <v>0.35000000000000003</v>
      </c>
      <c r="X1848" s="26">
        <f t="shared" si="841"/>
        <v>53.234999999999999</v>
      </c>
      <c r="Y1848" s="26">
        <f t="shared" si="842"/>
        <v>3.5490000000000004</v>
      </c>
      <c r="Z1848" s="26">
        <f t="shared" si="843"/>
        <v>37.264499999999998</v>
      </c>
      <c r="AA1848" s="26">
        <f t="shared" si="844"/>
        <v>15.970500000000001</v>
      </c>
      <c r="AB1848" s="26">
        <f t="shared" si="845"/>
        <v>25.35</v>
      </c>
      <c r="AC1848" s="26">
        <f t="shared" si="846"/>
        <v>78.585000000000008</v>
      </c>
      <c r="AD1848" s="93">
        <f t="shared" si="826"/>
        <v>78.585000000000008</v>
      </c>
    </row>
    <row r="1849" spans="1:30" ht="30" customHeight="1" x14ac:dyDescent="0.35">
      <c r="A1849" s="16"/>
      <c r="B1849" s="16" t="s">
        <v>100</v>
      </c>
      <c r="C1849" s="17">
        <v>1597</v>
      </c>
      <c r="D1849" s="18">
        <v>14132</v>
      </c>
      <c r="E1849" s="18">
        <v>8621</v>
      </c>
      <c r="F1849" s="19" t="s">
        <v>49</v>
      </c>
      <c r="G1849" s="16" t="s">
        <v>105</v>
      </c>
      <c r="H1849" s="16" t="s">
        <v>33</v>
      </c>
      <c r="I1849" s="19">
        <v>2.6</v>
      </c>
      <c r="J1849" s="19">
        <v>1.3</v>
      </c>
      <c r="K1849" s="19">
        <v>3</v>
      </c>
      <c r="L1849" s="19"/>
      <c r="M1849" s="19">
        <f t="shared" ref="M1849" si="847">K1849-L1849</f>
        <v>3</v>
      </c>
      <c r="N1849" s="19"/>
      <c r="O1849" s="19">
        <f>IF(P1849="m3",I1849*J1849*M1849,IF(P1849="m2-LxH",I1849*M1849,IF(P1849="m2-LxW",I1849*J1849*N1849,IF(P1849="rm",M1849,IF(P1849="lm",I1849,IF(P1849="unit",#REF!,))))))</f>
        <v>10.14</v>
      </c>
      <c r="P1849" s="20" t="str">
        <f>VLOOKUP(H1849,Supporting!A:D,2,FALSE)</f>
        <v>m3</v>
      </c>
      <c r="Q1849" s="21" t="str">
        <f t="shared" ref="Q1849" si="848">IF(S1849&lt;&gt;0,"off hired",IF(R1849&lt;&gt;0,"on hire","-"))</f>
        <v>off hired</v>
      </c>
      <c r="R1849" s="22">
        <v>44909</v>
      </c>
      <c r="S1849" s="22">
        <v>44958</v>
      </c>
      <c r="T1849" s="23">
        <f t="shared" si="839"/>
        <v>1</v>
      </c>
      <c r="U1849" s="24">
        <f t="shared" si="840"/>
        <v>7.1428571428571432</v>
      </c>
      <c r="V1849" s="31">
        <f>VLOOKUP(H1849,Supporting!A:D,3,FALSE)</f>
        <v>5.25</v>
      </c>
      <c r="W1849" s="25">
        <f>VLOOKUP(H1849,Supporting!A:D,4,FALSE)</f>
        <v>0.35000000000000003</v>
      </c>
      <c r="X1849" s="26">
        <f t="shared" si="841"/>
        <v>53.234999999999999</v>
      </c>
      <c r="Y1849" s="26">
        <f t="shared" si="842"/>
        <v>3.5490000000000004</v>
      </c>
      <c r="Z1849" s="26">
        <f t="shared" si="843"/>
        <v>37.264499999999998</v>
      </c>
      <c r="AA1849" s="26">
        <f t="shared" si="844"/>
        <v>15.970500000000001</v>
      </c>
      <c r="AB1849" s="26">
        <f t="shared" si="845"/>
        <v>25.35</v>
      </c>
      <c r="AC1849" s="26">
        <f t="shared" si="846"/>
        <v>78.585000000000008</v>
      </c>
      <c r="AD1849" s="93">
        <f t="shared" si="826"/>
        <v>78.585000000000008</v>
      </c>
    </row>
    <row r="1850" spans="1:30" ht="30" customHeight="1" x14ac:dyDescent="0.35">
      <c r="A1850" s="16"/>
      <c r="B1850" s="16" t="s">
        <v>79</v>
      </c>
      <c r="C1850" s="17">
        <v>1598</v>
      </c>
      <c r="D1850" s="18">
        <v>14133</v>
      </c>
      <c r="E1850" s="18">
        <v>8342</v>
      </c>
      <c r="F1850" s="19" t="s">
        <v>49</v>
      </c>
      <c r="G1850" s="16" t="s">
        <v>76</v>
      </c>
      <c r="H1850" s="16" t="s">
        <v>36</v>
      </c>
      <c r="I1850" s="19">
        <v>21</v>
      </c>
      <c r="J1850" s="19">
        <v>0.6</v>
      </c>
      <c r="K1850" s="19">
        <v>2</v>
      </c>
      <c r="L1850" s="19"/>
      <c r="M1850" s="19">
        <f t="shared" si="837"/>
        <v>2</v>
      </c>
      <c r="N1850" s="19"/>
      <c r="O1850" s="19">
        <f>IF(P1850="m3",I1850*J1850*M1850,IF(P1850="m2-LxH",I1850*M1850,IF(P1850="m2-LxW",I1850*J1850*N1850,IF(P1850="rm",M1850,IF(P1850="lm",I1850,IF(P1850="unit",#REF!,))))))</f>
        <v>42</v>
      </c>
      <c r="P1850" s="20" t="str">
        <f>VLOOKUP(H1850,Supporting!A:D,2,FALSE)</f>
        <v>m2-LxH</v>
      </c>
      <c r="Q1850" s="21" t="str">
        <f t="shared" si="838"/>
        <v>off hired</v>
      </c>
      <c r="R1850" s="22">
        <v>44910</v>
      </c>
      <c r="S1850" s="22">
        <v>44914</v>
      </c>
      <c r="T1850" s="23">
        <f t="shared" si="839"/>
        <v>1</v>
      </c>
      <c r="U1850" s="24">
        <f t="shared" si="840"/>
        <v>0.7142857142857143</v>
      </c>
      <c r="V1850" s="31">
        <f>VLOOKUP(H1850,Supporting!A:D,3,FALSE)</f>
        <v>14</v>
      </c>
      <c r="W1850" s="25">
        <f>VLOOKUP(H1850,Supporting!A:D,4,FALSE)</f>
        <v>0.84</v>
      </c>
      <c r="X1850" s="26">
        <f t="shared" si="841"/>
        <v>588</v>
      </c>
      <c r="Y1850" s="26">
        <f t="shared" si="842"/>
        <v>35.28</v>
      </c>
      <c r="Z1850" s="26">
        <f t="shared" si="843"/>
        <v>411.59999999999997</v>
      </c>
      <c r="AA1850" s="26">
        <f t="shared" si="844"/>
        <v>176.4</v>
      </c>
      <c r="AB1850" s="26">
        <f t="shared" si="845"/>
        <v>25.2</v>
      </c>
      <c r="AC1850" s="26">
        <f t="shared" si="846"/>
        <v>613.20000000000005</v>
      </c>
      <c r="AD1850" s="93">
        <f t="shared" si="826"/>
        <v>613.20000000000005</v>
      </c>
    </row>
    <row r="1851" spans="1:30" ht="30" customHeight="1" x14ac:dyDescent="0.35">
      <c r="A1851" s="16"/>
      <c r="B1851" s="16" t="s">
        <v>47</v>
      </c>
      <c r="C1851" s="17">
        <v>1600</v>
      </c>
      <c r="D1851" s="18">
        <v>14135</v>
      </c>
      <c r="E1851" s="18">
        <v>8350</v>
      </c>
      <c r="F1851" s="19" t="s">
        <v>50</v>
      </c>
      <c r="G1851" s="16" t="s">
        <v>558</v>
      </c>
      <c r="H1851" s="16" t="s">
        <v>36</v>
      </c>
      <c r="I1851" s="19">
        <v>4</v>
      </c>
      <c r="J1851" s="19">
        <v>1.3</v>
      </c>
      <c r="K1851" s="19">
        <v>3.5</v>
      </c>
      <c r="L1851" s="19"/>
      <c r="M1851" s="19">
        <f t="shared" si="837"/>
        <v>3.5</v>
      </c>
      <c r="N1851" s="19"/>
      <c r="O1851" s="19">
        <f>IF(P1851="m3",I1851*J1851*M1851,IF(P1851="m2-LxH",I1851*M1851,IF(P1851="m2-LxW",I1851*J1851*N1851,IF(P1851="rm",M1851,IF(P1851="lm",I1851,IF(P1851="unit",#REF!,))))))</f>
        <v>14</v>
      </c>
      <c r="P1851" s="20" t="str">
        <f>VLOOKUP(H1851,Supporting!A:D,2,FALSE)</f>
        <v>m2-LxH</v>
      </c>
      <c r="Q1851" s="21" t="str">
        <f t="shared" si="838"/>
        <v>off hired</v>
      </c>
      <c r="R1851" s="22">
        <v>44910</v>
      </c>
      <c r="S1851" s="22">
        <v>44916</v>
      </c>
      <c r="T1851" s="23">
        <f t="shared" si="839"/>
        <v>1</v>
      </c>
      <c r="U1851" s="24">
        <f t="shared" si="840"/>
        <v>1</v>
      </c>
      <c r="V1851" s="31">
        <f>VLOOKUP(H1851,Supporting!A:D,3,FALSE)</f>
        <v>14</v>
      </c>
      <c r="W1851" s="25">
        <f>VLOOKUP(H1851,Supporting!A:D,4,FALSE)</f>
        <v>0.84</v>
      </c>
      <c r="X1851" s="26">
        <f t="shared" si="841"/>
        <v>196</v>
      </c>
      <c r="Y1851" s="26">
        <f t="shared" si="842"/>
        <v>11.76</v>
      </c>
      <c r="Z1851" s="26">
        <f t="shared" si="843"/>
        <v>137.19999999999999</v>
      </c>
      <c r="AA1851" s="26">
        <f t="shared" si="844"/>
        <v>58.800000000000004</v>
      </c>
      <c r="AB1851" s="26">
        <f t="shared" si="845"/>
        <v>11.76</v>
      </c>
      <c r="AC1851" s="26">
        <f t="shared" si="846"/>
        <v>207.76</v>
      </c>
      <c r="AD1851" s="93">
        <f t="shared" si="826"/>
        <v>207.76</v>
      </c>
    </row>
    <row r="1852" spans="1:30" ht="30" customHeight="1" x14ac:dyDescent="0.35">
      <c r="A1852" s="16"/>
      <c r="B1852" s="16" t="s">
        <v>47</v>
      </c>
      <c r="C1852" s="17">
        <v>1601</v>
      </c>
      <c r="D1852" s="18">
        <v>14136</v>
      </c>
      <c r="E1852" s="18">
        <v>8454</v>
      </c>
      <c r="F1852" s="19" t="s">
        <v>49</v>
      </c>
      <c r="G1852" s="16" t="s">
        <v>556</v>
      </c>
      <c r="H1852" s="16" t="s">
        <v>36</v>
      </c>
      <c r="I1852" s="19">
        <v>10</v>
      </c>
      <c r="J1852" s="19">
        <v>1.3</v>
      </c>
      <c r="K1852" s="19">
        <v>2.5</v>
      </c>
      <c r="L1852" s="19"/>
      <c r="M1852" s="19">
        <f t="shared" si="837"/>
        <v>2.5</v>
      </c>
      <c r="N1852" s="19"/>
      <c r="O1852" s="19">
        <f>IF(P1852="m3",I1852*J1852*M1852,IF(P1852="m2-LxH",I1852*M1852,IF(P1852="m2-LxW",I1852*J1852*N1852,IF(P1852="rm",M1852,IF(P1852="lm",I1852,IF(P1852="unit",#REF!,))))))</f>
        <v>25</v>
      </c>
      <c r="P1852" s="20" t="str">
        <f>VLOOKUP(H1852,Supporting!A:D,2,FALSE)</f>
        <v>m2-LxH</v>
      </c>
      <c r="Q1852" s="21" t="str">
        <f t="shared" si="838"/>
        <v>off hired</v>
      </c>
      <c r="R1852" s="22">
        <v>44910</v>
      </c>
      <c r="S1852" s="22">
        <v>44917</v>
      </c>
      <c r="T1852" s="23">
        <f t="shared" si="839"/>
        <v>1</v>
      </c>
      <c r="U1852" s="24">
        <f t="shared" si="840"/>
        <v>1.1428571428571428</v>
      </c>
      <c r="V1852" s="31">
        <f>VLOOKUP(H1852,Supporting!A:D,3,FALSE)</f>
        <v>14</v>
      </c>
      <c r="W1852" s="25">
        <f>VLOOKUP(H1852,Supporting!A:D,4,FALSE)</f>
        <v>0.84</v>
      </c>
      <c r="X1852" s="26">
        <f t="shared" si="841"/>
        <v>350</v>
      </c>
      <c r="Y1852" s="26">
        <f t="shared" si="842"/>
        <v>21</v>
      </c>
      <c r="Z1852" s="26">
        <f t="shared" si="843"/>
        <v>245</v>
      </c>
      <c r="AA1852" s="26">
        <f t="shared" si="844"/>
        <v>105</v>
      </c>
      <c r="AB1852" s="26">
        <f t="shared" si="845"/>
        <v>23.999999999999996</v>
      </c>
      <c r="AC1852" s="26">
        <f t="shared" si="846"/>
        <v>374</v>
      </c>
      <c r="AD1852" s="93">
        <f t="shared" si="826"/>
        <v>374</v>
      </c>
    </row>
    <row r="1853" spans="1:30" ht="30" customHeight="1" x14ac:dyDescent="0.35">
      <c r="A1853" s="16"/>
      <c r="B1853" s="16" t="s">
        <v>47</v>
      </c>
      <c r="C1853" s="17">
        <v>1602</v>
      </c>
      <c r="D1853" s="18">
        <v>14137</v>
      </c>
      <c r="E1853" s="18">
        <v>8495</v>
      </c>
      <c r="F1853" s="19" t="s">
        <v>49</v>
      </c>
      <c r="G1853" s="16" t="s">
        <v>559</v>
      </c>
      <c r="H1853" s="16" t="s">
        <v>28</v>
      </c>
      <c r="I1853" s="19">
        <v>24.3</v>
      </c>
      <c r="J1853" s="19">
        <v>2.5</v>
      </c>
      <c r="K1853" s="19">
        <v>3.5</v>
      </c>
      <c r="L1853" s="19"/>
      <c r="M1853" s="19">
        <f t="shared" si="837"/>
        <v>3.5</v>
      </c>
      <c r="N1853" s="19"/>
      <c r="O1853" s="19">
        <f>IF(P1853="m3",I1853*J1853*M1853,IF(P1853="m2-LxH",I1853*M1853,IF(P1853="m2-LxW",I1853*J1853*N1853,IF(P1853="rm",M1853,IF(P1853="lm",I1853,IF(P1853="unit",#REF!,))))))</f>
        <v>212.625</v>
      </c>
      <c r="P1853" s="20" t="str">
        <f>VLOOKUP(H1853,Supporting!A:D,2,FALSE)</f>
        <v>m3</v>
      </c>
      <c r="Q1853" s="21" t="str">
        <f t="shared" si="838"/>
        <v>off hired</v>
      </c>
      <c r="R1853" s="22">
        <v>44910</v>
      </c>
      <c r="S1853" s="22">
        <v>44931</v>
      </c>
      <c r="T1853" s="23">
        <f t="shared" si="839"/>
        <v>1</v>
      </c>
      <c r="U1853" s="24">
        <f t="shared" si="840"/>
        <v>3.1428571428571428</v>
      </c>
      <c r="V1853" s="31">
        <f>VLOOKUP(H1853,Supporting!A:D,3,FALSE)</f>
        <v>7.5</v>
      </c>
      <c r="W1853" s="25">
        <f>VLOOKUP(H1853,Supporting!A:D,4,FALSE)</f>
        <v>0.70000000000000007</v>
      </c>
      <c r="X1853" s="26">
        <f t="shared" si="841"/>
        <v>1594.6875</v>
      </c>
      <c r="Y1853" s="26">
        <f t="shared" si="842"/>
        <v>148.83750000000001</v>
      </c>
      <c r="Z1853" s="26">
        <f t="shared" si="843"/>
        <v>1116.2812499999998</v>
      </c>
      <c r="AA1853" s="26">
        <f t="shared" si="844"/>
        <v>478.40624999999994</v>
      </c>
      <c r="AB1853" s="26">
        <f t="shared" si="845"/>
        <v>467.77500000000003</v>
      </c>
      <c r="AC1853" s="26">
        <f t="shared" si="846"/>
        <v>2062.4624999999996</v>
      </c>
      <c r="AD1853" s="93">
        <f t="shared" si="826"/>
        <v>2062.4624999999996</v>
      </c>
    </row>
    <row r="1854" spans="1:30" ht="30" customHeight="1" x14ac:dyDescent="0.35">
      <c r="A1854" s="16"/>
      <c r="B1854" s="16" t="s">
        <v>114</v>
      </c>
      <c r="C1854" s="17">
        <v>1596</v>
      </c>
      <c r="D1854" s="18">
        <v>14131</v>
      </c>
      <c r="E1854" s="18">
        <v>8551</v>
      </c>
      <c r="F1854" s="19" t="s">
        <v>49</v>
      </c>
      <c r="G1854" s="16" t="s">
        <v>560</v>
      </c>
      <c r="H1854" s="16" t="s">
        <v>38</v>
      </c>
      <c r="I1854" s="19">
        <v>2.5</v>
      </c>
      <c r="J1854" s="19">
        <v>1.3</v>
      </c>
      <c r="K1854" s="19">
        <v>2.5</v>
      </c>
      <c r="L1854" s="19"/>
      <c r="M1854" s="19">
        <f t="shared" ref="M1854:M1879" si="849">K1854-L1854</f>
        <v>2.5</v>
      </c>
      <c r="N1854" s="19"/>
      <c r="O1854" s="19">
        <f>IF(P1854="m3",I1854*J1854*M1854,IF(P1854="m2-LxH",I1854*M1854,IF(P1854="m2-LxW",I1854*J1854*N1854,IF(P1854="rm",M1854,IF(P1854="lm",I1854,IF(P1854="unit",#REF!,))))))</f>
        <v>2.5</v>
      </c>
      <c r="P1854" s="20" t="str">
        <f>VLOOKUP(H1854,Supporting!A:D,2,FALSE)</f>
        <v>rm</v>
      </c>
      <c r="Q1854" s="21" t="str">
        <f t="shared" ref="Q1854:Q1879" si="850">IF(S1854&lt;&gt;0,"off hired",IF(R1854&lt;&gt;0,"on hire","-"))</f>
        <v>off hired</v>
      </c>
      <c r="R1854" s="22">
        <v>44909</v>
      </c>
      <c r="S1854" s="22">
        <v>44966</v>
      </c>
      <c r="T1854" s="23">
        <f t="shared" ref="T1854:T1879" si="851">IF(S1854&lt;&gt;0,1,0)</f>
        <v>1</v>
      </c>
      <c r="U1854" s="24">
        <f t="shared" ref="U1854:U1879" si="852">IF(Q1854="on hire",$C$1-R1854+1,IF(Q1854="off hired",S1854-R1854+1,0))/7</f>
        <v>8.2857142857142865</v>
      </c>
      <c r="V1854" s="31">
        <f>VLOOKUP(H1854,Supporting!A:D,3,FALSE)</f>
        <v>135</v>
      </c>
      <c r="W1854" s="25">
        <f>VLOOKUP(H1854,Supporting!A:D,4,FALSE)</f>
        <v>12.25</v>
      </c>
      <c r="X1854" s="26">
        <f t="shared" ref="X1854:X1879" si="853">V1854*O1854</f>
        <v>337.5</v>
      </c>
      <c r="Y1854" s="26">
        <f t="shared" ref="Y1854:Y1879" si="854">W1854*O1854</f>
        <v>30.625</v>
      </c>
      <c r="Z1854" s="26">
        <f t="shared" ref="Z1854:Z1870" si="855">0.7*O1854*V1854</f>
        <v>236.25</v>
      </c>
      <c r="AA1854" s="26">
        <f t="shared" ref="AA1854:AA1879" si="856">IF(Q1854="off hired",0.3*O1854*V1854*T1854,0)</f>
        <v>101.25</v>
      </c>
      <c r="AB1854" s="26">
        <f t="shared" ref="AB1854:AB1870" si="857">U1854*O1854*W1854</f>
        <v>253.75</v>
      </c>
      <c r="AC1854" s="26">
        <f t="shared" ref="AC1854:AC1879" si="858">Z1854+AA1854+AB1854</f>
        <v>591.25</v>
      </c>
      <c r="AD1854" s="93">
        <f t="shared" si="826"/>
        <v>591.25</v>
      </c>
    </row>
    <row r="1855" spans="1:30" ht="30" customHeight="1" x14ac:dyDescent="0.35">
      <c r="A1855" s="16"/>
      <c r="B1855" s="16" t="s">
        <v>114</v>
      </c>
      <c r="C1855" s="17">
        <v>1599</v>
      </c>
      <c r="D1855" s="18">
        <v>14134</v>
      </c>
      <c r="E1855" s="18">
        <v>8551</v>
      </c>
      <c r="F1855" s="19" t="s">
        <v>49</v>
      </c>
      <c r="G1855" s="16" t="s">
        <v>105</v>
      </c>
      <c r="H1855" s="16" t="s">
        <v>38</v>
      </c>
      <c r="I1855" s="19">
        <v>2.5</v>
      </c>
      <c r="J1855" s="19">
        <v>2.5</v>
      </c>
      <c r="K1855" s="19">
        <v>2</v>
      </c>
      <c r="L1855" s="19"/>
      <c r="M1855" s="19">
        <f t="shared" si="849"/>
        <v>2</v>
      </c>
      <c r="N1855" s="19"/>
      <c r="O1855" s="19">
        <f>IF(P1855="m3",I1855*J1855*M1855,IF(P1855="m2-LxH",I1855*M1855,IF(P1855="m2-LxW",I1855*J1855*N1855,IF(P1855="rm",M1855,IF(P1855="lm",I1855,IF(P1855="unit",#REF!,))))))</f>
        <v>2</v>
      </c>
      <c r="P1855" s="20" t="str">
        <f>VLOOKUP(H1855,Supporting!A:D,2,FALSE)</f>
        <v>rm</v>
      </c>
      <c r="Q1855" s="21" t="str">
        <f t="shared" si="850"/>
        <v>off hired</v>
      </c>
      <c r="R1855" s="22">
        <v>44910</v>
      </c>
      <c r="S1855" s="22">
        <v>44966</v>
      </c>
      <c r="T1855" s="23">
        <f t="shared" si="851"/>
        <v>1</v>
      </c>
      <c r="U1855" s="24">
        <f t="shared" si="852"/>
        <v>8.1428571428571423</v>
      </c>
      <c r="V1855" s="31">
        <f>VLOOKUP(H1855,Supporting!A:D,3,FALSE)</f>
        <v>135</v>
      </c>
      <c r="W1855" s="25">
        <f>VLOOKUP(H1855,Supporting!A:D,4,FALSE)</f>
        <v>12.25</v>
      </c>
      <c r="X1855" s="26">
        <f t="shared" si="853"/>
        <v>270</v>
      </c>
      <c r="Y1855" s="26">
        <f t="shared" si="854"/>
        <v>24.5</v>
      </c>
      <c r="Z1855" s="26">
        <f t="shared" si="855"/>
        <v>189</v>
      </c>
      <c r="AA1855" s="26">
        <f t="shared" si="856"/>
        <v>81</v>
      </c>
      <c r="AB1855" s="26">
        <f t="shared" si="857"/>
        <v>199.5</v>
      </c>
      <c r="AC1855" s="26">
        <f t="shared" si="858"/>
        <v>469.5</v>
      </c>
      <c r="AD1855" s="93">
        <f t="shared" si="826"/>
        <v>469.5</v>
      </c>
    </row>
    <row r="1856" spans="1:30" ht="30" customHeight="1" x14ac:dyDescent="0.35">
      <c r="A1856" s="16"/>
      <c r="B1856" s="16" t="s">
        <v>61</v>
      </c>
      <c r="C1856" s="17">
        <v>1603</v>
      </c>
      <c r="D1856" s="18">
        <v>14138</v>
      </c>
      <c r="E1856" s="18">
        <v>8619</v>
      </c>
      <c r="F1856" s="19" t="s">
        <v>50</v>
      </c>
      <c r="G1856" s="16" t="s">
        <v>53</v>
      </c>
      <c r="H1856" s="16" t="s">
        <v>38</v>
      </c>
      <c r="I1856" s="19">
        <v>2.5</v>
      </c>
      <c r="J1856" s="19">
        <v>1.8</v>
      </c>
      <c r="K1856" s="19">
        <v>2</v>
      </c>
      <c r="L1856" s="19"/>
      <c r="M1856" s="19">
        <f t="shared" si="849"/>
        <v>2</v>
      </c>
      <c r="N1856" s="19"/>
      <c r="O1856" s="19">
        <f>IF(P1856="m3",I1856*J1856*M1856,IF(P1856="m2-LxH",I1856*M1856,IF(P1856="m2-LxW",I1856*J1856*N1856,IF(P1856="rm",M1856,IF(P1856="lm",I1856,IF(P1856="unit",#REF!,))))))</f>
        <v>2</v>
      </c>
      <c r="P1856" s="20" t="str">
        <f>VLOOKUP(H1856,Supporting!A:D,2,FALSE)</f>
        <v>rm</v>
      </c>
      <c r="Q1856" s="21" t="str">
        <f t="shared" si="850"/>
        <v>off hired</v>
      </c>
      <c r="R1856" s="22">
        <v>44910</v>
      </c>
      <c r="S1856" s="22">
        <v>44958</v>
      </c>
      <c r="T1856" s="23">
        <f t="shared" si="851"/>
        <v>1</v>
      </c>
      <c r="U1856" s="24">
        <f t="shared" si="852"/>
        <v>7</v>
      </c>
      <c r="V1856" s="31">
        <f>VLOOKUP(H1856,Supporting!A:D,3,FALSE)</f>
        <v>135</v>
      </c>
      <c r="W1856" s="25">
        <f>VLOOKUP(H1856,Supporting!A:D,4,FALSE)</f>
        <v>12.25</v>
      </c>
      <c r="X1856" s="26">
        <f t="shared" si="853"/>
        <v>270</v>
      </c>
      <c r="Y1856" s="26">
        <f t="shared" si="854"/>
        <v>24.5</v>
      </c>
      <c r="Z1856" s="26">
        <f t="shared" si="855"/>
        <v>189</v>
      </c>
      <c r="AA1856" s="26">
        <f t="shared" si="856"/>
        <v>81</v>
      </c>
      <c r="AB1856" s="26">
        <f t="shared" si="857"/>
        <v>171.5</v>
      </c>
      <c r="AC1856" s="26">
        <f t="shared" si="858"/>
        <v>441.5</v>
      </c>
      <c r="AD1856" s="93">
        <f t="shared" si="826"/>
        <v>441.5</v>
      </c>
    </row>
    <row r="1857" spans="1:30" ht="30" customHeight="1" x14ac:dyDescent="0.35">
      <c r="A1857" s="16"/>
      <c r="B1857" s="16" t="s">
        <v>61</v>
      </c>
      <c r="C1857" s="17">
        <v>1603</v>
      </c>
      <c r="D1857" s="18">
        <v>14138</v>
      </c>
      <c r="E1857" s="18">
        <v>8619</v>
      </c>
      <c r="F1857" s="19" t="s">
        <v>50</v>
      </c>
      <c r="G1857" s="16" t="s">
        <v>53</v>
      </c>
      <c r="H1857" s="16" t="s">
        <v>38</v>
      </c>
      <c r="I1857" s="19">
        <v>1.8</v>
      </c>
      <c r="J1857" s="19">
        <v>1</v>
      </c>
      <c r="K1857" s="19">
        <v>2</v>
      </c>
      <c r="L1857" s="19"/>
      <c r="M1857" s="19">
        <f t="shared" ref="M1857" si="859">K1857-L1857</f>
        <v>2</v>
      </c>
      <c r="N1857" s="19"/>
      <c r="O1857" s="19">
        <f>IF(P1857="m3",I1857*J1857*M1857,IF(P1857="m2-LxH",I1857*M1857,IF(P1857="m2-LxW",I1857*J1857*N1857,IF(P1857="rm",M1857,IF(P1857="lm",I1857,IF(P1857="unit",#REF!,))))))</f>
        <v>2</v>
      </c>
      <c r="P1857" s="20" t="str">
        <f>VLOOKUP(H1857,Supporting!A:D,2,FALSE)</f>
        <v>rm</v>
      </c>
      <c r="Q1857" s="21" t="str">
        <f t="shared" ref="Q1857" si="860">IF(S1857&lt;&gt;0,"off hired",IF(R1857&lt;&gt;0,"on hire","-"))</f>
        <v>off hired</v>
      </c>
      <c r="R1857" s="22">
        <v>44910</v>
      </c>
      <c r="S1857" s="22">
        <v>44958</v>
      </c>
      <c r="T1857" s="23">
        <f t="shared" si="851"/>
        <v>1</v>
      </c>
      <c r="U1857" s="24">
        <f t="shared" si="852"/>
        <v>7</v>
      </c>
      <c r="V1857" s="31">
        <f>VLOOKUP(H1857,Supporting!A:D,3,FALSE)</f>
        <v>135</v>
      </c>
      <c r="W1857" s="25">
        <f>VLOOKUP(H1857,Supporting!A:D,4,FALSE)</f>
        <v>12.25</v>
      </c>
      <c r="X1857" s="26">
        <f t="shared" si="853"/>
        <v>270</v>
      </c>
      <c r="Y1857" s="26">
        <f t="shared" si="854"/>
        <v>24.5</v>
      </c>
      <c r="Z1857" s="26">
        <f t="shared" si="855"/>
        <v>189</v>
      </c>
      <c r="AA1857" s="26">
        <f t="shared" si="856"/>
        <v>81</v>
      </c>
      <c r="AB1857" s="26">
        <f t="shared" si="857"/>
        <v>171.5</v>
      </c>
      <c r="AC1857" s="26">
        <f t="shared" si="858"/>
        <v>441.5</v>
      </c>
      <c r="AD1857" s="93">
        <f t="shared" si="826"/>
        <v>441.5</v>
      </c>
    </row>
    <row r="1858" spans="1:30" ht="30" customHeight="1" x14ac:dyDescent="0.35">
      <c r="A1858" s="16"/>
      <c r="B1858" s="16" t="s">
        <v>61</v>
      </c>
      <c r="C1858" s="17">
        <v>1604</v>
      </c>
      <c r="D1858" s="18">
        <v>14139</v>
      </c>
      <c r="E1858" s="18">
        <v>8477</v>
      </c>
      <c r="F1858" s="19" t="s">
        <v>50</v>
      </c>
      <c r="G1858" s="16" t="s">
        <v>53</v>
      </c>
      <c r="H1858" s="16" t="s">
        <v>38</v>
      </c>
      <c r="I1858" s="19">
        <v>2.5</v>
      </c>
      <c r="J1858" s="19">
        <v>1.3</v>
      </c>
      <c r="K1858" s="19">
        <v>5</v>
      </c>
      <c r="L1858" s="19"/>
      <c r="M1858" s="19">
        <f t="shared" si="849"/>
        <v>5</v>
      </c>
      <c r="N1858" s="19"/>
      <c r="O1858" s="19">
        <f>IF(P1858="m3",I1858*J1858*M1858,IF(P1858="m2-LxH",I1858*M1858,IF(P1858="m2-LxW",I1858*J1858*N1858,IF(P1858="rm",M1858,IF(P1858="lm",I1858,IF(P1858="unit",#REF!,))))))</f>
        <v>5</v>
      </c>
      <c r="P1858" s="20" t="str">
        <f>VLOOKUP(H1858,Supporting!A:D,2,FALSE)</f>
        <v>rm</v>
      </c>
      <c r="Q1858" s="21" t="str">
        <f t="shared" si="850"/>
        <v>off hired</v>
      </c>
      <c r="R1858" s="22">
        <v>44910</v>
      </c>
      <c r="S1858" s="22">
        <v>44926</v>
      </c>
      <c r="T1858" s="23">
        <f t="shared" si="851"/>
        <v>1</v>
      </c>
      <c r="U1858" s="24">
        <f t="shared" si="852"/>
        <v>2.4285714285714284</v>
      </c>
      <c r="V1858" s="31">
        <f>VLOOKUP(H1858,Supporting!A:D,3,FALSE)</f>
        <v>135</v>
      </c>
      <c r="W1858" s="25">
        <f>VLOOKUP(H1858,Supporting!A:D,4,FALSE)</f>
        <v>12.25</v>
      </c>
      <c r="X1858" s="26">
        <f t="shared" si="853"/>
        <v>675</v>
      </c>
      <c r="Y1858" s="26">
        <f t="shared" si="854"/>
        <v>61.25</v>
      </c>
      <c r="Z1858" s="26">
        <f t="shared" si="855"/>
        <v>472.5</v>
      </c>
      <c r="AA1858" s="26">
        <f t="shared" si="856"/>
        <v>202.5</v>
      </c>
      <c r="AB1858" s="26">
        <f t="shared" si="857"/>
        <v>148.75</v>
      </c>
      <c r="AC1858" s="26">
        <f t="shared" si="858"/>
        <v>823.75</v>
      </c>
      <c r="AD1858" s="93">
        <f t="shared" si="826"/>
        <v>823.75</v>
      </c>
    </row>
    <row r="1859" spans="1:30" ht="30" customHeight="1" x14ac:dyDescent="0.35">
      <c r="A1859" s="16"/>
      <c r="B1859" s="16" t="s">
        <v>104</v>
      </c>
      <c r="C1859" s="17">
        <v>1605</v>
      </c>
      <c r="D1859" s="18">
        <v>14140</v>
      </c>
      <c r="E1859" s="18"/>
      <c r="F1859" s="19" t="s">
        <v>49</v>
      </c>
      <c r="G1859" s="16" t="s">
        <v>72</v>
      </c>
      <c r="H1859" s="16" t="s">
        <v>38</v>
      </c>
      <c r="I1859" s="19">
        <v>1.8</v>
      </c>
      <c r="J1859" s="19">
        <v>1.3</v>
      </c>
      <c r="K1859" s="19">
        <v>4</v>
      </c>
      <c r="L1859" s="19"/>
      <c r="M1859" s="19">
        <f t="shared" si="849"/>
        <v>4</v>
      </c>
      <c r="N1859" s="19"/>
      <c r="O1859" s="19">
        <f>IF(P1859="m3",I1859*J1859*M1859,IF(P1859="m2-LxH",I1859*M1859,IF(P1859="m2-LxW",I1859*J1859*N1859,IF(P1859="rm",M1859,IF(P1859="lm",I1859,IF(P1859="unit",#REF!,))))))</f>
        <v>4</v>
      </c>
      <c r="P1859" s="20" t="str">
        <f>VLOOKUP(H1859,Supporting!A:D,2,FALSE)</f>
        <v>rm</v>
      </c>
      <c r="Q1859" s="21" t="str">
        <f t="shared" si="850"/>
        <v>on hire</v>
      </c>
      <c r="R1859" s="22">
        <v>44910</v>
      </c>
      <c r="S1859" s="22"/>
      <c r="T1859" s="23">
        <f t="shared" si="851"/>
        <v>0</v>
      </c>
      <c r="U1859" s="24">
        <f t="shared" ca="1" si="852"/>
        <v>18.714285714285715</v>
      </c>
      <c r="V1859" s="31">
        <f>VLOOKUP(H1859,Supporting!A:D,3,FALSE)</f>
        <v>135</v>
      </c>
      <c r="W1859" s="25">
        <f>VLOOKUP(H1859,Supporting!A:D,4,FALSE)</f>
        <v>12.25</v>
      </c>
      <c r="X1859" s="26">
        <f t="shared" si="853"/>
        <v>540</v>
      </c>
      <c r="Y1859" s="26">
        <f t="shared" si="854"/>
        <v>49</v>
      </c>
      <c r="Z1859" s="26">
        <f t="shared" si="855"/>
        <v>378</v>
      </c>
      <c r="AA1859" s="26">
        <f t="shared" si="856"/>
        <v>0</v>
      </c>
      <c r="AB1859" s="26">
        <f t="shared" ca="1" si="857"/>
        <v>917</v>
      </c>
      <c r="AC1859" s="26">
        <f t="shared" ca="1" si="858"/>
        <v>1295</v>
      </c>
      <c r="AD1859" s="93">
        <f t="shared" ca="1" si="826"/>
        <v>1295</v>
      </c>
    </row>
    <row r="1860" spans="1:30" ht="30" customHeight="1" x14ac:dyDescent="0.35">
      <c r="A1860" s="16"/>
      <c r="B1860" s="16" t="s">
        <v>61</v>
      </c>
      <c r="C1860" s="17">
        <v>1606</v>
      </c>
      <c r="D1860" s="18">
        <v>14141</v>
      </c>
      <c r="E1860" s="18">
        <v>8619</v>
      </c>
      <c r="F1860" s="19" t="s">
        <v>50</v>
      </c>
      <c r="G1860" s="16" t="s">
        <v>53</v>
      </c>
      <c r="H1860" s="16" t="s">
        <v>38</v>
      </c>
      <c r="I1860" s="19">
        <v>2.5</v>
      </c>
      <c r="J1860" s="19">
        <v>1.3</v>
      </c>
      <c r="K1860" s="19">
        <v>2</v>
      </c>
      <c r="L1860" s="19"/>
      <c r="M1860" s="19">
        <f t="shared" si="849"/>
        <v>2</v>
      </c>
      <c r="N1860" s="19"/>
      <c r="O1860" s="19">
        <f>IF(P1860="m3",I1860*J1860*M1860,IF(P1860="m2-LxH",I1860*M1860,IF(P1860="m2-LxW",I1860*J1860*N1860,IF(P1860="rm",M1860,IF(P1860="lm",I1860,IF(P1860="unit",#REF!,))))))</f>
        <v>2</v>
      </c>
      <c r="P1860" s="20" t="str">
        <f>VLOOKUP(H1860,Supporting!A:D,2,FALSE)</f>
        <v>rm</v>
      </c>
      <c r="Q1860" s="21" t="str">
        <f t="shared" si="850"/>
        <v>off hired</v>
      </c>
      <c r="R1860" s="22">
        <v>44911</v>
      </c>
      <c r="S1860" s="22">
        <v>44958</v>
      </c>
      <c r="T1860" s="23">
        <f t="shared" si="851"/>
        <v>1</v>
      </c>
      <c r="U1860" s="24">
        <f t="shared" si="852"/>
        <v>6.8571428571428568</v>
      </c>
      <c r="V1860" s="31">
        <f>VLOOKUP(H1860,Supporting!A:D,3,FALSE)</f>
        <v>135</v>
      </c>
      <c r="W1860" s="25">
        <f>VLOOKUP(H1860,Supporting!A:D,4,FALSE)</f>
        <v>12.25</v>
      </c>
      <c r="X1860" s="26">
        <f t="shared" si="853"/>
        <v>270</v>
      </c>
      <c r="Y1860" s="26">
        <f t="shared" si="854"/>
        <v>24.5</v>
      </c>
      <c r="Z1860" s="26">
        <f t="shared" si="855"/>
        <v>189</v>
      </c>
      <c r="AA1860" s="26">
        <f t="shared" si="856"/>
        <v>81</v>
      </c>
      <c r="AB1860" s="26">
        <f t="shared" si="857"/>
        <v>168</v>
      </c>
      <c r="AC1860" s="26">
        <f t="shared" si="858"/>
        <v>438</v>
      </c>
      <c r="AD1860" s="93">
        <f t="shared" si="826"/>
        <v>438</v>
      </c>
    </row>
    <row r="1861" spans="1:30" ht="30" customHeight="1" x14ac:dyDescent="0.35">
      <c r="A1861" s="16"/>
      <c r="B1861" s="16" t="s">
        <v>61</v>
      </c>
      <c r="C1861" s="17">
        <v>1606</v>
      </c>
      <c r="D1861" s="18">
        <v>14141</v>
      </c>
      <c r="E1861" s="18">
        <v>8619</v>
      </c>
      <c r="F1861" s="19" t="s">
        <v>50</v>
      </c>
      <c r="G1861" s="16" t="s">
        <v>53</v>
      </c>
      <c r="H1861" s="16" t="s">
        <v>38</v>
      </c>
      <c r="I1861" s="19">
        <v>1.3</v>
      </c>
      <c r="J1861" s="19">
        <v>1.3</v>
      </c>
      <c r="K1861" s="19">
        <v>2</v>
      </c>
      <c r="L1861" s="19"/>
      <c r="M1861" s="19">
        <f t="shared" ref="M1861" si="861">K1861-L1861</f>
        <v>2</v>
      </c>
      <c r="N1861" s="19"/>
      <c r="O1861" s="19">
        <f>IF(P1861="m3",I1861*J1861*M1861,IF(P1861="m2-LxH",I1861*M1861,IF(P1861="m2-LxW",I1861*J1861*N1861,IF(P1861="rm",M1861,IF(P1861="lm",I1861,IF(P1861="unit",#REF!,))))))</f>
        <v>2</v>
      </c>
      <c r="P1861" s="20" t="str">
        <f>VLOOKUP(H1861,Supporting!A:D,2,FALSE)</f>
        <v>rm</v>
      </c>
      <c r="Q1861" s="21" t="str">
        <f t="shared" ref="Q1861" si="862">IF(S1861&lt;&gt;0,"off hired",IF(R1861&lt;&gt;0,"on hire","-"))</f>
        <v>off hired</v>
      </c>
      <c r="R1861" s="22">
        <v>44911</v>
      </c>
      <c r="S1861" s="22">
        <v>44958</v>
      </c>
      <c r="T1861" s="23">
        <f t="shared" si="851"/>
        <v>1</v>
      </c>
      <c r="U1861" s="24">
        <f t="shared" si="852"/>
        <v>6.8571428571428568</v>
      </c>
      <c r="V1861" s="31">
        <f>VLOOKUP(H1861,Supporting!A:D,3,FALSE)</f>
        <v>135</v>
      </c>
      <c r="W1861" s="25">
        <f>VLOOKUP(H1861,Supporting!A:D,4,FALSE)</f>
        <v>12.25</v>
      </c>
      <c r="X1861" s="26">
        <f t="shared" si="853"/>
        <v>270</v>
      </c>
      <c r="Y1861" s="26">
        <f t="shared" si="854"/>
        <v>24.5</v>
      </c>
      <c r="Z1861" s="26">
        <f t="shared" si="855"/>
        <v>189</v>
      </c>
      <c r="AA1861" s="26">
        <f t="shared" si="856"/>
        <v>81</v>
      </c>
      <c r="AB1861" s="26">
        <f t="shared" si="857"/>
        <v>168</v>
      </c>
      <c r="AC1861" s="26">
        <f t="shared" si="858"/>
        <v>438</v>
      </c>
      <c r="AD1861" s="93">
        <f t="shared" si="826"/>
        <v>438</v>
      </c>
    </row>
    <row r="1862" spans="1:30" ht="30" customHeight="1" x14ac:dyDescent="0.35">
      <c r="A1862" s="16"/>
      <c r="B1862" s="16" t="s">
        <v>79</v>
      </c>
      <c r="C1862" s="17">
        <v>1607</v>
      </c>
      <c r="D1862" s="18">
        <v>14142</v>
      </c>
      <c r="E1862" s="18">
        <v>8576</v>
      </c>
      <c r="F1862" s="19" t="s">
        <v>49</v>
      </c>
      <c r="G1862" s="16" t="s">
        <v>80</v>
      </c>
      <c r="H1862" s="16" t="s">
        <v>28</v>
      </c>
      <c r="I1862" s="19">
        <v>8</v>
      </c>
      <c r="J1862" s="19">
        <v>3.5</v>
      </c>
      <c r="K1862" s="19">
        <v>3.5</v>
      </c>
      <c r="L1862" s="19"/>
      <c r="M1862" s="19">
        <f t="shared" si="849"/>
        <v>3.5</v>
      </c>
      <c r="N1862" s="19"/>
      <c r="O1862" s="19">
        <f>IF(P1862="m3",I1862*J1862*M1862,IF(P1862="m2-LxH",I1862*M1862,IF(P1862="m2-LxW",I1862*J1862*N1862,IF(P1862="rm",M1862,IF(P1862="lm",I1862,IF(P1862="unit",#REF!,))))))</f>
        <v>98</v>
      </c>
      <c r="P1862" s="20" t="str">
        <f>VLOOKUP(H1862,Supporting!A:D,2,FALSE)</f>
        <v>m3</v>
      </c>
      <c r="Q1862" s="21" t="str">
        <f t="shared" si="850"/>
        <v>off hired</v>
      </c>
      <c r="R1862" s="22">
        <v>44911</v>
      </c>
      <c r="S1862" s="22">
        <v>44976</v>
      </c>
      <c r="T1862" s="23">
        <f t="shared" si="851"/>
        <v>1</v>
      </c>
      <c r="U1862" s="24">
        <f t="shared" si="852"/>
        <v>9.4285714285714288</v>
      </c>
      <c r="V1862" s="31">
        <f>VLOOKUP(H1862,Supporting!A:D,3,FALSE)</f>
        <v>7.5</v>
      </c>
      <c r="W1862" s="25">
        <f>VLOOKUP(H1862,Supporting!A:D,4,FALSE)</f>
        <v>0.70000000000000007</v>
      </c>
      <c r="X1862" s="26">
        <f t="shared" si="853"/>
        <v>735</v>
      </c>
      <c r="Y1862" s="26">
        <f t="shared" si="854"/>
        <v>68.600000000000009</v>
      </c>
      <c r="Z1862" s="26">
        <f t="shared" si="855"/>
        <v>514.5</v>
      </c>
      <c r="AA1862" s="26">
        <f t="shared" si="856"/>
        <v>220.5</v>
      </c>
      <c r="AB1862" s="26">
        <f t="shared" si="857"/>
        <v>646.80000000000007</v>
      </c>
      <c r="AC1862" s="26">
        <f t="shared" si="858"/>
        <v>1381.8000000000002</v>
      </c>
      <c r="AD1862" s="93">
        <f t="shared" si="826"/>
        <v>1381.8000000000002</v>
      </c>
    </row>
    <row r="1863" spans="1:30" ht="30" customHeight="1" x14ac:dyDescent="0.35">
      <c r="A1863" s="16"/>
      <c r="B1863" s="16" t="s">
        <v>47</v>
      </c>
      <c r="C1863" s="17">
        <v>1608</v>
      </c>
      <c r="D1863" s="18">
        <v>14143</v>
      </c>
      <c r="E1863" s="18">
        <v>8345</v>
      </c>
      <c r="F1863" s="19" t="s">
        <v>50</v>
      </c>
      <c r="G1863" s="16" t="s">
        <v>76</v>
      </c>
      <c r="H1863" s="16" t="s">
        <v>36</v>
      </c>
      <c r="I1863" s="19">
        <v>26.3</v>
      </c>
      <c r="J1863" s="19">
        <v>1</v>
      </c>
      <c r="K1863" s="19">
        <v>4</v>
      </c>
      <c r="L1863" s="19"/>
      <c r="M1863" s="19">
        <f t="shared" si="849"/>
        <v>4</v>
      </c>
      <c r="N1863" s="19"/>
      <c r="O1863" s="19">
        <f>IF(P1863="m3",I1863*J1863*M1863,IF(P1863="m2-LxH",I1863*M1863,IF(P1863="m2-LxW",I1863*J1863*N1863,IF(P1863="rm",M1863,IF(P1863="lm",I1863,IF(P1863="unit",#REF!,))))))</f>
        <v>105.2</v>
      </c>
      <c r="P1863" s="20" t="str">
        <f>VLOOKUP(H1863,Supporting!A:D,2,FALSE)</f>
        <v>m2-LxH</v>
      </c>
      <c r="Q1863" s="21" t="str">
        <f t="shared" si="850"/>
        <v>off hired</v>
      </c>
      <c r="R1863" s="22">
        <v>44911</v>
      </c>
      <c r="S1863" s="22">
        <v>44915</v>
      </c>
      <c r="T1863" s="23">
        <f t="shared" si="851"/>
        <v>1</v>
      </c>
      <c r="U1863" s="24">
        <f t="shared" si="852"/>
        <v>0.7142857142857143</v>
      </c>
      <c r="V1863" s="31">
        <f>VLOOKUP(H1863,Supporting!A:D,3,FALSE)</f>
        <v>14</v>
      </c>
      <c r="W1863" s="25">
        <f>VLOOKUP(H1863,Supporting!A:D,4,FALSE)</f>
        <v>0.84</v>
      </c>
      <c r="X1863" s="26">
        <f t="shared" si="853"/>
        <v>1472.8</v>
      </c>
      <c r="Y1863" s="26">
        <f t="shared" si="854"/>
        <v>88.367999999999995</v>
      </c>
      <c r="Z1863" s="26">
        <f t="shared" si="855"/>
        <v>1030.96</v>
      </c>
      <c r="AA1863" s="26">
        <f t="shared" si="856"/>
        <v>441.84</v>
      </c>
      <c r="AB1863" s="26">
        <f t="shared" si="857"/>
        <v>63.120000000000005</v>
      </c>
      <c r="AC1863" s="26">
        <f t="shared" si="858"/>
        <v>1535.92</v>
      </c>
      <c r="AD1863" s="93">
        <f t="shared" si="826"/>
        <v>1535.92</v>
      </c>
    </row>
    <row r="1864" spans="1:30" ht="30" customHeight="1" x14ac:dyDescent="0.35">
      <c r="A1864" s="16"/>
      <c r="B1864" s="16" t="s">
        <v>47</v>
      </c>
      <c r="C1864" s="17">
        <v>1609</v>
      </c>
      <c r="D1864" s="18">
        <v>14144</v>
      </c>
      <c r="E1864" s="18">
        <v>8454</v>
      </c>
      <c r="F1864" s="19" t="s">
        <v>49</v>
      </c>
      <c r="G1864" s="16" t="s">
        <v>179</v>
      </c>
      <c r="H1864" s="16" t="s">
        <v>28</v>
      </c>
      <c r="I1864" s="19">
        <v>3.6</v>
      </c>
      <c r="J1864" s="19">
        <v>2.5</v>
      </c>
      <c r="K1864" s="19">
        <v>5</v>
      </c>
      <c r="L1864" s="19"/>
      <c r="M1864" s="19">
        <f t="shared" si="849"/>
        <v>5</v>
      </c>
      <c r="N1864" s="19"/>
      <c r="O1864" s="19">
        <f>IF(P1864="m3",I1864*J1864*M1864,IF(P1864="m2-LxH",I1864*M1864,IF(P1864="m2-LxW",I1864*J1864*N1864,IF(P1864="rm",M1864,IF(P1864="lm",I1864,IF(P1864="unit",#REF!,))))))</f>
        <v>45</v>
      </c>
      <c r="P1864" s="20" t="str">
        <f>VLOOKUP(H1864,Supporting!A:D,2,FALSE)</f>
        <v>m3</v>
      </c>
      <c r="Q1864" s="21" t="str">
        <f t="shared" si="850"/>
        <v>off hired</v>
      </c>
      <c r="R1864" s="22">
        <v>44910</v>
      </c>
      <c r="S1864" s="22">
        <v>44917</v>
      </c>
      <c r="T1864" s="23">
        <f t="shared" si="851"/>
        <v>1</v>
      </c>
      <c r="U1864" s="24">
        <f t="shared" si="852"/>
        <v>1.1428571428571428</v>
      </c>
      <c r="V1864" s="31">
        <f>VLOOKUP(H1864,Supporting!A:D,3,FALSE)</f>
        <v>7.5</v>
      </c>
      <c r="W1864" s="25">
        <f>VLOOKUP(H1864,Supporting!A:D,4,FALSE)</f>
        <v>0.70000000000000007</v>
      </c>
      <c r="X1864" s="26">
        <f t="shared" si="853"/>
        <v>337.5</v>
      </c>
      <c r="Y1864" s="26">
        <f t="shared" si="854"/>
        <v>31.500000000000004</v>
      </c>
      <c r="Z1864" s="26">
        <f t="shared" si="855"/>
        <v>236.24999999999997</v>
      </c>
      <c r="AA1864" s="26">
        <f t="shared" si="856"/>
        <v>101.25</v>
      </c>
      <c r="AB1864" s="26">
        <f t="shared" si="857"/>
        <v>36</v>
      </c>
      <c r="AC1864" s="26">
        <f t="shared" si="858"/>
        <v>373.5</v>
      </c>
      <c r="AD1864" s="93">
        <f t="shared" si="826"/>
        <v>373.5</v>
      </c>
    </row>
    <row r="1865" spans="1:30" ht="30" customHeight="1" x14ac:dyDescent="0.35">
      <c r="A1865" s="16"/>
      <c r="B1865" s="16" t="s">
        <v>79</v>
      </c>
      <c r="C1865" s="17">
        <v>1610</v>
      </c>
      <c r="D1865" s="18">
        <v>14145</v>
      </c>
      <c r="E1865" s="18">
        <v>8346</v>
      </c>
      <c r="F1865" s="19" t="s">
        <v>50</v>
      </c>
      <c r="G1865" s="16" t="s">
        <v>73</v>
      </c>
      <c r="H1865" s="16" t="s">
        <v>38</v>
      </c>
      <c r="I1865" s="19">
        <v>2.5</v>
      </c>
      <c r="J1865" s="19">
        <v>1.3</v>
      </c>
      <c r="K1865" s="19">
        <v>6.5</v>
      </c>
      <c r="L1865" s="19"/>
      <c r="M1865" s="19">
        <f t="shared" si="849"/>
        <v>6.5</v>
      </c>
      <c r="N1865" s="19"/>
      <c r="O1865" s="19">
        <f>IF(P1865="m3",I1865*J1865*M1865,IF(P1865="m2-LxH",I1865*M1865,IF(P1865="m2-LxW",I1865*J1865*N1865,IF(P1865="rm",M1865,IF(P1865="lm",I1865,IF(P1865="unit",#REF!,))))))</f>
        <v>6.5</v>
      </c>
      <c r="P1865" s="20" t="str">
        <f>VLOOKUP(H1865,Supporting!A:D,2,FALSE)</f>
        <v>rm</v>
      </c>
      <c r="Q1865" s="21" t="str">
        <f t="shared" si="850"/>
        <v>off hired</v>
      </c>
      <c r="R1865" s="22">
        <v>44911</v>
      </c>
      <c r="S1865" s="22">
        <v>44915</v>
      </c>
      <c r="T1865" s="23">
        <f t="shared" si="851"/>
        <v>1</v>
      </c>
      <c r="U1865" s="24">
        <f t="shared" si="852"/>
        <v>0.7142857142857143</v>
      </c>
      <c r="V1865" s="31">
        <f>VLOOKUP(H1865,Supporting!A:D,3,FALSE)</f>
        <v>135</v>
      </c>
      <c r="W1865" s="25">
        <f>VLOOKUP(H1865,Supporting!A:D,4,FALSE)</f>
        <v>12.25</v>
      </c>
      <c r="X1865" s="26">
        <f t="shared" si="853"/>
        <v>877.5</v>
      </c>
      <c r="Y1865" s="26">
        <f t="shared" si="854"/>
        <v>79.625</v>
      </c>
      <c r="Z1865" s="26">
        <f t="shared" si="855"/>
        <v>614.25</v>
      </c>
      <c r="AA1865" s="26">
        <f t="shared" si="856"/>
        <v>263.25</v>
      </c>
      <c r="AB1865" s="26">
        <f t="shared" si="857"/>
        <v>56.875000000000007</v>
      </c>
      <c r="AC1865" s="26">
        <f t="shared" si="858"/>
        <v>934.375</v>
      </c>
      <c r="AD1865" s="93">
        <f t="shared" si="826"/>
        <v>934.375</v>
      </c>
    </row>
    <row r="1866" spans="1:30" ht="30" customHeight="1" x14ac:dyDescent="0.35">
      <c r="A1866" s="16"/>
      <c r="B1866" s="16" t="s">
        <v>47</v>
      </c>
      <c r="C1866" s="17">
        <v>1611</v>
      </c>
      <c r="D1866" s="18">
        <v>14146</v>
      </c>
      <c r="E1866" s="18">
        <v>8446</v>
      </c>
      <c r="F1866" s="19" t="s">
        <v>50</v>
      </c>
      <c r="G1866" s="16" t="s">
        <v>72</v>
      </c>
      <c r="H1866" s="16" t="s">
        <v>28</v>
      </c>
      <c r="I1866" s="19">
        <v>4</v>
      </c>
      <c r="J1866" s="19">
        <v>2.5</v>
      </c>
      <c r="K1866" s="19">
        <v>4.5</v>
      </c>
      <c r="L1866" s="19"/>
      <c r="M1866" s="19">
        <f t="shared" si="849"/>
        <v>4.5</v>
      </c>
      <c r="N1866" s="19"/>
      <c r="O1866" s="19">
        <f>IF(P1866="m3",I1866*J1866*M1866,IF(P1866="m2-LxH",I1866*M1866,IF(P1866="m2-LxW",I1866*J1866*N1866,IF(P1866="rm",M1866,IF(P1866="lm",I1866,IF(P1866="unit",#REF!,))))))</f>
        <v>45</v>
      </c>
      <c r="P1866" s="20" t="str">
        <f>VLOOKUP(H1866,Supporting!A:D,2,FALSE)</f>
        <v>m3</v>
      </c>
      <c r="Q1866" s="21" t="str">
        <f t="shared" si="850"/>
        <v>off hired</v>
      </c>
      <c r="R1866" s="22">
        <v>44911</v>
      </c>
      <c r="S1866" s="22">
        <v>44948</v>
      </c>
      <c r="T1866" s="23">
        <f t="shared" si="851"/>
        <v>1</v>
      </c>
      <c r="U1866" s="24">
        <f t="shared" si="852"/>
        <v>5.4285714285714288</v>
      </c>
      <c r="V1866" s="31">
        <f>VLOOKUP(H1866,Supporting!A:D,3,FALSE)</f>
        <v>7.5</v>
      </c>
      <c r="W1866" s="25">
        <f>VLOOKUP(H1866,Supporting!A:D,4,FALSE)</f>
        <v>0.70000000000000007</v>
      </c>
      <c r="X1866" s="26">
        <f t="shared" si="853"/>
        <v>337.5</v>
      </c>
      <c r="Y1866" s="26">
        <f t="shared" si="854"/>
        <v>31.500000000000004</v>
      </c>
      <c r="Z1866" s="26">
        <f t="shared" si="855"/>
        <v>236.24999999999997</v>
      </c>
      <c r="AA1866" s="26">
        <f t="shared" si="856"/>
        <v>101.25</v>
      </c>
      <c r="AB1866" s="26">
        <f t="shared" si="857"/>
        <v>171.00000000000003</v>
      </c>
      <c r="AC1866" s="26">
        <f t="shared" si="858"/>
        <v>508.5</v>
      </c>
      <c r="AD1866" s="93">
        <f t="shared" si="826"/>
        <v>508.5</v>
      </c>
    </row>
    <row r="1867" spans="1:30" ht="30" customHeight="1" x14ac:dyDescent="0.35">
      <c r="A1867" s="16"/>
      <c r="B1867" s="16" t="s">
        <v>47</v>
      </c>
      <c r="C1867" s="17">
        <v>1611</v>
      </c>
      <c r="D1867" s="18">
        <v>14146</v>
      </c>
      <c r="E1867" s="18">
        <v>8446</v>
      </c>
      <c r="F1867" s="19" t="s">
        <v>50</v>
      </c>
      <c r="G1867" s="16" t="s">
        <v>72</v>
      </c>
      <c r="H1867" s="16" t="s">
        <v>36</v>
      </c>
      <c r="I1867" s="19">
        <v>5</v>
      </c>
      <c r="J1867" s="19">
        <v>1.3</v>
      </c>
      <c r="K1867" s="19">
        <v>4.5</v>
      </c>
      <c r="L1867" s="19"/>
      <c r="M1867" s="19">
        <f t="shared" ref="M1867" si="863">K1867-L1867</f>
        <v>4.5</v>
      </c>
      <c r="N1867" s="19"/>
      <c r="O1867" s="19">
        <f>IF(P1867="m3",I1867*J1867*M1867,IF(P1867="m2-LxH",I1867*M1867,IF(P1867="m2-LxW",I1867*J1867*N1867,IF(P1867="rm",M1867,IF(P1867="lm",I1867,IF(P1867="unit",#REF!,))))))</f>
        <v>22.5</v>
      </c>
      <c r="P1867" s="20" t="str">
        <f>VLOOKUP(H1867,Supporting!A:D,2,FALSE)</f>
        <v>m2-LxH</v>
      </c>
      <c r="Q1867" s="21" t="str">
        <f t="shared" ref="Q1867" si="864">IF(S1867&lt;&gt;0,"off hired",IF(R1867&lt;&gt;0,"on hire","-"))</f>
        <v>off hired</v>
      </c>
      <c r="R1867" s="22">
        <v>44911</v>
      </c>
      <c r="S1867" s="22">
        <v>44948</v>
      </c>
      <c r="T1867" s="23">
        <f t="shared" si="851"/>
        <v>1</v>
      </c>
      <c r="U1867" s="24">
        <f t="shared" si="852"/>
        <v>5.4285714285714288</v>
      </c>
      <c r="V1867" s="31">
        <f>VLOOKUP(H1867,Supporting!A:D,3,FALSE)</f>
        <v>14</v>
      </c>
      <c r="W1867" s="25">
        <f>VLOOKUP(H1867,Supporting!A:D,4,FALSE)</f>
        <v>0.84</v>
      </c>
      <c r="X1867" s="26">
        <f t="shared" si="853"/>
        <v>315</v>
      </c>
      <c r="Y1867" s="26">
        <f t="shared" si="854"/>
        <v>18.899999999999999</v>
      </c>
      <c r="Z1867" s="26">
        <f t="shared" si="855"/>
        <v>220.49999999999997</v>
      </c>
      <c r="AA1867" s="26">
        <f t="shared" si="856"/>
        <v>94.5</v>
      </c>
      <c r="AB1867" s="26">
        <f t="shared" si="857"/>
        <v>102.60000000000001</v>
      </c>
      <c r="AC1867" s="26">
        <f t="shared" si="858"/>
        <v>417.6</v>
      </c>
      <c r="AD1867" s="93">
        <f t="shared" si="826"/>
        <v>417.6</v>
      </c>
    </row>
    <row r="1868" spans="1:30" ht="30" customHeight="1" x14ac:dyDescent="0.35">
      <c r="A1868" s="16"/>
      <c r="B1868" s="16" t="s">
        <v>47</v>
      </c>
      <c r="C1868" s="17">
        <v>1613</v>
      </c>
      <c r="D1868" s="18">
        <v>14148</v>
      </c>
      <c r="E1868" s="18">
        <v>8495</v>
      </c>
      <c r="F1868" s="19" t="s">
        <v>49</v>
      </c>
      <c r="G1868" s="16" t="s">
        <v>559</v>
      </c>
      <c r="H1868" s="16" t="s">
        <v>36</v>
      </c>
      <c r="I1868" s="19">
        <v>8.8000000000000007</v>
      </c>
      <c r="J1868" s="19">
        <v>1.3</v>
      </c>
      <c r="K1868" s="19">
        <v>2</v>
      </c>
      <c r="L1868" s="19"/>
      <c r="M1868" s="19">
        <f t="shared" si="849"/>
        <v>2</v>
      </c>
      <c r="N1868" s="19"/>
      <c r="O1868" s="19">
        <f>IF(P1868="m3",I1868*J1868*M1868,IF(P1868="m2-LxH",I1868*M1868,IF(P1868="m2-LxW",I1868*J1868*N1868,IF(P1868="rm",M1868,IF(P1868="lm",I1868,IF(P1868="unit",#REF!,))))))</f>
        <v>17.600000000000001</v>
      </c>
      <c r="P1868" s="20" t="str">
        <f>VLOOKUP(H1868,Supporting!A:D,2,FALSE)</f>
        <v>m2-LxH</v>
      </c>
      <c r="Q1868" s="21" t="str">
        <f t="shared" si="850"/>
        <v>off hired</v>
      </c>
      <c r="R1868" s="22">
        <v>44911</v>
      </c>
      <c r="S1868" s="22">
        <v>44931</v>
      </c>
      <c r="T1868" s="23">
        <f t="shared" si="851"/>
        <v>1</v>
      </c>
      <c r="U1868" s="24">
        <f t="shared" si="852"/>
        <v>3</v>
      </c>
      <c r="V1868" s="31">
        <f>VLOOKUP(H1868,Supporting!A:D,3,FALSE)</f>
        <v>14</v>
      </c>
      <c r="W1868" s="25">
        <f>VLOOKUP(H1868,Supporting!A:D,4,FALSE)</f>
        <v>0.84</v>
      </c>
      <c r="X1868" s="26">
        <f t="shared" si="853"/>
        <v>246.40000000000003</v>
      </c>
      <c r="Y1868" s="26">
        <f t="shared" si="854"/>
        <v>14.784000000000001</v>
      </c>
      <c r="Z1868" s="26">
        <f t="shared" si="855"/>
        <v>172.48000000000002</v>
      </c>
      <c r="AA1868" s="26">
        <f t="shared" si="856"/>
        <v>73.92</v>
      </c>
      <c r="AB1868" s="26">
        <f t="shared" si="857"/>
        <v>44.352000000000004</v>
      </c>
      <c r="AC1868" s="26">
        <f t="shared" si="858"/>
        <v>290.75200000000007</v>
      </c>
      <c r="AD1868" s="93">
        <f t="shared" ref="AD1868:AD1890" si="865">_xlfn.IFNA(AC1868,0)</f>
        <v>290.75200000000007</v>
      </c>
    </row>
    <row r="1869" spans="1:30" ht="30" customHeight="1" x14ac:dyDescent="0.35">
      <c r="A1869" s="16"/>
      <c r="B1869" s="16" t="s">
        <v>47</v>
      </c>
      <c r="C1869" s="17">
        <v>1613</v>
      </c>
      <c r="D1869" s="18">
        <v>14148</v>
      </c>
      <c r="E1869" s="18">
        <v>8495</v>
      </c>
      <c r="F1869" s="19" t="s">
        <v>49</v>
      </c>
      <c r="G1869" s="16" t="s">
        <v>559</v>
      </c>
      <c r="H1869" s="16" t="s">
        <v>28</v>
      </c>
      <c r="I1869" s="19">
        <v>3.5</v>
      </c>
      <c r="J1869" s="19">
        <v>2.5</v>
      </c>
      <c r="K1869" s="19">
        <v>2</v>
      </c>
      <c r="L1869" s="19"/>
      <c r="M1869" s="19">
        <f t="shared" ref="M1869" si="866">K1869-L1869</f>
        <v>2</v>
      </c>
      <c r="N1869" s="19"/>
      <c r="O1869" s="19">
        <f>IF(P1869="m3",I1869*J1869*M1869,IF(P1869="m2-LxH",I1869*M1869,IF(P1869="m2-LxW",I1869*J1869*N1869,IF(P1869="rm",M1869,IF(P1869="lm",I1869,IF(P1869="unit",#REF!,))))))</f>
        <v>17.5</v>
      </c>
      <c r="P1869" s="20" t="str">
        <f>VLOOKUP(H1869,Supporting!A:D,2,FALSE)</f>
        <v>m3</v>
      </c>
      <c r="Q1869" s="21" t="str">
        <f t="shared" ref="Q1869" si="867">IF(S1869&lt;&gt;0,"off hired",IF(R1869&lt;&gt;0,"on hire","-"))</f>
        <v>off hired</v>
      </c>
      <c r="R1869" s="22">
        <v>44911</v>
      </c>
      <c r="S1869" s="22">
        <v>44931</v>
      </c>
      <c r="T1869" s="23">
        <f t="shared" si="851"/>
        <v>1</v>
      </c>
      <c r="U1869" s="24">
        <f t="shared" si="852"/>
        <v>3</v>
      </c>
      <c r="V1869" s="31">
        <f>VLOOKUP(H1869,Supporting!A:D,3,FALSE)</f>
        <v>7.5</v>
      </c>
      <c r="W1869" s="25">
        <f>VLOOKUP(H1869,Supporting!A:D,4,FALSE)</f>
        <v>0.70000000000000007</v>
      </c>
      <c r="X1869" s="26">
        <f t="shared" si="853"/>
        <v>131.25</v>
      </c>
      <c r="Y1869" s="26">
        <f t="shared" si="854"/>
        <v>12.250000000000002</v>
      </c>
      <c r="Z1869" s="26">
        <f t="shared" si="855"/>
        <v>91.875</v>
      </c>
      <c r="AA1869" s="26">
        <f t="shared" si="856"/>
        <v>39.375</v>
      </c>
      <c r="AB1869" s="26">
        <f t="shared" si="857"/>
        <v>36.75</v>
      </c>
      <c r="AC1869" s="26">
        <f t="shared" si="858"/>
        <v>168</v>
      </c>
      <c r="AD1869" s="93">
        <f t="shared" si="865"/>
        <v>168</v>
      </c>
    </row>
    <row r="1870" spans="1:30" ht="30" customHeight="1" x14ac:dyDescent="0.35">
      <c r="A1870" s="16"/>
      <c r="B1870" s="16" t="s">
        <v>47</v>
      </c>
      <c r="C1870" s="17">
        <v>1615</v>
      </c>
      <c r="D1870" s="18">
        <v>14150</v>
      </c>
      <c r="E1870" s="18">
        <v>8466</v>
      </c>
      <c r="F1870" s="19" t="s">
        <v>50</v>
      </c>
      <c r="G1870" s="16" t="s">
        <v>561</v>
      </c>
      <c r="H1870" s="16" t="s">
        <v>36</v>
      </c>
      <c r="I1870" s="19">
        <v>6.8</v>
      </c>
      <c r="J1870" s="19">
        <v>1.3</v>
      </c>
      <c r="K1870" s="19">
        <v>4</v>
      </c>
      <c r="L1870" s="19"/>
      <c r="M1870" s="19">
        <f t="shared" si="849"/>
        <v>4</v>
      </c>
      <c r="N1870" s="19"/>
      <c r="O1870" s="19">
        <f>IF(P1870="m3",I1870*J1870*M1870,IF(P1870="m2-LxH",I1870*M1870,IF(P1870="m2-LxW",I1870*J1870*N1870,IF(P1870="rm",M1870,IF(P1870="lm",I1870,IF(P1870="unit",#REF!,))))))</f>
        <v>27.2</v>
      </c>
      <c r="P1870" s="20" t="str">
        <f>VLOOKUP(H1870,Supporting!A:D,2,FALSE)</f>
        <v>m2-LxH</v>
      </c>
      <c r="Q1870" s="21" t="str">
        <f t="shared" si="850"/>
        <v>off hired</v>
      </c>
      <c r="R1870" s="22">
        <v>44912</v>
      </c>
      <c r="S1870" s="22">
        <v>44919</v>
      </c>
      <c r="T1870" s="23">
        <f t="shared" si="851"/>
        <v>1</v>
      </c>
      <c r="U1870" s="24">
        <f t="shared" si="852"/>
        <v>1.1428571428571428</v>
      </c>
      <c r="V1870" s="31">
        <f>VLOOKUP(H1870,Supporting!A:D,3,FALSE)</f>
        <v>14</v>
      </c>
      <c r="W1870" s="25">
        <f>VLOOKUP(H1870,Supporting!A:D,4,FALSE)</f>
        <v>0.84</v>
      </c>
      <c r="X1870" s="26">
        <f t="shared" si="853"/>
        <v>380.8</v>
      </c>
      <c r="Y1870" s="26">
        <f t="shared" si="854"/>
        <v>22.847999999999999</v>
      </c>
      <c r="Z1870" s="26">
        <f t="shared" si="855"/>
        <v>266.56</v>
      </c>
      <c r="AA1870" s="26">
        <f t="shared" si="856"/>
        <v>114.24000000000001</v>
      </c>
      <c r="AB1870" s="26">
        <f t="shared" si="857"/>
        <v>26.111999999999995</v>
      </c>
      <c r="AC1870" s="26">
        <f t="shared" si="858"/>
        <v>406.91200000000003</v>
      </c>
      <c r="AD1870" s="93">
        <f t="shared" si="865"/>
        <v>406.91200000000003</v>
      </c>
    </row>
    <row r="1871" spans="1:30" ht="30" customHeight="1" x14ac:dyDescent="0.35">
      <c r="A1871" s="16"/>
      <c r="B1871" s="16" t="s">
        <v>47</v>
      </c>
      <c r="C1871" s="17">
        <v>1617</v>
      </c>
      <c r="D1871" s="18">
        <v>14157</v>
      </c>
      <c r="E1871" s="18">
        <v>8406</v>
      </c>
      <c r="F1871" s="19" t="s">
        <v>49</v>
      </c>
      <c r="G1871" s="16" t="s">
        <v>562</v>
      </c>
      <c r="H1871" s="16" t="s">
        <v>38</v>
      </c>
      <c r="I1871" s="19">
        <v>2.5</v>
      </c>
      <c r="J1871" s="19">
        <v>1.8</v>
      </c>
      <c r="K1871" s="19">
        <v>1.5</v>
      </c>
      <c r="L1871" s="19"/>
      <c r="M1871" s="19">
        <f t="shared" si="849"/>
        <v>1.5</v>
      </c>
      <c r="N1871" s="19"/>
      <c r="O1871" s="19">
        <f>IF(P1871="m3",I1871*J1871*M1871,IF(P1871="m2-LxH",I1871*M1871,IF(P1871="m2-LxW",I1871*J1871*N1871,IF(P1871="rm",M1871,IF(P1871="lm",I1871,IF(P1871="unit",1,0))))))</f>
        <v>1.5</v>
      </c>
      <c r="P1871" s="20" t="str">
        <f>VLOOKUP(H1871,Supporting!A:D,2,FALSE)</f>
        <v>rm</v>
      </c>
      <c r="Q1871" s="21" t="str">
        <f t="shared" si="850"/>
        <v>off hired</v>
      </c>
      <c r="R1871" s="22">
        <v>44912</v>
      </c>
      <c r="S1871" s="22">
        <v>44935</v>
      </c>
      <c r="T1871" s="23">
        <f t="shared" si="851"/>
        <v>1</v>
      </c>
      <c r="U1871" s="24">
        <f t="shared" si="852"/>
        <v>3.4285714285714284</v>
      </c>
      <c r="V1871" s="31">
        <f>VLOOKUP(H1871,Supporting!A:D,3,FALSE)</f>
        <v>135</v>
      </c>
      <c r="W1871" s="25">
        <f>VLOOKUP(H1871,Supporting!A:D,4,FALSE)</f>
        <v>12.25</v>
      </c>
      <c r="X1871" s="26">
        <f t="shared" si="853"/>
        <v>202.5</v>
      </c>
      <c r="Y1871" s="26">
        <f t="shared" si="854"/>
        <v>18.375</v>
      </c>
      <c r="Z1871" s="26">
        <f>_xlfn.IFNA(0.7*O1871*V1871,0)</f>
        <v>141.74999999999997</v>
      </c>
      <c r="AA1871" s="26">
        <f t="shared" si="856"/>
        <v>60.749999999999993</v>
      </c>
      <c r="AB1871" s="26">
        <f>_xlfn.IFNA(U1871*O1871*W1871,0)</f>
        <v>62.999999999999993</v>
      </c>
      <c r="AC1871" s="26">
        <f t="shared" si="858"/>
        <v>265.49999999999994</v>
      </c>
      <c r="AD1871" s="93">
        <f t="shared" si="865"/>
        <v>265.49999999999994</v>
      </c>
    </row>
    <row r="1872" spans="1:30" ht="30" customHeight="1" x14ac:dyDescent="0.35">
      <c r="A1872" s="16"/>
      <c r="B1872" s="16" t="s">
        <v>47</v>
      </c>
      <c r="C1872" s="17">
        <v>1616</v>
      </c>
      <c r="D1872" s="18">
        <v>14156</v>
      </c>
      <c r="E1872" s="18">
        <v>8407</v>
      </c>
      <c r="F1872" s="19" t="s">
        <v>50</v>
      </c>
      <c r="G1872" s="16" t="s">
        <v>563</v>
      </c>
      <c r="H1872" s="16" t="s">
        <v>38</v>
      </c>
      <c r="I1872" s="19">
        <v>2.5</v>
      </c>
      <c r="J1872" s="19">
        <v>1.8</v>
      </c>
      <c r="K1872" s="19">
        <v>4.5</v>
      </c>
      <c r="L1872" s="19"/>
      <c r="M1872" s="19">
        <f t="shared" si="849"/>
        <v>4.5</v>
      </c>
      <c r="N1872" s="19"/>
      <c r="O1872" s="19">
        <f t="shared" ref="O1872:O1890" si="868">IF(P1872="m3",I1872*J1872*M1872,IF(P1872="m2-LxH",I1872*M1872,IF(P1872="m2-LxW",I1872*J1872*N1872,IF(P1872="rm",M1872,IF(P1872="lm",I1872,IF(P1872="unit",1,0))))))</f>
        <v>4.5</v>
      </c>
      <c r="P1872" s="20" t="str">
        <f>VLOOKUP(H1872,Supporting!A:D,2,FALSE)</f>
        <v>rm</v>
      </c>
      <c r="Q1872" s="21" t="str">
        <f t="shared" si="850"/>
        <v>off hired</v>
      </c>
      <c r="R1872" s="22">
        <v>44912</v>
      </c>
      <c r="S1872" s="22">
        <v>44935</v>
      </c>
      <c r="T1872" s="23">
        <f t="shared" si="851"/>
        <v>1</v>
      </c>
      <c r="U1872" s="24">
        <f t="shared" si="852"/>
        <v>3.4285714285714284</v>
      </c>
      <c r="V1872" s="31">
        <f>VLOOKUP(H1872,Supporting!A:D,3,FALSE)</f>
        <v>135</v>
      </c>
      <c r="W1872" s="25">
        <f>VLOOKUP(H1872,Supporting!A:D,4,FALSE)</f>
        <v>12.25</v>
      </c>
      <c r="X1872" s="26">
        <f t="shared" si="853"/>
        <v>607.5</v>
      </c>
      <c r="Y1872" s="26">
        <f t="shared" si="854"/>
        <v>55.125</v>
      </c>
      <c r="Z1872" s="26">
        <f t="shared" ref="Z1872:Z1890" si="869">_xlfn.IFNA(0.7*O1872*V1872,0)</f>
        <v>425.25</v>
      </c>
      <c r="AA1872" s="26">
        <f t="shared" si="856"/>
        <v>182.24999999999997</v>
      </c>
      <c r="AB1872" s="26">
        <f t="shared" ref="AB1872:AB1890" si="870">_xlfn.IFNA(U1872*O1872*W1872,0)</f>
        <v>188.99999999999997</v>
      </c>
      <c r="AC1872" s="26">
        <f t="shared" si="858"/>
        <v>796.5</v>
      </c>
      <c r="AD1872" s="93">
        <f t="shared" si="865"/>
        <v>796.5</v>
      </c>
    </row>
    <row r="1873" spans="1:30" ht="30" customHeight="1" x14ac:dyDescent="0.35">
      <c r="A1873" s="16"/>
      <c r="B1873" s="16" t="s">
        <v>487</v>
      </c>
      <c r="C1873" s="17">
        <v>1620</v>
      </c>
      <c r="D1873" s="18">
        <v>14155</v>
      </c>
      <c r="E1873" s="18">
        <v>8447</v>
      </c>
      <c r="F1873" s="19" t="s">
        <v>49</v>
      </c>
      <c r="G1873" s="16" t="s">
        <v>564</v>
      </c>
      <c r="H1873" s="16" t="s">
        <v>36</v>
      </c>
      <c r="I1873" s="19">
        <v>18</v>
      </c>
      <c r="J1873" s="19">
        <v>1</v>
      </c>
      <c r="K1873" s="19">
        <v>2</v>
      </c>
      <c r="L1873" s="19"/>
      <c r="M1873" s="19">
        <f t="shared" si="849"/>
        <v>2</v>
      </c>
      <c r="N1873" s="19"/>
      <c r="O1873" s="19">
        <f t="shared" si="868"/>
        <v>36</v>
      </c>
      <c r="P1873" s="20" t="str">
        <f>VLOOKUP(H1873,Supporting!A:D,2,FALSE)</f>
        <v>m2-LxH</v>
      </c>
      <c r="Q1873" s="21" t="str">
        <f t="shared" si="850"/>
        <v>off hired</v>
      </c>
      <c r="R1873" s="22">
        <v>44912</v>
      </c>
      <c r="S1873" s="22">
        <v>44947</v>
      </c>
      <c r="T1873" s="23">
        <f t="shared" si="851"/>
        <v>1</v>
      </c>
      <c r="U1873" s="24">
        <f t="shared" si="852"/>
        <v>5.1428571428571432</v>
      </c>
      <c r="V1873" s="31">
        <f>VLOOKUP(H1873,Supporting!A:D,3,FALSE)</f>
        <v>14</v>
      </c>
      <c r="W1873" s="25">
        <f>VLOOKUP(H1873,Supporting!A:D,4,FALSE)</f>
        <v>0.84</v>
      </c>
      <c r="X1873" s="26">
        <f t="shared" si="853"/>
        <v>504</v>
      </c>
      <c r="Y1873" s="26">
        <f t="shared" si="854"/>
        <v>30.24</v>
      </c>
      <c r="Z1873" s="26">
        <f t="shared" si="869"/>
        <v>352.8</v>
      </c>
      <c r="AA1873" s="26">
        <f t="shared" si="856"/>
        <v>151.19999999999999</v>
      </c>
      <c r="AB1873" s="26">
        <f t="shared" si="870"/>
        <v>155.52000000000001</v>
      </c>
      <c r="AC1873" s="26">
        <f t="shared" si="858"/>
        <v>659.52</v>
      </c>
      <c r="AD1873" s="93">
        <f t="shared" si="865"/>
        <v>659.52</v>
      </c>
    </row>
    <row r="1874" spans="1:30" ht="30" customHeight="1" x14ac:dyDescent="0.35">
      <c r="A1874" s="16"/>
      <c r="B1874" s="16" t="s">
        <v>47</v>
      </c>
      <c r="C1874" s="17">
        <v>1619</v>
      </c>
      <c r="D1874" s="18">
        <v>14154</v>
      </c>
      <c r="E1874" s="18">
        <v>8345</v>
      </c>
      <c r="F1874" s="19" t="s">
        <v>50</v>
      </c>
      <c r="G1874" s="16" t="s">
        <v>76</v>
      </c>
      <c r="H1874" s="16" t="s">
        <v>36</v>
      </c>
      <c r="I1874" s="19">
        <v>12</v>
      </c>
      <c r="J1874" s="19">
        <v>1</v>
      </c>
      <c r="K1874" s="19">
        <v>4</v>
      </c>
      <c r="L1874" s="19"/>
      <c r="M1874" s="19">
        <f t="shared" si="849"/>
        <v>4</v>
      </c>
      <c r="N1874" s="19"/>
      <c r="O1874" s="19">
        <f t="shared" si="868"/>
        <v>48</v>
      </c>
      <c r="P1874" s="20" t="str">
        <f>VLOOKUP(H1874,Supporting!A:D,2,FALSE)</f>
        <v>m2-LxH</v>
      </c>
      <c r="Q1874" s="21" t="str">
        <f t="shared" si="850"/>
        <v>off hired</v>
      </c>
      <c r="R1874" s="22">
        <v>44912</v>
      </c>
      <c r="S1874" s="22">
        <v>44915</v>
      </c>
      <c r="T1874" s="23">
        <f t="shared" si="851"/>
        <v>1</v>
      </c>
      <c r="U1874" s="24">
        <f t="shared" si="852"/>
        <v>0.5714285714285714</v>
      </c>
      <c r="V1874" s="31">
        <f>VLOOKUP(H1874,Supporting!A:D,3,FALSE)</f>
        <v>14</v>
      </c>
      <c r="W1874" s="25">
        <f>VLOOKUP(H1874,Supporting!A:D,4,FALSE)</f>
        <v>0.84</v>
      </c>
      <c r="X1874" s="26">
        <f t="shared" si="853"/>
        <v>672</v>
      </c>
      <c r="Y1874" s="26">
        <f t="shared" si="854"/>
        <v>40.32</v>
      </c>
      <c r="Z1874" s="26">
        <f t="shared" si="869"/>
        <v>470.39999999999992</v>
      </c>
      <c r="AA1874" s="26">
        <f t="shared" si="856"/>
        <v>201.59999999999997</v>
      </c>
      <c r="AB1874" s="26">
        <f t="shared" si="870"/>
        <v>23.04</v>
      </c>
      <c r="AC1874" s="26">
        <f t="shared" si="858"/>
        <v>695.03999999999985</v>
      </c>
      <c r="AD1874" s="93">
        <f t="shared" si="865"/>
        <v>695.03999999999985</v>
      </c>
    </row>
    <row r="1875" spans="1:30" ht="30" customHeight="1" x14ac:dyDescent="0.35">
      <c r="A1875" s="16"/>
      <c r="B1875" s="16" t="s">
        <v>97</v>
      </c>
      <c r="C1875" s="17">
        <v>1618</v>
      </c>
      <c r="D1875" s="18">
        <v>14153</v>
      </c>
      <c r="E1875" s="18">
        <v>8482</v>
      </c>
      <c r="F1875" s="19" t="s">
        <v>49</v>
      </c>
      <c r="G1875" s="16" t="s">
        <v>553</v>
      </c>
      <c r="H1875" s="16" t="s">
        <v>36</v>
      </c>
      <c r="I1875" s="19">
        <v>8.1</v>
      </c>
      <c r="J1875" s="19">
        <v>1</v>
      </c>
      <c r="K1875" s="19">
        <v>2</v>
      </c>
      <c r="L1875" s="19"/>
      <c r="M1875" s="19">
        <f t="shared" si="849"/>
        <v>2</v>
      </c>
      <c r="N1875" s="19"/>
      <c r="O1875" s="19">
        <f t="shared" si="868"/>
        <v>16.2</v>
      </c>
      <c r="P1875" s="20" t="str">
        <f>VLOOKUP(H1875,Supporting!A:D,2,FALSE)</f>
        <v>m2-LxH</v>
      </c>
      <c r="Q1875" s="21" t="str">
        <f t="shared" si="850"/>
        <v>off hired</v>
      </c>
      <c r="R1875" s="22">
        <v>44912</v>
      </c>
      <c r="S1875" s="22">
        <v>44928</v>
      </c>
      <c r="T1875" s="23">
        <f t="shared" si="851"/>
        <v>1</v>
      </c>
      <c r="U1875" s="24">
        <f t="shared" si="852"/>
        <v>2.4285714285714284</v>
      </c>
      <c r="V1875" s="31">
        <f>VLOOKUP(H1875,Supporting!A:D,3,FALSE)</f>
        <v>14</v>
      </c>
      <c r="W1875" s="25">
        <f>VLOOKUP(H1875,Supporting!A:D,4,FALSE)</f>
        <v>0.84</v>
      </c>
      <c r="X1875" s="26">
        <f t="shared" si="853"/>
        <v>226.79999999999998</v>
      </c>
      <c r="Y1875" s="26">
        <f t="shared" si="854"/>
        <v>13.607999999999999</v>
      </c>
      <c r="Z1875" s="26">
        <f t="shared" si="869"/>
        <v>158.75999999999996</v>
      </c>
      <c r="AA1875" s="26">
        <f t="shared" si="856"/>
        <v>68.039999999999992</v>
      </c>
      <c r="AB1875" s="26">
        <f t="shared" si="870"/>
        <v>33.047999999999995</v>
      </c>
      <c r="AC1875" s="26">
        <f t="shared" si="858"/>
        <v>259.84799999999996</v>
      </c>
      <c r="AD1875" s="93">
        <f t="shared" si="865"/>
        <v>259.84799999999996</v>
      </c>
    </row>
    <row r="1876" spans="1:30" ht="30" customHeight="1" x14ac:dyDescent="0.35">
      <c r="A1876" s="16"/>
      <c r="B1876" s="16" t="s">
        <v>55</v>
      </c>
      <c r="C1876" s="17">
        <v>1614</v>
      </c>
      <c r="D1876" s="18">
        <v>14149</v>
      </c>
      <c r="E1876" s="18"/>
      <c r="F1876" s="19" t="s">
        <v>49</v>
      </c>
      <c r="G1876" s="16" t="s">
        <v>133</v>
      </c>
      <c r="H1876" s="16" t="s">
        <v>38</v>
      </c>
      <c r="I1876" s="19">
        <v>1.3</v>
      </c>
      <c r="J1876" s="19">
        <v>1</v>
      </c>
      <c r="K1876" s="19">
        <v>2</v>
      </c>
      <c r="L1876" s="19"/>
      <c r="M1876" s="19">
        <f t="shared" si="849"/>
        <v>2</v>
      </c>
      <c r="N1876" s="19"/>
      <c r="O1876" s="19">
        <f t="shared" si="868"/>
        <v>2</v>
      </c>
      <c r="P1876" s="20" t="str">
        <f>VLOOKUP(H1876,Supporting!A:D,2,FALSE)</f>
        <v>rm</v>
      </c>
      <c r="Q1876" s="21" t="str">
        <f t="shared" si="850"/>
        <v>on hire</v>
      </c>
      <c r="R1876" s="22">
        <v>44912</v>
      </c>
      <c r="S1876" s="22"/>
      <c r="T1876" s="23">
        <f t="shared" si="851"/>
        <v>0</v>
      </c>
      <c r="U1876" s="24">
        <f t="shared" ca="1" si="852"/>
        <v>18.428571428571427</v>
      </c>
      <c r="V1876" s="31">
        <f>VLOOKUP(H1876,Supporting!A:D,3,FALSE)</f>
        <v>135</v>
      </c>
      <c r="W1876" s="25">
        <f>VLOOKUP(H1876,Supporting!A:D,4,FALSE)</f>
        <v>12.25</v>
      </c>
      <c r="X1876" s="26">
        <f t="shared" si="853"/>
        <v>270</v>
      </c>
      <c r="Y1876" s="26">
        <f t="shared" si="854"/>
        <v>24.5</v>
      </c>
      <c r="Z1876" s="26">
        <f t="shared" si="869"/>
        <v>189</v>
      </c>
      <c r="AA1876" s="26">
        <f t="shared" si="856"/>
        <v>0</v>
      </c>
      <c r="AB1876" s="26">
        <f t="shared" ca="1" si="870"/>
        <v>451.49999999999994</v>
      </c>
      <c r="AC1876" s="26">
        <f t="shared" ca="1" si="858"/>
        <v>640.5</v>
      </c>
      <c r="AD1876" s="93">
        <f t="shared" ca="1" si="865"/>
        <v>640.5</v>
      </c>
    </row>
    <row r="1877" spans="1:30" ht="30" customHeight="1" x14ac:dyDescent="0.35">
      <c r="A1877" s="16"/>
      <c r="B1877" s="16" t="s">
        <v>114</v>
      </c>
      <c r="C1877" s="17">
        <v>1612</v>
      </c>
      <c r="D1877" s="18">
        <v>14147</v>
      </c>
      <c r="E1877" s="18">
        <v>8631</v>
      </c>
      <c r="F1877" s="19" t="s">
        <v>49</v>
      </c>
      <c r="G1877" s="16" t="s">
        <v>553</v>
      </c>
      <c r="H1877" s="16" t="s">
        <v>38</v>
      </c>
      <c r="I1877" s="19">
        <v>2.5</v>
      </c>
      <c r="J1877" s="19">
        <v>1.3</v>
      </c>
      <c r="K1877" s="19">
        <v>4</v>
      </c>
      <c r="L1877" s="19"/>
      <c r="M1877" s="19">
        <f t="shared" si="849"/>
        <v>4</v>
      </c>
      <c r="N1877" s="19"/>
      <c r="O1877" s="19">
        <f t="shared" si="868"/>
        <v>4</v>
      </c>
      <c r="P1877" s="20" t="str">
        <f>VLOOKUP(H1877,Supporting!A:D,2,FALSE)</f>
        <v>rm</v>
      </c>
      <c r="Q1877" s="21" t="str">
        <f t="shared" si="850"/>
        <v>off hired</v>
      </c>
      <c r="R1877" s="22">
        <v>44911</v>
      </c>
      <c r="S1877" s="22">
        <v>44960</v>
      </c>
      <c r="T1877" s="23">
        <f t="shared" si="851"/>
        <v>1</v>
      </c>
      <c r="U1877" s="24">
        <f t="shared" si="852"/>
        <v>7.1428571428571432</v>
      </c>
      <c r="V1877" s="31">
        <f>VLOOKUP(H1877,Supporting!A:D,3,FALSE)</f>
        <v>135</v>
      </c>
      <c r="W1877" s="25">
        <f>VLOOKUP(H1877,Supporting!A:D,4,FALSE)</f>
        <v>12.25</v>
      </c>
      <c r="X1877" s="26">
        <f t="shared" si="853"/>
        <v>540</v>
      </c>
      <c r="Y1877" s="26">
        <f t="shared" si="854"/>
        <v>49</v>
      </c>
      <c r="Z1877" s="26">
        <f t="shared" si="869"/>
        <v>378</v>
      </c>
      <c r="AA1877" s="26">
        <f t="shared" si="856"/>
        <v>162</v>
      </c>
      <c r="AB1877" s="26">
        <f t="shared" si="870"/>
        <v>350</v>
      </c>
      <c r="AC1877" s="26">
        <f t="shared" si="858"/>
        <v>890</v>
      </c>
      <c r="AD1877" s="93">
        <f t="shared" si="865"/>
        <v>890</v>
      </c>
    </row>
    <row r="1878" spans="1:30" ht="30" customHeight="1" x14ac:dyDescent="0.35">
      <c r="A1878" s="16"/>
      <c r="B1878" s="16" t="s">
        <v>97</v>
      </c>
      <c r="C1878" s="17">
        <v>1621</v>
      </c>
      <c r="D1878" s="18">
        <v>14158</v>
      </c>
      <c r="E1878" s="18">
        <v>8463</v>
      </c>
      <c r="F1878" s="19" t="s">
        <v>49</v>
      </c>
      <c r="G1878" s="16" t="s">
        <v>553</v>
      </c>
      <c r="H1878" s="16" t="s">
        <v>52</v>
      </c>
      <c r="I1878" s="19">
        <v>6.3</v>
      </c>
      <c r="J1878" s="19">
        <v>1.8</v>
      </c>
      <c r="K1878" s="19">
        <v>4.3</v>
      </c>
      <c r="L1878" s="19"/>
      <c r="M1878" s="19">
        <f t="shared" si="849"/>
        <v>4.3</v>
      </c>
      <c r="N1878" s="19"/>
      <c r="O1878" s="19">
        <f t="shared" si="868"/>
        <v>27.09</v>
      </c>
      <c r="P1878" s="20" t="str">
        <f>VLOOKUP(H1878,Supporting!A:D,2,FALSE)</f>
        <v>m2-LxH</v>
      </c>
      <c r="Q1878" s="21" t="str">
        <f t="shared" si="850"/>
        <v>off hired</v>
      </c>
      <c r="R1878" s="22">
        <v>44914</v>
      </c>
      <c r="S1878" s="22">
        <v>44919</v>
      </c>
      <c r="T1878" s="23">
        <f t="shared" si="851"/>
        <v>1</v>
      </c>
      <c r="U1878" s="24">
        <f t="shared" si="852"/>
        <v>0.8571428571428571</v>
      </c>
      <c r="V1878" s="31">
        <f>VLOOKUP(H1878,Supporting!A:D,3,FALSE)</f>
        <v>18</v>
      </c>
      <c r="W1878" s="25">
        <f>VLOOKUP(H1878,Supporting!A:D,4,FALSE)</f>
        <v>1.05</v>
      </c>
      <c r="X1878" s="26">
        <f t="shared" si="853"/>
        <v>487.62</v>
      </c>
      <c r="Y1878" s="26">
        <f t="shared" si="854"/>
        <v>28.444500000000001</v>
      </c>
      <c r="Z1878" s="26">
        <f t="shared" si="869"/>
        <v>341.33399999999995</v>
      </c>
      <c r="AA1878" s="26">
        <f t="shared" si="856"/>
        <v>146.28599999999997</v>
      </c>
      <c r="AB1878" s="26">
        <f t="shared" si="870"/>
        <v>24.381</v>
      </c>
      <c r="AC1878" s="26">
        <f t="shared" si="858"/>
        <v>512.00099999999986</v>
      </c>
      <c r="AD1878" s="93">
        <f t="shared" si="865"/>
        <v>512.00099999999986</v>
      </c>
    </row>
    <row r="1879" spans="1:30" ht="30" customHeight="1" x14ac:dyDescent="0.35">
      <c r="A1879" s="16"/>
      <c r="B1879" s="16" t="s">
        <v>84</v>
      </c>
      <c r="C1879" s="17">
        <v>1622</v>
      </c>
      <c r="D1879" s="18">
        <v>14159</v>
      </c>
      <c r="E1879" s="18">
        <v>8464</v>
      </c>
      <c r="F1879" s="19" t="s">
        <v>49</v>
      </c>
      <c r="G1879" s="16" t="s">
        <v>565</v>
      </c>
      <c r="H1879" s="16" t="s">
        <v>38</v>
      </c>
      <c r="I1879" s="19">
        <v>2.5</v>
      </c>
      <c r="J1879" s="19">
        <v>1.3</v>
      </c>
      <c r="K1879" s="19">
        <v>1.5</v>
      </c>
      <c r="L1879" s="19"/>
      <c r="M1879" s="19">
        <f t="shared" si="849"/>
        <v>1.5</v>
      </c>
      <c r="N1879" s="19"/>
      <c r="O1879" s="19">
        <f t="shared" si="868"/>
        <v>1.5</v>
      </c>
      <c r="P1879" s="20" t="str">
        <f>VLOOKUP(H1879,Supporting!A:D,2,FALSE)</f>
        <v>rm</v>
      </c>
      <c r="Q1879" s="21" t="str">
        <f t="shared" si="850"/>
        <v>off hired</v>
      </c>
      <c r="R1879" s="22">
        <v>44912</v>
      </c>
      <c r="S1879" s="22">
        <v>44919</v>
      </c>
      <c r="T1879" s="23">
        <f t="shared" si="851"/>
        <v>1</v>
      </c>
      <c r="U1879" s="24">
        <f t="shared" si="852"/>
        <v>1.1428571428571428</v>
      </c>
      <c r="V1879" s="31">
        <f>VLOOKUP(H1879,Supporting!A:D,3,FALSE)</f>
        <v>135</v>
      </c>
      <c r="W1879" s="25">
        <f>VLOOKUP(H1879,Supporting!A:D,4,FALSE)</f>
        <v>12.25</v>
      </c>
      <c r="X1879" s="26">
        <f t="shared" si="853"/>
        <v>202.5</v>
      </c>
      <c r="Y1879" s="26">
        <f t="shared" si="854"/>
        <v>18.375</v>
      </c>
      <c r="Z1879" s="26">
        <f t="shared" si="869"/>
        <v>141.74999999999997</v>
      </c>
      <c r="AA1879" s="26">
        <f t="shared" si="856"/>
        <v>60.749999999999993</v>
      </c>
      <c r="AB1879" s="26">
        <f t="shared" si="870"/>
        <v>21</v>
      </c>
      <c r="AC1879" s="26">
        <f t="shared" si="858"/>
        <v>223.49999999999997</v>
      </c>
      <c r="AD1879" s="93">
        <f t="shared" si="865"/>
        <v>223.49999999999997</v>
      </c>
    </row>
    <row r="1880" spans="1:30" ht="30" customHeight="1" x14ac:dyDescent="0.35">
      <c r="A1880" s="16"/>
      <c r="B1880" s="16" t="s">
        <v>57</v>
      </c>
      <c r="C1880" s="17">
        <v>1623</v>
      </c>
      <c r="D1880" s="18">
        <v>14160</v>
      </c>
      <c r="E1880" s="18">
        <v>8447</v>
      </c>
      <c r="F1880" s="19" t="s">
        <v>49</v>
      </c>
      <c r="G1880" s="16" t="s">
        <v>566</v>
      </c>
      <c r="H1880" s="16" t="s">
        <v>36</v>
      </c>
      <c r="I1880" s="19">
        <v>12</v>
      </c>
      <c r="J1880" s="19">
        <v>1</v>
      </c>
      <c r="K1880" s="19">
        <v>2</v>
      </c>
      <c r="L1880" s="19"/>
      <c r="M1880" s="19">
        <f t="shared" ref="M1880:M1889" si="871">K1880-L1880</f>
        <v>2</v>
      </c>
      <c r="N1880" s="19"/>
      <c r="O1880" s="19">
        <f t="shared" si="868"/>
        <v>24</v>
      </c>
      <c r="P1880" s="20" t="str">
        <f>VLOOKUP(H1880,Supporting!A:D,2,FALSE)</f>
        <v>m2-LxH</v>
      </c>
      <c r="Q1880" s="21" t="str">
        <f t="shared" ref="Q1880:Q1889" si="872">IF(S1880&lt;&gt;0,"off hired",IF(R1880&lt;&gt;0,"on hire","-"))</f>
        <v>off hired</v>
      </c>
      <c r="R1880" s="22">
        <v>44912</v>
      </c>
      <c r="S1880" s="22">
        <v>44947</v>
      </c>
      <c r="T1880" s="23">
        <f t="shared" ref="T1880:T1889" si="873">IF(S1880&lt;&gt;0,1,0)</f>
        <v>1</v>
      </c>
      <c r="U1880" s="24">
        <f t="shared" ref="U1880:U1889" si="874">IF(Q1880="on hire",$C$1-R1880+1,IF(Q1880="off hired",S1880-R1880+1,0))/7</f>
        <v>5.1428571428571432</v>
      </c>
      <c r="V1880" s="31">
        <f>VLOOKUP(H1880,Supporting!A:D,3,FALSE)</f>
        <v>14</v>
      </c>
      <c r="W1880" s="25">
        <f>VLOOKUP(H1880,Supporting!A:D,4,FALSE)</f>
        <v>0.84</v>
      </c>
      <c r="X1880" s="26">
        <f t="shared" ref="X1880:X1889" si="875">V1880*O1880</f>
        <v>336</v>
      </c>
      <c r="Y1880" s="26">
        <f t="shared" ref="Y1880:Y1889" si="876">W1880*O1880</f>
        <v>20.16</v>
      </c>
      <c r="Z1880" s="26">
        <f t="shared" si="869"/>
        <v>235.19999999999996</v>
      </c>
      <c r="AA1880" s="26">
        <f t="shared" ref="AA1880:AA1889" si="877">IF(Q1880="off hired",0.3*O1880*V1880*T1880,0)</f>
        <v>100.79999999999998</v>
      </c>
      <c r="AB1880" s="26">
        <f t="shared" si="870"/>
        <v>103.68</v>
      </c>
      <c r="AC1880" s="26">
        <f t="shared" ref="AC1880:AC1889" si="878">Z1880+AA1880+AB1880</f>
        <v>439.67999999999995</v>
      </c>
      <c r="AD1880" s="93">
        <f t="shared" si="865"/>
        <v>439.67999999999995</v>
      </c>
    </row>
    <row r="1881" spans="1:30" ht="30" customHeight="1" x14ac:dyDescent="0.35">
      <c r="A1881" s="16"/>
      <c r="B1881" s="16" t="s">
        <v>47</v>
      </c>
      <c r="C1881" s="17">
        <v>1624</v>
      </c>
      <c r="D1881" s="18">
        <v>14161</v>
      </c>
      <c r="E1881" s="18">
        <v>8453</v>
      </c>
      <c r="F1881" s="19" t="s">
        <v>49</v>
      </c>
      <c r="G1881" s="16" t="s">
        <v>567</v>
      </c>
      <c r="H1881" s="16" t="s">
        <v>28</v>
      </c>
      <c r="I1881" s="19">
        <v>2.5</v>
      </c>
      <c r="J1881" s="19">
        <v>2.5</v>
      </c>
      <c r="K1881" s="19">
        <v>2.5</v>
      </c>
      <c r="L1881" s="19"/>
      <c r="M1881" s="19">
        <f t="shared" si="871"/>
        <v>2.5</v>
      </c>
      <c r="N1881" s="19"/>
      <c r="O1881" s="19">
        <f t="shared" si="868"/>
        <v>15.625</v>
      </c>
      <c r="P1881" s="20" t="str">
        <f>VLOOKUP(H1881,Supporting!A:D,2,FALSE)</f>
        <v>m3</v>
      </c>
      <c r="Q1881" s="21" t="str">
        <f t="shared" si="872"/>
        <v>off hired</v>
      </c>
      <c r="R1881" s="22">
        <v>44912</v>
      </c>
      <c r="S1881" s="22">
        <v>44916</v>
      </c>
      <c r="T1881" s="23">
        <f t="shared" si="873"/>
        <v>1</v>
      </c>
      <c r="U1881" s="24">
        <f t="shared" si="874"/>
        <v>0.7142857142857143</v>
      </c>
      <c r="V1881" s="31">
        <f>VLOOKUP(H1881,Supporting!A:D,3,FALSE)</f>
        <v>7.5</v>
      </c>
      <c r="W1881" s="25">
        <f>VLOOKUP(H1881,Supporting!A:D,4,FALSE)</f>
        <v>0.70000000000000007</v>
      </c>
      <c r="X1881" s="26">
        <f t="shared" si="875"/>
        <v>117.1875</v>
      </c>
      <c r="Y1881" s="26">
        <f t="shared" si="876"/>
        <v>10.937500000000002</v>
      </c>
      <c r="Z1881" s="26">
        <f t="shared" si="869"/>
        <v>82.03125</v>
      </c>
      <c r="AA1881" s="26">
        <f t="shared" si="877"/>
        <v>35.15625</v>
      </c>
      <c r="AB1881" s="26">
        <f t="shared" si="870"/>
        <v>7.8125000000000009</v>
      </c>
      <c r="AC1881" s="26">
        <f t="shared" si="878"/>
        <v>125</v>
      </c>
      <c r="AD1881" s="93">
        <f t="shared" si="865"/>
        <v>125</v>
      </c>
    </row>
    <row r="1882" spans="1:30" ht="30" customHeight="1" x14ac:dyDescent="0.35">
      <c r="A1882" s="16"/>
      <c r="B1882" s="16" t="s">
        <v>47</v>
      </c>
      <c r="C1882" s="17">
        <v>1624</v>
      </c>
      <c r="D1882" s="18">
        <v>14161</v>
      </c>
      <c r="E1882" s="18">
        <v>8453</v>
      </c>
      <c r="F1882" s="19" t="s">
        <v>49</v>
      </c>
      <c r="G1882" s="16" t="s">
        <v>567</v>
      </c>
      <c r="H1882" s="16" t="s">
        <v>28</v>
      </c>
      <c r="I1882" s="19">
        <v>2.5</v>
      </c>
      <c r="J1882" s="19">
        <v>2.5</v>
      </c>
      <c r="K1882" s="19">
        <v>1.8</v>
      </c>
      <c r="L1882" s="19"/>
      <c r="M1882" s="19">
        <f t="shared" ref="M1882" si="879">K1882-L1882</f>
        <v>1.8</v>
      </c>
      <c r="N1882" s="19"/>
      <c r="O1882" s="19">
        <f t="shared" ref="O1882" si="880">IF(P1882="m3",I1882*J1882*M1882,IF(P1882="m2-LxH",I1882*M1882,IF(P1882="m2-LxW",I1882*J1882*N1882,IF(P1882="rm",M1882,IF(P1882="lm",I1882,IF(P1882="unit",1,0))))))</f>
        <v>11.25</v>
      </c>
      <c r="P1882" s="20" t="str">
        <f>VLOOKUP(H1882,Supporting!A:D,2,FALSE)</f>
        <v>m3</v>
      </c>
      <c r="Q1882" s="21" t="str">
        <f t="shared" ref="Q1882" si="881">IF(S1882&lt;&gt;0,"off hired",IF(R1882&lt;&gt;0,"on hire","-"))</f>
        <v>off hired</v>
      </c>
      <c r="R1882" s="22">
        <v>44912</v>
      </c>
      <c r="S1882" s="22">
        <v>44916</v>
      </c>
      <c r="T1882" s="23">
        <f t="shared" si="873"/>
        <v>1</v>
      </c>
      <c r="U1882" s="24">
        <f t="shared" si="874"/>
        <v>0.7142857142857143</v>
      </c>
      <c r="V1882" s="31">
        <f>VLOOKUP(H1882,Supporting!A:D,3,FALSE)</f>
        <v>7.5</v>
      </c>
      <c r="W1882" s="25">
        <f>VLOOKUP(H1882,Supporting!A:D,4,FALSE)</f>
        <v>0.70000000000000007</v>
      </c>
      <c r="X1882" s="26">
        <f t="shared" si="875"/>
        <v>84.375</v>
      </c>
      <c r="Y1882" s="26">
        <f t="shared" si="876"/>
        <v>7.8750000000000009</v>
      </c>
      <c r="Z1882" s="26">
        <f t="shared" si="869"/>
        <v>59.062499999999993</v>
      </c>
      <c r="AA1882" s="26">
        <f t="shared" si="877"/>
        <v>25.3125</v>
      </c>
      <c r="AB1882" s="26">
        <f t="shared" si="870"/>
        <v>5.6250000000000009</v>
      </c>
      <c r="AC1882" s="26">
        <f t="shared" si="878"/>
        <v>90</v>
      </c>
      <c r="AD1882" s="93">
        <f t="shared" si="865"/>
        <v>90</v>
      </c>
    </row>
    <row r="1883" spans="1:30" ht="30" customHeight="1" x14ac:dyDescent="0.35">
      <c r="A1883" s="16"/>
      <c r="B1883" s="16" t="s">
        <v>47</v>
      </c>
      <c r="C1883" s="17">
        <v>1625</v>
      </c>
      <c r="D1883" s="18">
        <v>14162</v>
      </c>
      <c r="E1883" s="18">
        <v>8486</v>
      </c>
      <c r="F1883" s="19" t="s">
        <v>50</v>
      </c>
      <c r="G1883" s="16" t="s">
        <v>568</v>
      </c>
      <c r="H1883" s="16" t="s">
        <v>36</v>
      </c>
      <c r="I1883" s="19">
        <v>3.5</v>
      </c>
      <c r="J1883" s="19">
        <v>1</v>
      </c>
      <c r="K1883" s="19">
        <v>3.5</v>
      </c>
      <c r="L1883" s="19"/>
      <c r="M1883" s="19">
        <f t="shared" si="871"/>
        <v>3.5</v>
      </c>
      <c r="N1883" s="19"/>
      <c r="O1883" s="19">
        <f t="shared" si="868"/>
        <v>12.25</v>
      </c>
      <c r="P1883" s="20" t="str">
        <f>VLOOKUP(H1883,Supporting!A:D,2,FALSE)</f>
        <v>m2-LxH</v>
      </c>
      <c r="Q1883" s="21" t="str">
        <f t="shared" si="872"/>
        <v>off hired</v>
      </c>
      <c r="R1883" s="22">
        <v>44914</v>
      </c>
      <c r="S1883" s="22">
        <v>44928</v>
      </c>
      <c r="T1883" s="23">
        <f t="shared" si="873"/>
        <v>1</v>
      </c>
      <c r="U1883" s="24">
        <f t="shared" si="874"/>
        <v>2.1428571428571428</v>
      </c>
      <c r="V1883" s="31">
        <f>VLOOKUP(H1883,Supporting!A:D,3,FALSE)</f>
        <v>14</v>
      </c>
      <c r="W1883" s="25">
        <f>VLOOKUP(H1883,Supporting!A:D,4,FALSE)</f>
        <v>0.84</v>
      </c>
      <c r="X1883" s="26">
        <f t="shared" si="875"/>
        <v>171.5</v>
      </c>
      <c r="Y1883" s="26">
        <f t="shared" si="876"/>
        <v>10.29</v>
      </c>
      <c r="Z1883" s="26">
        <f t="shared" si="869"/>
        <v>120.04999999999998</v>
      </c>
      <c r="AA1883" s="26">
        <f t="shared" si="877"/>
        <v>51.449999999999996</v>
      </c>
      <c r="AB1883" s="26">
        <f t="shared" si="870"/>
        <v>22.05</v>
      </c>
      <c r="AC1883" s="26">
        <f t="shared" si="878"/>
        <v>193.54999999999998</v>
      </c>
      <c r="AD1883" s="93">
        <f t="shared" si="865"/>
        <v>193.54999999999998</v>
      </c>
    </row>
    <row r="1884" spans="1:30" ht="30" customHeight="1" x14ac:dyDescent="0.35">
      <c r="A1884" s="16"/>
      <c r="B1884" s="16" t="s">
        <v>47</v>
      </c>
      <c r="C1884" s="17">
        <v>1626</v>
      </c>
      <c r="D1884" s="18">
        <v>14163</v>
      </c>
      <c r="E1884" s="18">
        <v>8500</v>
      </c>
      <c r="F1884" s="19" t="s">
        <v>49</v>
      </c>
      <c r="G1884" s="16" t="s">
        <v>554</v>
      </c>
      <c r="H1884" s="16" t="s">
        <v>28</v>
      </c>
      <c r="I1884" s="19">
        <v>7</v>
      </c>
      <c r="J1884" s="19">
        <v>3</v>
      </c>
      <c r="K1884" s="19">
        <v>2</v>
      </c>
      <c r="L1884" s="19"/>
      <c r="M1884" s="19">
        <f t="shared" si="871"/>
        <v>2</v>
      </c>
      <c r="N1884" s="19"/>
      <c r="O1884" s="19">
        <f t="shared" si="868"/>
        <v>42</v>
      </c>
      <c r="P1884" s="20" t="str">
        <f>VLOOKUP(H1884,Supporting!A:D,2,FALSE)</f>
        <v>m3</v>
      </c>
      <c r="Q1884" s="21" t="str">
        <f t="shared" si="872"/>
        <v>off hired</v>
      </c>
      <c r="R1884" s="22">
        <v>44914</v>
      </c>
      <c r="S1884" s="22">
        <v>44933</v>
      </c>
      <c r="T1884" s="23">
        <f t="shared" si="873"/>
        <v>1</v>
      </c>
      <c r="U1884" s="24">
        <f t="shared" si="874"/>
        <v>2.8571428571428572</v>
      </c>
      <c r="V1884" s="31">
        <f>VLOOKUP(H1884,Supporting!A:D,3,FALSE)</f>
        <v>7.5</v>
      </c>
      <c r="W1884" s="25">
        <f>VLOOKUP(H1884,Supporting!A:D,4,FALSE)</f>
        <v>0.70000000000000007</v>
      </c>
      <c r="X1884" s="26">
        <f t="shared" si="875"/>
        <v>315</v>
      </c>
      <c r="Y1884" s="26">
        <f t="shared" si="876"/>
        <v>29.400000000000002</v>
      </c>
      <c r="Z1884" s="26">
        <f t="shared" si="869"/>
        <v>220.5</v>
      </c>
      <c r="AA1884" s="26">
        <f t="shared" si="877"/>
        <v>94.5</v>
      </c>
      <c r="AB1884" s="26">
        <f t="shared" si="870"/>
        <v>84.000000000000014</v>
      </c>
      <c r="AC1884" s="26">
        <f t="shared" si="878"/>
        <v>399</v>
      </c>
      <c r="AD1884" s="93">
        <f t="shared" si="865"/>
        <v>399</v>
      </c>
    </row>
    <row r="1885" spans="1:30" ht="30" customHeight="1" x14ac:dyDescent="0.35">
      <c r="A1885" s="16"/>
      <c r="B1885" s="16" t="s">
        <v>61</v>
      </c>
      <c r="C1885" s="17">
        <v>1627</v>
      </c>
      <c r="D1885" s="18">
        <v>14164</v>
      </c>
      <c r="E1885" s="18">
        <v>8616</v>
      </c>
      <c r="F1885" s="19" t="s">
        <v>50</v>
      </c>
      <c r="G1885" s="16" t="s">
        <v>53</v>
      </c>
      <c r="H1885" s="16" t="s">
        <v>38</v>
      </c>
      <c r="I1885" s="19">
        <v>2.5</v>
      </c>
      <c r="J1885" s="19">
        <v>1.3</v>
      </c>
      <c r="K1885" s="19">
        <v>4</v>
      </c>
      <c r="L1885" s="19"/>
      <c r="M1885" s="19">
        <f t="shared" si="871"/>
        <v>4</v>
      </c>
      <c r="N1885" s="19"/>
      <c r="O1885" s="19">
        <f t="shared" si="868"/>
        <v>4</v>
      </c>
      <c r="P1885" s="20" t="str">
        <f>VLOOKUP(H1885,Supporting!A:D,2,FALSE)</f>
        <v>rm</v>
      </c>
      <c r="Q1885" s="21" t="str">
        <f t="shared" si="872"/>
        <v>off hired</v>
      </c>
      <c r="R1885" s="22">
        <v>44914</v>
      </c>
      <c r="S1885" s="22">
        <v>44954</v>
      </c>
      <c r="T1885" s="23">
        <f t="shared" si="873"/>
        <v>1</v>
      </c>
      <c r="U1885" s="24">
        <f t="shared" si="874"/>
        <v>5.8571428571428568</v>
      </c>
      <c r="V1885" s="31">
        <f>VLOOKUP(H1885,Supporting!A:D,3,FALSE)</f>
        <v>135</v>
      </c>
      <c r="W1885" s="25">
        <f>VLOOKUP(H1885,Supporting!A:D,4,FALSE)</f>
        <v>12.25</v>
      </c>
      <c r="X1885" s="26">
        <f t="shared" si="875"/>
        <v>540</v>
      </c>
      <c r="Y1885" s="26">
        <f t="shared" si="876"/>
        <v>49</v>
      </c>
      <c r="Z1885" s="26">
        <f t="shared" si="869"/>
        <v>378</v>
      </c>
      <c r="AA1885" s="26">
        <f t="shared" si="877"/>
        <v>162</v>
      </c>
      <c r="AB1885" s="26">
        <f t="shared" si="870"/>
        <v>287</v>
      </c>
      <c r="AC1885" s="26">
        <f t="shared" si="878"/>
        <v>827</v>
      </c>
      <c r="AD1885" s="93">
        <f t="shared" si="865"/>
        <v>827</v>
      </c>
    </row>
    <row r="1886" spans="1:30" ht="30" customHeight="1" x14ac:dyDescent="0.35">
      <c r="A1886" s="16"/>
      <c r="B1886" s="16" t="s">
        <v>47</v>
      </c>
      <c r="C1886" s="17">
        <v>1629</v>
      </c>
      <c r="D1886" s="18">
        <v>14165</v>
      </c>
      <c r="E1886" s="18">
        <v>8759</v>
      </c>
      <c r="F1886" s="19" t="s">
        <v>50</v>
      </c>
      <c r="G1886" s="16" t="s">
        <v>569</v>
      </c>
      <c r="H1886" s="16" t="s">
        <v>36</v>
      </c>
      <c r="I1886" s="19">
        <v>8.8000000000000007</v>
      </c>
      <c r="J1886" s="19">
        <v>1.3</v>
      </c>
      <c r="K1886" s="19">
        <v>3.5</v>
      </c>
      <c r="L1886" s="19"/>
      <c r="M1886" s="19">
        <f t="shared" si="871"/>
        <v>3.5</v>
      </c>
      <c r="N1886" s="19"/>
      <c r="O1886" s="19">
        <f t="shared" si="868"/>
        <v>30.800000000000004</v>
      </c>
      <c r="P1886" s="20" t="str">
        <f>VLOOKUP(H1886,Supporting!A:D,2,FALSE)</f>
        <v>m2-LxH</v>
      </c>
      <c r="Q1886" s="21" t="str">
        <f t="shared" si="872"/>
        <v>off hired</v>
      </c>
      <c r="R1886" s="22">
        <v>44914</v>
      </c>
      <c r="S1886" s="22">
        <v>44987</v>
      </c>
      <c r="T1886" s="23">
        <f t="shared" si="873"/>
        <v>1</v>
      </c>
      <c r="U1886" s="24">
        <f t="shared" si="874"/>
        <v>10.571428571428571</v>
      </c>
      <c r="V1886" s="31">
        <f>VLOOKUP(H1886,Supporting!A:D,3,FALSE)</f>
        <v>14</v>
      </c>
      <c r="W1886" s="25">
        <f>VLOOKUP(H1886,Supporting!A:D,4,FALSE)</f>
        <v>0.84</v>
      </c>
      <c r="X1886" s="26">
        <f t="shared" si="875"/>
        <v>431.20000000000005</v>
      </c>
      <c r="Y1886" s="26">
        <f t="shared" si="876"/>
        <v>25.872000000000003</v>
      </c>
      <c r="Z1886" s="26">
        <f t="shared" si="869"/>
        <v>301.84000000000003</v>
      </c>
      <c r="AA1886" s="26">
        <f t="shared" si="877"/>
        <v>129.36000000000001</v>
      </c>
      <c r="AB1886" s="26">
        <f t="shared" si="870"/>
        <v>273.50400000000002</v>
      </c>
      <c r="AC1886" s="26">
        <f t="shared" si="878"/>
        <v>704.70400000000006</v>
      </c>
      <c r="AD1886" s="93">
        <f t="shared" si="865"/>
        <v>704.70400000000006</v>
      </c>
    </row>
    <row r="1887" spans="1:30" ht="30" customHeight="1" x14ac:dyDescent="0.35">
      <c r="A1887" s="16"/>
      <c r="B1887" s="16" t="s">
        <v>47</v>
      </c>
      <c r="C1887" s="17">
        <v>1628</v>
      </c>
      <c r="D1887" s="18">
        <v>14166</v>
      </c>
      <c r="E1887" s="18">
        <v>8466</v>
      </c>
      <c r="F1887" s="19" t="s">
        <v>50</v>
      </c>
      <c r="G1887" s="16" t="s">
        <v>222</v>
      </c>
      <c r="H1887" s="16" t="s">
        <v>36</v>
      </c>
      <c r="I1887" s="19">
        <v>12.5</v>
      </c>
      <c r="J1887" s="19">
        <v>1.3</v>
      </c>
      <c r="K1887" s="19">
        <v>4</v>
      </c>
      <c r="L1887" s="19"/>
      <c r="M1887" s="19">
        <f t="shared" si="871"/>
        <v>4</v>
      </c>
      <c r="N1887" s="19"/>
      <c r="O1887" s="19">
        <f t="shared" si="868"/>
        <v>50</v>
      </c>
      <c r="P1887" s="20" t="str">
        <f>VLOOKUP(H1887,Supporting!A:D,2,FALSE)</f>
        <v>m2-LxH</v>
      </c>
      <c r="Q1887" s="21" t="str">
        <f t="shared" si="872"/>
        <v>off hired</v>
      </c>
      <c r="R1887" s="22">
        <v>44914</v>
      </c>
      <c r="S1887" s="22">
        <v>44919</v>
      </c>
      <c r="T1887" s="23">
        <f t="shared" si="873"/>
        <v>1</v>
      </c>
      <c r="U1887" s="24">
        <f t="shared" si="874"/>
        <v>0.8571428571428571</v>
      </c>
      <c r="V1887" s="31">
        <f>VLOOKUP(H1887,Supporting!A:D,3,FALSE)</f>
        <v>14</v>
      </c>
      <c r="W1887" s="25">
        <f>VLOOKUP(H1887,Supporting!A:D,4,FALSE)</f>
        <v>0.84</v>
      </c>
      <c r="X1887" s="26">
        <f t="shared" si="875"/>
        <v>700</v>
      </c>
      <c r="Y1887" s="26">
        <f t="shared" si="876"/>
        <v>42</v>
      </c>
      <c r="Z1887" s="26">
        <f t="shared" si="869"/>
        <v>490</v>
      </c>
      <c r="AA1887" s="26">
        <f t="shared" si="877"/>
        <v>210</v>
      </c>
      <c r="AB1887" s="26">
        <f t="shared" si="870"/>
        <v>35.999999999999993</v>
      </c>
      <c r="AC1887" s="26">
        <f t="shared" si="878"/>
        <v>736</v>
      </c>
      <c r="AD1887" s="93">
        <f t="shared" si="865"/>
        <v>736</v>
      </c>
    </row>
    <row r="1888" spans="1:30" ht="30" customHeight="1" x14ac:dyDescent="0.35">
      <c r="A1888" s="16"/>
      <c r="B1888" s="16" t="s">
        <v>82</v>
      </c>
      <c r="C1888" s="17">
        <v>1630</v>
      </c>
      <c r="D1888" s="18">
        <v>14167</v>
      </c>
      <c r="E1888" s="18">
        <v>8568</v>
      </c>
      <c r="F1888" s="19" t="s">
        <v>50</v>
      </c>
      <c r="G1888" s="16" t="s">
        <v>561</v>
      </c>
      <c r="H1888" s="16" t="s">
        <v>52</v>
      </c>
      <c r="I1888" s="19">
        <v>5</v>
      </c>
      <c r="J1888" s="19">
        <v>1.8</v>
      </c>
      <c r="K1888" s="19">
        <v>2</v>
      </c>
      <c r="L1888" s="19"/>
      <c r="M1888" s="19">
        <f t="shared" si="871"/>
        <v>2</v>
      </c>
      <c r="N1888" s="19"/>
      <c r="O1888" s="19">
        <f t="shared" si="868"/>
        <v>10</v>
      </c>
      <c r="P1888" s="20" t="str">
        <f>VLOOKUP(H1888,Supporting!A:D,2,FALSE)</f>
        <v>m2-LxH</v>
      </c>
      <c r="Q1888" s="21" t="str">
        <f t="shared" si="872"/>
        <v>off hired</v>
      </c>
      <c r="R1888" s="22">
        <v>44914</v>
      </c>
      <c r="S1888" s="22">
        <v>44972</v>
      </c>
      <c r="T1888" s="23">
        <f t="shared" si="873"/>
        <v>1</v>
      </c>
      <c r="U1888" s="24">
        <f t="shared" si="874"/>
        <v>8.4285714285714288</v>
      </c>
      <c r="V1888" s="31">
        <f>VLOOKUP(H1888,Supporting!A:D,3,FALSE)</f>
        <v>18</v>
      </c>
      <c r="W1888" s="25">
        <f>VLOOKUP(H1888,Supporting!A:D,4,FALSE)</f>
        <v>1.05</v>
      </c>
      <c r="X1888" s="26">
        <f t="shared" si="875"/>
        <v>180</v>
      </c>
      <c r="Y1888" s="26">
        <f t="shared" si="876"/>
        <v>10.5</v>
      </c>
      <c r="Z1888" s="26">
        <f t="shared" si="869"/>
        <v>126</v>
      </c>
      <c r="AA1888" s="26">
        <f t="shared" si="877"/>
        <v>54</v>
      </c>
      <c r="AB1888" s="26">
        <f t="shared" si="870"/>
        <v>88.500000000000014</v>
      </c>
      <c r="AC1888" s="26">
        <f t="shared" si="878"/>
        <v>268.5</v>
      </c>
      <c r="AD1888" s="93">
        <f t="shared" si="865"/>
        <v>268.5</v>
      </c>
    </row>
    <row r="1889" spans="1:30" ht="30" customHeight="1" x14ac:dyDescent="0.35">
      <c r="A1889" s="16"/>
      <c r="B1889" s="16" t="s">
        <v>61</v>
      </c>
      <c r="C1889" s="17">
        <v>1631</v>
      </c>
      <c r="D1889" s="18">
        <v>14168</v>
      </c>
      <c r="E1889" s="18">
        <v>8613</v>
      </c>
      <c r="F1889" s="19" t="s">
        <v>50</v>
      </c>
      <c r="G1889" s="16" t="s">
        <v>53</v>
      </c>
      <c r="H1889" s="16" t="s">
        <v>38</v>
      </c>
      <c r="I1889" s="19">
        <v>2.5</v>
      </c>
      <c r="J1889" s="19">
        <v>1.3</v>
      </c>
      <c r="K1889" s="19">
        <v>4</v>
      </c>
      <c r="L1889" s="19"/>
      <c r="M1889" s="19">
        <f t="shared" si="871"/>
        <v>4</v>
      </c>
      <c r="N1889" s="19"/>
      <c r="O1889" s="19">
        <f t="shared" si="868"/>
        <v>4</v>
      </c>
      <c r="P1889" s="20" t="str">
        <f>VLOOKUP(H1889,Supporting!A:D,2,FALSE)</f>
        <v>rm</v>
      </c>
      <c r="Q1889" s="21" t="str">
        <f t="shared" si="872"/>
        <v>off hired</v>
      </c>
      <c r="R1889" s="22">
        <v>44915</v>
      </c>
      <c r="S1889" s="22">
        <v>44953</v>
      </c>
      <c r="T1889" s="23">
        <f t="shared" si="873"/>
        <v>1</v>
      </c>
      <c r="U1889" s="24">
        <f t="shared" si="874"/>
        <v>5.5714285714285712</v>
      </c>
      <c r="V1889" s="31">
        <f>VLOOKUP(H1889,Supporting!A:D,3,FALSE)</f>
        <v>135</v>
      </c>
      <c r="W1889" s="25">
        <f>VLOOKUP(H1889,Supporting!A:D,4,FALSE)</f>
        <v>12.25</v>
      </c>
      <c r="X1889" s="26">
        <f t="shared" si="875"/>
        <v>540</v>
      </c>
      <c r="Y1889" s="26">
        <f t="shared" si="876"/>
        <v>49</v>
      </c>
      <c r="Z1889" s="26">
        <f t="shared" si="869"/>
        <v>378</v>
      </c>
      <c r="AA1889" s="26">
        <f t="shared" si="877"/>
        <v>162</v>
      </c>
      <c r="AB1889" s="26">
        <f t="shared" si="870"/>
        <v>273</v>
      </c>
      <c r="AC1889" s="26">
        <f t="shared" si="878"/>
        <v>813</v>
      </c>
      <c r="AD1889" s="93">
        <f t="shared" si="865"/>
        <v>813</v>
      </c>
    </row>
    <row r="1890" spans="1:30" ht="30" customHeight="1" x14ac:dyDescent="0.35">
      <c r="A1890" s="16"/>
      <c r="B1890" s="16" t="s">
        <v>47</v>
      </c>
      <c r="C1890" s="17">
        <v>1632</v>
      </c>
      <c r="D1890" s="18">
        <v>14169</v>
      </c>
      <c r="E1890" s="18">
        <v>8449</v>
      </c>
      <c r="F1890" s="19" t="s">
        <v>50</v>
      </c>
      <c r="G1890" s="16" t="s">
        <v>570</v>
      </c>
      <c r="H1890" s="16" t="s">
        <v>38</v>
      </c>
      <c r="I1890" s="19">
        <v>1.8</v>
      </c>
      <c r="J1890" s="19">
        <v>1.3</v>
      </c>
      <c r="K1890" s="19">
        <v>4.5</v>
      </c>
      <c r="L1890" s="19"/>
      <c r="M1890" s="19">
        <f t="shared" ref="M1890:M1903" si="882">K1890-L1890</f>
        <v>4.5</v>
      </c>
      <c r="N1890" s="19"/>
      <c r="O1890" s="19">
        <f t="shared" si="868"/>
        <v>4.5</v>
      </c>
      <c r="P1890" s="20" t="str">
        <f>VLOOKUP(H1890,Supporting!A:D,2,FALSE)</f>
        <v>rm</v>
      </c>
      <c r="Q1890" s="21" t="str">
        <f t="shared" ref="Q1890:Q1903" si="883">IF(S1890&lt;&gt;0,"off hired",IF(R1890&lt;&gt;0,"on hire","-"))</f>
        <v>off hired</v>
      </c>
      <c r="R1890" s="22">
        <v>44915</v>
      </c>
      <c r="S1890" s="22">
        <v>44949</v>
      </c>
      <c r="T1890" s="23">
        <f t="shared" ref="T1890:T1903" si="884">IF(S1890&lt;&gt;0,1,0)</f>
        <v>1</v>
      </c>
      <c r="U1890" s="24">
        <f t="shared" ref="U1890:U1903" si="885">IF(Q1890="on hire",$C$1-R1890+1,IF(Q1890="off hired",S1890-R1890+1,0))/7</f>
        <v>5</v>
      </c>
      <c r="V1890" s="31">
        <f>VLOOKUP(H1890,Supporting!A:D,3,FALSE)</f>
        <v>135</v>
      </c>
      <c r="W1890" s="25">
        <f>VLOOKUP(H1890,Supporting!A:D,4,FALSE)</f>
        <v>12.25</v>
      </c>
      <c r="X1890" s="26">
        <f t="shared" ref="X1890:X1903" si="886">V1890*O1890</f>
        <v>607.5</v>
      </c>
      <c r="Y1890" s="26">
        <f t="shared" ref="Y1890:Y1903" si="887">W1890*O1890</f>
        <v>55.125</v>
      </c>
      <c r="Z1890" s="26">
        <f t="shared" si="869"/>
        <v>425.25</v>
      </c>
      <c r="AA1890" s="26">
        <f t="shared" ref="AA1890:AA1903" si="888">IF(Q1890="off hired",0.3*O1890*V1890*T1890,0)</f>
        <v>182.24999999999997</v>
      </c>
      <c r="AB1890" s="26">
        <f t="shared" si="870"/>
        <v>275.625</v>
      </c>
      <c r="AC1890" s="26">
        <f t="shared" ref="AC1890:AC1903" si="889">Z1890+AA1890+AB1890</f>
        <v>883.125</v>
      </c>
      <c r="AD1890" s="93">
        <f t="shared" si="865"/>
        <v>883.125</v>
      </c>
    </row>
    <row r="1891" spans="1:30" ht="30" customHeight="1" x14ac:dyDescent="0.35">
      <c r="A1891" s="16"/>
      <c r="B1891" s="16" t="s">
        <v>47</v>
      </c>
      <c r="C1891" s="17">
        <v>1632</v>
      </c>
      <c r="D1891" s="18">
        <v>14169</v>
      </c>
      <c r="E1891" s="18">
        <v>8449</v>
      </c>
      <c r="F1891" s="19" t="s">
        <v>50</v>
      </c>
      <c r="G1891" s="16" t="s">
        <v>570</v>
      </c>
      <c r="H1891" s="16" t="s">
        <v>41</v>
      </c>
      <c r="I1891" s="19">
        <v>1.5</v>
      </c>
      <c r="J1891" s="19">
        <v>1</v>
      </c>
      <c r="K1891" s="19"/>
      <c r="L1891" s="19"/>
      <c r="M1891" s="19">
        <f t="shared" ref="M1891" si="890">K1891-L1891</f>
        <v>0</v>
      </c>
      <c r="N1891" s="19">
        <v>1</v>
      </c>
      <c r="O1891" s="19">
        <f t="shared" ref="O1891" si="891">IF(P1891="m3",I1891*J1891*M1891,IF(P1891="m2-LxH",I1891*M1891,IF(P1891="m2-LxW",I1891*J1891*N1891,IF(P1891="rm",M1891,IF(P1891="lm",I1891,IF(P1891="unit",1,0))))))</f>
        <v>1.5</v>
      </c>
      <c r="P1891" s="20" t="str">
        <f>VLOOKUP(H1891,Supporting!A:D,2,FALSE)</f>
        <v>m2-LxW</v>
      </c>
      <c r="Q1891" s="21" t="str">
        <f t="shared" ref="Q1891" si="892">IF(S1891&lt;&gt;0,"off hired",IF(R1891&lt;&gt;0,"on hire","-"))</f>
        <v>off hired</v>
      </c>
      <c r="R1891" s="22">
        <v>44915</v>
      </c>
      <c r="S1891" s="22">
        <v>44949</v>
      </c>
      <c r="T1891" s="23">
        <f t="shared" si="884"/>
        <v>1</v>
      </c>
      <c r="U1891" s="24">
        <f t="shared" si="885"/>
        <v>5</v>
      </c>
      <c r="V1891" s="31">
        <f>VLOOKUP(H1891,Supporting!A:D,3,FALSE)</f>
        <v>36.5</v>
      </c>
      <c r="W1891" s="25">
        <f>VLOOKUP(H1891,Supporting!A:D,4,FALSE)</f>
        <v>3.15</v>
      </c>
      <c r="X1891" s="26">
        <f t="shared" si="886"/>
        <v>54.75</v>
      </c>
      <c r="Y1891" s="26">
        <f t="shared" si="887"/>
        <v>4.7249999999999996</v>
      </c>
      <c r="Z1891" s="26">
        <f t="shared" ref="Z1891:Z1904" si="893">_xlfn.IFNA(0.7*O1891*V1891,0)</f>
        <v>38.324999999999996</v>
      </c>
      <c r="AA1891" s="26">
        <f t="shared" si="888"/>
        <v>16.424999999999997</v>
      </c>
      <c r="AB1891" s="26">
        <f t="shared" ref="AB1891:AB1904" si="894">_xlfn.IFNA(U1891*O1891*W1891,0)</f>
        <v>23.625</v>
      </c>
      <c r="AC1891" s="26">
        <f t="shared" si="889"/>
        <v>78.375</v>
      </c>
      <c r="AD1891" s="93">
        <f t="shared" ref="AD1891:AD1904" si="895">_xlfn.IFNA(AC1891,0)</f>
        <v>78.375</v>
      </c>
    </row>
    <row r="1892" spans="1:30" ht="30" customHeight="1" x14ac:dyDescent="0.35">
      <c r="A1892" s="16"/>
      <c r="B1892" s="16" t="s">
        <v>79</v>
      </c>
      <c r="C1892" s="17">
        <v>1633</v>
      </c>
      <c r="D1892" s="18">
        <v>14170</v>
      </c>
      <c r="E1892" s="18">
        <v>8445</v>
      </c>
      <c r="F1892" s="19" t="s">
        <v>50</v>
      </c>
      <c r="G1892" s="16" t="s">
        <v>73</v>
      </c>
      <c r="H1892" s="16" t="s">
        <v>36</v>
      </c>
      <c r="I1892" s="19">
        <v>2.5</v>
      </c>
      <c r="J1892" s="19">
        <v>1.3</v>
      </c>
      <c r="K1892" s="19">
        <v>7</v>
      </c>
      <c r="L1892" s="19"/>
      <c r="M1892" s="19">
        <f t="shared" si="882"/>
        <v>7</v>
      </c>
      <c r="N1892" s="19"/>
      <c r="O1892" s="19">
        <f t="shared" ref="O1892:O1904" si="896">IF(P1892="m3",I1892*J1892*M1892,IF(P1892="m2-LxH",I1892*M1892,IF(P1892="m2-LxW",I1892*J1892*N1892,IF(P1892="rm",M1892,IF(P1892="lm",I1892,IF(P1892="unit",1,0))))))</f>
        <v>17.5</v>
      </c>
      <c r="P1892" s="20" t="str">
        <f>VLOOKUP(H1892,Supporting!A:D,2,FALSE)</f>
        <v>m2-LxH</v>
      </c>
      <c r="Q1892" s="21" t="str">
        <f t="shared" si="883"/>
        <v>off hired</v>
      </c>
      <c r="R1892" s="22">
        <v>44915</v>
      </c>
      <c r="S1892" s="22">
        <v>44946</v>
      </c>
      <c r="T1892" s="23">
        <f t="shared" si="884"/>
        <v>1</v>
      </c>
      <c r="U1892" s="24">
        <f t="shared" si="885"/>
        <v>4.5714285714285712</v>
      </c>
      <c r="V1892" s="31">
        <f>VLOOKUP(H1892,Supporting!A:D,3,FALSE)</f>
        <v>14</v>
      </c>
      <c r="W1892" s="25">
        <f>VLOOKUP(H1892,Supporting!A:D,4,FALSE)</f>
        <v>0.84</v>
      </c>
      <c r="X1892" s="26">
        <f t="shared" si="886"/>
        <v>245</v>
      </c>
      <c r="Y1892" s="26">
        <f t="shared" si="887"/>
        <v>14.7</v>
      </c>
      <c r="Z1892" s="26">
        <f t="shared" si="893"/>
        <v>171.5</v>
      </c>
      <c r="AA1892" s="26">
        <f t="shared" si="888"/>
        <v>73.5</v>
      </c>
      <c r="AB1892" s="26">
        <f t="shared" si="894"/>
        <v>67.2</v>
      </c>
      <c r="AC1892" s="26">
        <f t="shared" si="889"/>
        <v>312.2</v>
      </c>
      <c r="AD1892" s="93">
        <f t="shared" si="895"/>
        <v>312.2</v>
      </c>
    </row>
    <row r="1893" spans="1:30" ht="30" customHeight="1" x14ac:dyDescent="0.35">
      <c r="A1893" s="16"/>
      <c r="B1893" s="16" t="s">
        <v>79</v>
      </c>
      <c r="C1893" s="17">
        <v>1633</v>
      </c>
      <c r="D1893" s="18">
        <v>14170</v>
      </c>
      <c r="E1893" s="18">
        <v>8445</v>
      </c>
      <c r="F1893" s="19" t="s">
        <v>50</v>
      </c>
      <c r="G1893" s="16" t="s">
        <v>73</v>
      </c>
      <c r="H1893" s="16" t="s">
        <v>36</v>
      </c>
      <c r="I1893" s="19">
        <v>1</v>
      </c>
      <c r="J1893" s="19">
        <v>1.3</v>
      </c>
      <c r="K1893" s="19">
        <v>7</v>
      </c>
      <c r="L1893" s="19"/>
      <c r="M1893" s="19">
        <f t="shared" ref="M1893" si="897">K1893-L1893</f>
        <v>7</v>
      </c>
      <c r="N1893" s="19"/>
      <c r="O1893" s="19">
        <f t="shared" ref="O1893" si="898">IF(P1893="m3",I1893*J1893*M1893,IF(P1893="m2-LxH",I1893*M1893,IF(P1893="m2-LxW",I1893*J1893*N1893,IF(P1893="rm",M1893,IF(P1893="lm",I1893,IF(P1893="unit",1,0))))))</f>
        <v>7</v>
      </c>
      <c r="P1893" s="20" t="str">
        <f>VLOOKUP(H1893,Supporting!A:D,2,FALSE)</f>
        <v>m2-LxH</v>
      </c>
      <c r="Q1893" s="21" t="str">
        <f t="shared" ref="Q1893" si="899">IF(S1893&lt;&gt;0,"off hired",IF(R1893&lt;&gt;0,"on hire","-"))</f>
        <v>off hired</v>
      </c>
      <c r="R1893" s="22">
        <v>44915</v>
      </c>
      <c r="S1893" s="22">
        <v>44946</v>
      </c>
      <c r="T1893" s="23">
        <f t="shared" si="884"/>
        <v>1</v>
      </c>
      <c r="U1893" s="24">
        <f t="shared" si="885"/>
        <v>4.5714285714285712</v>
      </c>
      <c r="V1893" s="31">
        <f>VLOOKUP(H1893,Supporting!A:D,3,FALSE)</f>
        <v>14</v>
      </c>
      <c r="W1893" s="25">
        <f>VLOOKUP(H1893,Supporting!A:D,4,FALSE)</f>
        <v>0.84</v>
      </c>
      <c r="X1893" s="26">
        <f t="shared" si="886"/>
        <v>98</v>
      </c>
      <c r="Y1893" s="26">
        <f t="shared" si="887"/>
        <v>5.88</v>
      </c>
      <c r="Z1893" s="26">
        <f t="shared" si="893"/>
        <v>68.599999999999994</v>
      </c>
      <c r="AA1893" s="26">
        <f t="shared" si="888"/>
        <v>29.400000000000002</v>
      </c>
      <c r="AB1893" s="26">
        <f t="shared" si="894"/>
        <v>26.88</v>
      </c>
      <c r="AC1893" s="26">
        <f t="shared" si="889"/>
        <v>124.88</v>
      </c>
      <c r="AD1893" s="93">
        <f t="shared" si="895"/>
        <v>124.88</v>
      </c>
    </row>
    <row r="1894" spans="1:30" ht="30" customHeight="1" x14ac:dyDescent="0.35">
      <c r="A1894" s="16"/>
      <c r="B1894" s="16" t="s">
        <v>47</v>
      </c>
      <c r="C1894" s="17">
        <v>1637</v>
      </c>
      <c r="D1894" s="18">
        <v>14173</v>
      </c>
      <c r="E1894" s="18">
        <v>8458</v>
      </c>
      <c r="F1894" s="19" t="s">
        <v>50</v>
      </c>
      <c r="G1894" s="16" t="s">
        <v>569</v>
      </c>
      <c r="H1894" s="16" t="s">
        <v>28</v>
      </c>
      <c r="I1894" s="19">
        <v>18</v>
      </c>
      <c r="J1894" s="19">
        <v>2.5</v>
      </c>
      <c r="K1894" s="19">
        <v>4</v>
      </c>
      <c r="L1894" s="19"/>
      <c r="M1894" s="19">
        <f t="shared" si="882"/>
        <v>4</v>
      </c>
      <c r="N1894" s="19"/>
      <c r="O1894" s="19">
        <f t="shared" si="896"/>
        <v>180</v>
      </c>
      <c r="P1894" s="20" t="str">
        <f>VLOOKUP(H1894,Supporting!A:D,2,FALSE)</f>
        <v>m3</v>
      </c>
      <c r="Q1894" s="21" t="str">
        <f t="shared" si="883"/>
        <v>off hired</v>
      </c>
      <c r="R1894" s="22">
        <v>44915</v>
      </c>
      <c r="S1894" s="22">
        <v>44918</v>
      </c>
      <c r="T1894" s="23">
        <f t="shared" si="884"/>
        <v>1</v>
      </c>
      <c r="U1894" s="24">
        <f t="shared" si="885"/>
        <v>0.5714285714285714</v>
      </c>
      <c r="V1894" s="31">
        <f>VLOOKUP(H1894,Supporting!A:D,3,FALSE)</f>
        <v>7.5</v>
      </c>
      <c r="W1894" s="25">
        <f>VLOOKUP(H1894,Supporting!A:D,4,FALSE)</f>
        <v>0.70000000000000007</v>
      </c>
      <c r="X1894" s="26">
        <f t="shared" si="886"/>
        <v>1350</v>
      </c>
      <c r="Y1894" s="26">
        <f t="shared" si="887"/>
        <v>126.00000000000001</v>
      </c>
      <c r="Z1894" s="26">
        <f t="shared" si="893"/>
        <v>944.99999999999989</v>
      </c>
      <c r="AA1894" s="26">
        <f t="shared" si="888"/>
        <v>405</v>
      </c>
      <c r="AB1894" s="26">
        <f t="shared" si="894"/>
        <v>72</v>
      </c>
      <c r="AC1894" s="26">
        <f t="shared" si="889"/>
        <v>1422</v>
      </c>
      <c r="AD1894" s="93">
        <f t="shared" si="895"/>
        <v>1422</v>
      </c>
    </row>
    <row r="1895" spans="1:30" ht="30" customHeight="1" x14ac:dyDescent="0.35">
      <c r="A1895" s="16"/>
      <c r="B1895" s="16" t="s">
        <v>47</v>
      </c>
      <c r="C1895" s="17">
        <v>1638</v>
      </c>
      <c r="D1895" s="18">
        <v>14174</v>
      </c>
      <c r="E1895" s="18">
        <v>8614</v>
      </c>
      <c r="F1895" s="19" t="s">
        <v>50</v>
      </c>
      <c r="G1895" s="16" t="s">
        <v>76</v>
      </c>
      <c r="H1895" s="16" t="s">
        <v>36</v>
      </c>
      <c r="I1895" s="19">
        <v>7.5</v>
      </c>
      <c r="J1895" s="19">
        <v>1.3</v>
      </c>
      <c r="K1895" s="19">
        <v>4</v>
      </c>
      <c r="L1895" s="19"/>
      <c r="M1895" s="19">
        <f t="shared" si="882"/>
        <v>4</v>
      </c>
      <c r="N1895" s="19"/>
      <c r="O1895" s="19">
        <f t="shared" si="896"/>
        <v>30</v>
      </c>
      <c r="P1895" s="20" t="str">
        <f>VLOOKUP(H1895,Supporting!A:D,2,FALSE)</f>
        <v>m2-LxH</v>
      </c>
      <c r="Q1895" s="21" t="str">
        <f t="shared" si="883"/>
        <v>off hired</v>
      </c>
      <c r="R1895" s="22">
        <v>44915</v>
      </c>
      <c r="S1895" s="22">
        <v>44953</v>
      </c>
      <c r="T1895" s="23">
        <f t="shared" si="884"/>
        <v>1</v>
      </c>
      <c r="U1895" s="24">
        <f t="shared" si="885"/>
        <v>5.5714285714285712</v>
      </c>
      <c r="V1895" s="31">
        <f>VLOOKUP(H1895,Supporting!A:D,3,FALSE)</f>
        <v>14</v>
      </c>
      <c r="W1895" s="25">
        <f>VLOOKUP(H1895,Supporting!A:D,4,FALSE)</f>
        <v>0.84</v>
      </c>
      <c r="X1895" s="26">
        <f t="shared" si="886"/>
        <v>420</v>
      </c>
      <c r="Y1895" s="26">
        <f t="shared" si="887"/>
        <v>25.2</v>
      </c>
      <c r="Z1895" s="26">
        <f t="shared" si="893"/>
        <v>294</v>
      </c>
      <c r="AA1895" s="26">
        <f t="shared" si="888"/>
        <v>126</v>
      </c>
      <c r="AB1895" s="26">
        <f t="shared" si="894"/>
        <v>140.39999999999998</v>
      </c>
      <c r="AC1895" s="26">
        <f t="shared" si="889"/>
        <v>560.4</v>
      </c>
      <c r="AD1895" s="93">
        <f t="shared" si="895"/>
        <v>560.4</v>
      </c>
    </row>
    <row r="1896" spans="1:30" ht="30" customHeight="1" x14ac:dyDescent="0.35">
      <c r="A1896" s="16"/>
      <c r="B1896" s="16" t="s">
        <v>47</v>
      </c>
      <c r="C1896" s="17">
        <v>1638</v>
      </c>
      <c r="D1896" s="18">
        <v>14174</v>
      </c>
      <c r="E1896" s="18">
        <v>8614</v>
      </c>
      <c r="F1896" s="19" t="s">
        <v>50</v>
      </c>
      <c r="G1896" s="16" t="s">
        <v>76</v>
      </c>
      <c r="H1896" s="16" t="s">
        <v>41</v>
      </c>
      <c r="I1896" s="19">
        <v>7.5</v>
      </c>
      <c r="J1896" s="19">
        <v>1.3</v>
      </c>
      <c r="K1896" s="19"/>
      <c r="L1896" s="19"/>
      <c r="M1896" s="19">
        <f t="shared" ref="M1896" si="900">K1896-L1896</f>
        <v>0</v>
      </c>
      <c r="N1896" s="19">
        <v>1</v>
      </c>
      <c r="O1896" s="19">
        <f t="shared" ref="O1896" si="901">IF(P1896="m3",I1896*J1896*M1896,IF(P1896="m2-LxH",I1896*M1896,IF(P1896="m2-LxW",I1896*J1896*N1896,IF(P1896="rm",M1896,IF(P1896="lm",I1896,IF(P1896="unit",1,0))))))</f>
        <v>9.75</v>
      </c>
      <c r="P1896" s="20" t="str">
        <f>VLOOKUP(H1896,Supporting!A:D,2,FALSE)</f>
        <v>m2-LxW</v>
      </c>
      <c r="Q1896" s="21" t="str">
        <f t="shared" ref="Q1896" si="902">IF(S1896&lt;&gt;0,"off hired",IF(R1896&lt;&gt;0,"on hire","-"))</f>
        <v>off hired</v>
      </c>
      <c r="R1896" s="22">
        <v>44915</v>
      </c>
      <c r="S1896" s="22">
        <v>44953</v>
      </c>
      <c r="T1896" s="23">
        <f t="shared" si="884"/>
        <v>1</v>
      </c>
      <c r="U1896" s="24">
        <f t="shared" si="885"/>
        <v>5.5714285714285712</v>
      </c>
      <c r="V1896" s="31">
        <f>VLOOKUP(H1896,Supporting!A:D,3,FALSE)</f>
        <v>36.5</v>
      </c>
      <c r="W1896" s="25">
        <f>VLOOKUP(H1896,Supporting!A:D,4,FALSE)</f>
        <v>3.15</v>
      </c>
      <c r="X1896" s="26">
        <f t="shared" si="886"/>
        <v>355.875</v>
      </c>
      <c r="Y1896" s="26">
        <f t="shared" si="887"/>
        <v>30.712499999999999</v>
      </c>
      <c r="Z1896" s="26">
        <f t="shared" si="893"/>
        <v>249.11249999999998</v>
      </c>
      <c r="AA1896" s="26">
        <f t="shared" si="888"/>
        <v>106.76249999999999</v>
      </c>
      <c r="AB1896" s="26">
        <f t="shared" si="894"/>
        <v>171.11249999999998</v>
      </c>
      <c r="AC1896" s="26">
        <f t="shared" si="889"/>
        <v>526.98749999999995</v>
      </c>
      <c r="AD1896" s="93">
        <f t="shared" si="895"/>
        <v>526.98749999999995</v>
      </c>
    </row>
    <row r="1897" spans="1:30" ht="30" customHeight="1" x14ac:dyDescent="0.35">
      <c r="A1897" s="16"/>
      <c r="B1897" s="16" t="s">
        <v>47</v>
      </c>
      <c r="C1897" s="17">
        <v>1639</v>
      </c>
      <c r="D1897" s="18">
        <v>14175</v>
      </c>
      <c r="E1897" s="18">
        <v>8481</v>
      </c>
      <c r="F1897" s="19" t="s">
        <v>50</v>
      </c>
      <c r="G1897" s="16" t="s">
        <v>571</v>
      </c>
      <c r="H1897" s="16" t="s">
        <v>36</v>
      </c>
      <c r="I1897" s="19">
        <v>9</v>
      </c>
      <c r="J1897" s="19">
        <v>1.3</v>
      </c>
      <c r="K1897" s="19">
        <v>4</v>
      </c>
      <c r="L1897" s="19"/>
      <c r="M1897" s="19">
        <f t="shared" si="882"/>
        <v>4</v>
      </c>
      <c r="N1897" s="19"/>
      <c r="O1897" s="19">
        <f t="shared" si="896"/>
        <v>36</v>
      </c>
      <c r="P1897" s="20" t="str">
        <f>VLOOKUP(H1897,Supporting!A:D,2,FALSE)</f>
        <v>m2-LxH</v>
      </c>
      <c r="Q1897" s="21" t="str">
        <f t="shared" si="883"/>
        <v>off hired</v>
      </c>
      <c r="R1897" s="22">
        <v>44915</v>
      </c>
      <c r="S1897" s="22">
        <v>44928</v>
      </c>
      <c r="T1897" s="23">
        <f t="shared" si="884"/>
        <v>1</v>
      </c>
      <c r="U1897" s="24">
        <f t="shared" si="885"/>
        <v>2</v>
      </c>
      <c r="V1897" s="31">
        <f>VLOOKUP(H1897,Supporting!A:D,3,FALSE)</f>
        <v>14</v>
      </c>
      <c r="W1897" s="25">
        <f>VLOOKUP(H1897,Supporting!A:D,4,FALSE)</f>
        <v>0.84</v>
      </c>
      <c r="X1897" s="26">
        <f t="shared" si="886"/>
        <v>504</v>
      </c>
      <c r="Y1897" s="26">
        <f t="shared" si="887"/>
        <v>30.24</v>
      </c>
      <c r="Z1897" s="26">
        <f t="shared" si="893"/>
        <v>352.8</v>
      </c>
      <c r="AA1897" s="26">
        <f t="shared" si="888"/>
        <v>151.19999999999999</v>
      </c>
      <c r="AB1897" s="26">
        <f t="shared" si="894"/>
        <v>60.48</v>
      </c>
      <c r="AC1897" s="26">
        <f t="shared" si="889"/>
        <v>564.48</v>
      </c>
      <c r="AD1897" s="93">
        <f t="shared" si="895"/>
        <v>564.48</v>
      </c>
    </row>
    <row r="1898" spans="1:30" ht="30" customHeight="1" x14ac:dyDescent="0.35">
      <c r="A1898" s="16"/>
      <c r="B1898" s="16" t="s">
        <v>47</v>
      </c>
      <c r="C1898" s="17">
        <v>1639</v>
      </c>
      <c r="D1898" s="18">
        <v>14175</v>
      </c>
      <c r="E1898" s="18">
        <v>8481</v>
      </c>
      <c r="F1898" s="19" t="s">
        <v>50</v>
      </c>
      <c r="G1898" s="16" t="s">
        <v>571</v>
      </c>
      <c r="H1898" s="16" t="s">
        <v>36</v>
      </c>
      <c r="I1898" s="19">
        <v>13.9</v>
      </c>
      <c r="J1898" s="19">
        <v>1.3</v>
      </c>
      <c r="K1898" s="19">
        <v>2</v>
      </c>
      <c r="L1898" s="19"/>
      <c r="M1898" s="19">
        <f t="shared" ref="M1898:M1899" si="903">K1898-L1898</f>
        <v>2</v>
      </c>
      <c r="N1898" s="19"/>
      <c r="O1898" s="19">
        <f t="shared" ref="O1898:O1899" si="904">IF(P1898="m3",I1898*J1898*M1898,IF(P1898="m2-LxH",I1898*M1898,IF(P1898="m2-LxW",I1898*J1898*N1898,IF(P1898="rm",M1898,IF(P1898="lm",I1898,IF(P1898="unit",1,0))))))</f>
        <v>27.8</v>
      </c>
      <c r="P1898" s="20" t="str">
        <f>VLOOKUP(H1898,Supporting!A:D,2,FALSE)</f>
        <v>m2-LxH</v>
      </c>
      <c r="Q1898" s="21" t="str">
        <f t="shared" ref="Q1898:Q1899" si="905">IF(S1898&lt;&gt;0,"off hired",IF(R1898&lt;&gt;0,"on hire","-"))</f>
        <v>off hired</v>
      </c>
      <c r="R1898" s="22">
        <v>44915</v>
      </c>
      <c r="S1898" s="22">
        <v>44928</v>
      </c>
      <c r="T1898" s="23">
        <f t="shared" si="884"/>
        <v>1</v>
      </c>
      <c r="U1898" s="24">
        <f t="shared" si="885"/>
        <v>2</v>
      </c>
      <c r="V1898" s="31">
        <f>VLOOKUP(H1898,Supporting!A:D,3,FALSE)</f>
        <v>14</v>
      </c>
      <c r="W1898" s="25">
        <f>VLOOKUP(H1898,Supporting!A:D,4,FALSE)</f>
        <v>0.84</v>
      </c>
      <c r="X1898" s="26">
        <f t="shared" si="886"/>
        <v>389.2</v>
      </c>
      <c r="Y1898" s="26">
        <f t="shared" si="887"/>
        <v>23.352</v>
      </c>
      <c r="Z1898" s="26">
        <f t="shared" si="893"/>
        <v>272.44</v>
      </c>
      <c r="AA1898" s="26">
        <f t="shared" si="888"/>
        <v>116.75999999999999</v>
      </c>
      <c r="AB1898" s="26">
        <f t="shared" si="894"/>
        <v>46.704000000000001</v>
      </c>
      <c r="AC1898" s="26">
        <f t="shared" si="889"/>
        <v>435.904</v>
      </c>
      <c r="AD1898" s="93">
        <f t="shared" si="895"/>
        <v>435.904</v>
      </c>
    </row>
    <row r="1899" spans="1:30" ht="30" customHeight="1" x14ac:dyDescent="0.35">
      <c r="A1899" s="16"/>
      <c r="B1899" s="16" t="s">
        <v>47</v>
      </c>
      <c r="C1899" s="17">
        <v>1639</v>
      </c>
      <c r="D1899" s="18">
        <v>14175</v>
      </c>
      <c r="E1899" s="18">
        <v>8481</v>
      </c>
      <c r="F1899" s="19" t="s">
        <v>50</v>
      </c>
      <c r="G1899" s="16" t="s">
        <v>571</v>
      </c>
      <c r="H1899" s="16" t="s">
        <v>36</v>
      </c>
      <c r="I1899" s="19">
        <v>4</v>
      </c>
      <c r="J1899" s="19">
        <v>1</v>
      </c>
      <c r="K1899" s="19">
        <v>2</v>
      </c>
      <c r="L1899" s="19"/>
      <c r="M1899" s="19">
        <f t="shared" si="903"/>
        <v>2</v>
      </c>
      <c r="N1899" s="19"/>
      <c r="O1899" s="19">
        <f t="shared" si="904"/>
        <v>8</v>
      </c>
      <c r="P1899" s="20" t="str">
        <f>VLOOKUP(H1899,Supporting!A:D,2,FALSE)</f>
        <v>m2-LxH</v>
      </c>
      <c r="Q1899" s="21" t="str">
        <f t="shared" si="905"/>
        <v>off hired</v>
      </c>
      <c r="R1899" s="22">
        <v>44915</v>
      </c>
      <c r="S1899" s="22">
        <v>44928</v>
      </c>
      <c r="T1899" s="23">
        <f t="shared" si="884"/>
        <v>1</v>
      </c>
      <c r="U1899" s="24">
        <f t="shared" si="885"/>
        <v>2</v>
      </c>
      <c r="V1899" s="31">
        <f>VLOOKUP(H1899,Supporting!A:D,3,FALSE)</f>
        <v>14</v>
      </c>
      <c r="W1899" s="25">
        <f>VLOOKUP(H1899,Supporting!A:D,4,FALSE)</f>
        <v>0.84</v>
      </c>
      <c r="X1899" s="26">
        <f t="shared" si="886"/>
        <v>112</v>
      </c>
      <c r="Y1899" s="26">
        <f t="shared" si="887"/>
        <v>6.72</v>
      </c>
      <c r="Z1899" s="26">
        <f t="shared" si="893"/>
        <v>78.399999999999991</v>
      </c>
      <c r="AA1899" s="26">
        <f t="shared" si="888"/>
        <v>33.6</v>
      </c>
      <c r="AB1899" s="26">
        <f t="shared" si="894"/>
        <v>13.44</v>
      </c>
      <c r="AC1899" s="26">
        <f t="shared" si="889"/>
        <v>125.44</v>
      </c>
      <c r="AD1899" s="93">
        <f t="shared" si="895"/>
        <v>125.44</v>
      </c>
    </row>
    <row r="1900" spans="1:30" ht="30" customHeight="1" x14ac:dyDescent="0.35">
      <c r="A1900" s="16"/>
      <c r="B1900" s="16" t="s">
        <v>47</v>
      </c>
      <c r="C1900" s="17">
        <v>1642</v>
      </c>
      <c r="D1900" s="18">
        <v>14178</v>
      </c>
      <c r="E1900" s="18">
        <v>8483</v>
      </c>
      <c r="F1900" s="19" t="s">
        <v>50</v>
      </c>
      <c r="G1900" s="16" t="s">
        <v>571</v>
      </c>
      <c r="H1900" s="16" t="s">
        <v>28</v>
      </c>
      <c r="I1900" s="19">
        <v>2.5</v>
      </c>
      <c r="J1900" s="19">
        <v>2.5</v>
      </c>
      <c r="K1900" s="19">
        <v>4</v>
      </c>
      <c r="L1900" s="19"/>
      <c r="M1900" s="19">
        <f t="shared" si="882"/>
        <v>4</v>
      </c>
      <c r="N1900" s="19"/>
      <c r="O1900" s="19">
        <f t="shared" si="896"/>
        <v>25</v>
      </c>
      <c r="P1900" s="20" t="str">
        <f>VLOOKUP(H1900,Supporting!A:D,2,FALSE)</f>
        <v>m3</v>
      </c>
      <c r="Q1900" s="21" t="str">
        <f t="shared" si="883"/>
        <v>off hired</v>
      </c>
      <c r="R1900" s="22">
        <v>44916</v>
      </c>
      <c r="S1900" s="22">
        <v>44928</v>
      </c>
      <c r="T1900" s="23">
        <f t="shared" si="884"/>
        <v>1</v>
      </c>
      <c r="U1900" s="24">
        <f t="shared" si="885"/>
        <v>1.8571428571428572</v>
      </c>
      <c r="V1900" s="31">
        <f>VLOOKUP(H1900,Supporting!A:D,3,FALSE)</f>
        <v>7.5</v>
      </c>
      <c r="W1900" s="25">
        <f>VLOOKUP(H1900,Supporting!A:D,4,FALSE)</f>
        <v>0.70000000000000007</v>
      </c>
      <c r="X1900" s="26">
        <f t="shared" si="886"/>
        <v>187.5</v>
      </c>
      <c r="Y1900" s="26">
        <f t="shared" si="887"/>
        <v>17.5</v>
      </c>
      <c r="Z1900" s="26">
        <f t="shared" si="893"/>
        <v>131.25</v>
      </c>
      <c r="AA1900" s="26">
        <f t="shared" si="888"/>
        <v>56.25</v>
      </c>
      <c r="AB1900" s="26">
        <f t="shared" si="894"/>
        <v>32.500000000000007</v>
      </c>
      <c r="AC1900" s="26">
        <f t="shared" si="889"/>
        <v>220</v>
      </c>
      <c r="AD1900" s="93">
        <f t="shared" si="895"/>
        <v>220</v>
      </c>
    </row>
    <row r="1901" spans="1:30" ht="30" customHeight="1" x14ac:dyDescent="0.35">
      <c r="A1901" s="16"/>
      <c r="B1901" s="16" t="s">
        <v>486</v>
      </c>
      <c r="C1901" s="17">
        <v>1634</v>
      </c>
      <c r="D1901" s="18">
        <v>14171</v>
      </c>
      <c r="E1901" s="18">
        <v>8609</v>
      </c>
      <c r="F1901" s="19" t="s">
        <v>49</v>
      </c>
      <c r="G1901" s="16" t="s">
        <v>72</v>
      </c>
      <c r="H1901" s="16" t="s">
        <v>38</v>
      </c>
      <c r="I1901" s="19">
        <v>2.5</v>
      </c>
      <c r="J1901" s="19">
        <v>1</v>
      </c>
      <c r="K1901" s="19">
        <v>2</v>
      </c>
      <c r="L1901" s="19"/>
      <c r="M1901" s="19">
        <f t="shared" si="882"/>
        <v>2</v>
      </c>
      <c r="N1901" s="19"/>
      <c r="O1901" s="19">
        <f t="shared" si="896"/>
        <v>2</v>
      </c>
      <c r="P1901" s="20" t="str">
        <f>VLOOKUP(H1901,Supporting!A:D,2,FALSE)</f>
        <v>rm</v>
      </c>
      <c r="Q1901" s="21" t="str">
        <f t="shared" si="883"/>
        <v>off hired</v>
      </c>
      <c r="R1901" s="22">
        <v>44915</v>
      </c>
      <c r="S1901" s="22">
        <v>44952</v>
      </c>
      <c r="T1901" s="23">
        <f t="shared" si="884"/>
        <v>1</v>
      </c>
      <c r="U1901" s="24">
        <f t="shared" si="885"/>
        <v>5.4285714285714288</v>
      </c>
      <c r="V1901" s="31">
        <f>VLOOKUP(H1901,Supporting!A:D,3,FALSE)</f>
        <v>135</v>
      </c>
      <c r="W1901" s="25">
        <f>VLOOKUP(H1901,Supporting!A:D,4,FALSE)</f>
        <v>12.25</v>
      </c>
      <c r="X1901" s="26">
        <f t="shared" si="886"/>
        <v>270</v>
      </c>
      <c r="Y1901" s="26">
        <f t="shared" si="887"/>
        <v>24.5</v>
      </c>
      <c r="Z1901" s="26">
        <f t="shared" si="893"/>
        <v>189</v>
      </c>
      <c r="AA1901" s="26">
        <f t="shared" si="888"/>
        <v>81</v>
      </c>
      <c r="AB1901" s="26">
        <f t="shared" si="894"/>
        <v>133</v>
      </c>
      <c r="AC1901" s="26">
        <f t="shared" si="889"/>
        <v>403</v>
      </c>
      <c r="AD1901" s="93">
        <f t="shared" si="895"/>
        <v>403</v>
      </c>
    </row>
    <row r="1902" spans="1:30" ht="30" customHeight="1" x14ac:dyDescent="0.35">
      <c r="A1902" s="16"/>
      <c r="B1902" s="16" t="s">
        <v>59</v>
      </c>
      <c r="C1902" s="17">
        <v>1635</v>
      </c>
      <c r="D1902" s="18">
        <v>14171</v>
      </c>
      <c r="E1902" s="18">
        <v>8609</v>
      </c>
      <c r="F1902" s="19" t="s">
        <v>49</v>
      </c>
      <c r="G1902" s="16" t="s">
        <v>72</v>
      </c>
      <c r="H1902" s="16" t="s">
        <v>38</v>
      </c>
      <c r="I1902" s="19">
        <v>2.5</v>
      </c>
      <c r="J1902" s="19">
        <v>1.3</v>
      </c>
      <c r="K1902" s="19">
        <v>2</v>
      </c>
      <c r="L1902" s="19"/>
      <c r="M1902" s="19">
        <f t="shared" si="882"/>
        <v>2</v>
      </c>
      <c r="N1902" s="19"/>
      <c r="O1902" s="19">
        <f t="shared" si="896"/>
        <v>2</v>
      </c>
      <c r="P1902" s="20" t="str">
        <f>VLOOKUP(H1902,Supporting!A:D,2,FALSE)</f>
        <v>rm</v>
      </c>
      <c r="Q1902" s="21" t="str">
        <f t="shared" si="883"/>
        <v>off hired</v>
      </c>
      <c r="R1902" s="22">
        <v>44915</v>
      </c>
      <c r="S1902" s="22">
        <v>44952</v>
      </c>
      <c r="T1902" s="23">
        <f t="shared" si="884"/>
        <v>1</v>
      </c>
      <c r="U1902" s="24">
        <f t="shared" si="885"/>
        <v>5.4285714285714288</v>
      </c>
      <c r="V1902" s="31">
        <f>VLOOKUP(H1902,Supporting!A:D,3,FALSE)</f>
        <v>135</v>
      </c>
      <c r="W1902" s="25">
        <f>VLOOKUP(H1902,Supporting!A:D,4,FALSE)</f>
        <v>12.25</v>
      </c>
      <c r="X1902" s="26">
        <f t="shared" si="886"/>
        <v>270</v>
      </c>
      <c r="Y1902" s="26">
        <f t="shared" si="887"/>
        <v>24.5</v>
      </c>
      <c r="Z1902" s="26">
        <f t="shared" si="893"/>
        <v>189</v>
      </c>
      <c r="AA1902" s="26">
        <f t="shared" si="888"/>
        <v>81</v>
      </c>
      <c r="AB1902" s="26">
        <f t="shared" si="894"/>
        <v>133</v>
      </c>
      <c r="AC1902" s="26">
        <f t="shared" si="889"/>
        <v>403</v>
      </c>
      <c r="AD1902" s="93">
        <f t="shared" si="895"/>
        <v>403</v>
      </c>
    </row>
    <row r="1903" spans="1:30" ht="30" customHeight="1" x14ac:dyDescent="0.35">
      <c r="A1903" s="16"/>
      <c r="B1903" s="16" t="s">
        <v>59</v>
      </c>
      <c r="C1903" s="17">
        <v>1635</v>
      </c>
      <c r="D1903" s="18">
        <v>14171</v>
      </c>
      <c r="E1903" s="18">
        <v>8609</v>
      </c>
      <c r="F1903" s="19" t="s">
        <v>49</v>
      </c>
      <c r="G1903" s="16" t="s">
        <v>72</v>
      </c>
      <c r="H1903" s="16" t="s">
        <v>41</v>
      </c>
      <c r="I1903" s="19">
        <v>2.5</v>
      </c>
      <c r="J1903" s="19">
        <v>0.6</v>
      </c>
      <c r="K1903" s="19"/>
      <c r="L1903" s="19"/>
      <c r="M1903" s="19">
        <f t="shared" si="882"/>
        <v>0</v>
      </c>
      <c r="N1903" s="19">
        <v>1</v>
      </c>
      <c r="O1903" s="19">
        <f t="shared" si="896"/>
        <v>1.5</v>
      </c>
      <c r="P1903" s="20" t="str">
        <f>VLOOKUP(H1903,Supporting!A:D,2,FALSE)</f>
        <v>m2-LxW</v>
      </c>
      <c r="Q1903" s="21" t="str">
        <f t="shared" si="883"/>
        <v>off hired</v>
      </c>
      <c r="R1903" s="22">
        <v>44915</v>
      </c>
      <c r="S1903" s="22">
        <v>44952</v>
      </c>
      <c r="T1903" s="23">
        <f t="shared" si="884"/>
        <v>1</v>
      </c>
      <c r="U1903" s="24">
        <f t="shared" si="885"/>
        <v>5.4285714285714288</v>
      </c>
      <c r="V1903" s="31">
        <f>VLOOKUP(H1903,Supporting!A:D,3,FALSE)</f>
        <v>36.5</v>
      </c>
      <c r="W1903" s="25">
        <f>VLOOKUP(H1903,Supporting!A:D,4,FALSE)</f>
        <v>3.15</v>
      </c>
      <c r="X1903" s="26">
        <f t="shared" si="886"/>
        <v>54.75</v>
      </c>
      <c r="Y1903" s="26">
        <f t="shared" si="887"/>
        <v>4.7249999999999996</v>
      </c>
      <c r="Z1903" s="26">
        <f t="shared" si="893"/>
        <v>38.324999999999996</v>
      </c>
      <c r="AA1903" s="26">
        <f t="shared" si="888"/>
        <v>16.424999999999997</v>
      </c>
      <c r="AB1903" s="26">
        <f t="shared" si="894"/>
        <v>25.65</v>
      </c>
      <c r="AC1903" s="26">
        <f t="shared" si="889"/>
        <v>80.399999999999991</v>
      </c>
      <c r="AD1903" s="93">
        <f t="shared" si="895"/>
        <v>80.399999999999991</v>
      </c>
    </row>
    <row r="1904" spans="1:30" ht="30" customHeight="1" x14ac:dyDescent="0.35">
      <c r="A1904" s="16"/>
      <c r="B1904" s="16" t="s">
        <v>164</v>
      </c>
      <c r="C1904" s="17">
        <v>1636</v>
      </c>
      <c r="D1904" s="18">
        <v>14172</v>
      </c>
      <c r="E1904" s="18">
        <v>8762</v>
      </c>
      <c r="F1904" s="19" t="s">
        <v>49</v>
      </c>
      <c r="G1904" s="16" t="s">
        <v>72</v>
      </c>
      <c r="H1904" s="16" t="s">
        <v>36</v>
      </c>
      <c r="I1904" s="19">
        <v>5</v>
      </c>
      <c r="J1904" s="19">
        <v>1</v>
      </c>
      <c r="K1904" s="19">
        <v>1.8</v>
      </c>
      <c r="L1904" s="19"/>
      <c r="M1904" s="19">
        <f t="shared" ref="M1904:M1907" si="906">K1904-L1904</f>
        <v>1.8</v>
      </c>
      <c r="N1904" s="19"/>
      <c r="O1904" s="19">
        <f t="shared" si="896"/>
        <v>9</v>
      </c>
      <c r="P1904" s="20" t="str">
        <f>VLOOKUP(H1904,Supporting!A:D,2,FALSE)</f>
        <v>m2-LxH</v>
      </c>
      <c r="Q1904" s="21" t="str">
        <f t="shared" ref="Q1904:Q1907" si="907">IF(S1904&lt;&gt;0,"off hired",IF(R1904&lt;&gt;0,"on hire","-"))</f>
        <v>off hired</v>
      </c>
      <c r="R1904" s="22">
        <v>44915</v>
      </c>
      <c r="S1904" s="22">
        <v>44987</v>
      </c>
      <c r="T1904" s="23">
        <f t="shared" ref="T1904:T1907" si="908">IF(S1904&lt;&gt;0,1,0)</f>
        <v>1</v>
      </c>
      <c r="U1904" s="24">
        <f t="shared" ref="U1904:U1907" si="909">IF(Q1904="on hire",$C$1-R1904+1,IF(Q1904="off hired",S1904-R1904+1,0))/7</f>
        <v>10.428571428571429</v>
      </c>
      <c r="V1904" s="31">
        <f>VLOOKUP(H1904,Supporting!A:D,3,FALSE)</f>
        <v>14</v>
      </c>
      <c r="W1904" s="25">
        <f>VLOOKUP(H1904,Supporting!A:D,4,FALSE)</f>
        <v>0.84</v>
      </c>
      <c r="X1904" s="26">
        <f t="shared" ref="X1904:X1907" si="910">V1904*O1904</f>
        <v>126</v>
      </c>
      <c r="Y1904" s="26">
        <f t="shared" ref="Y1904:Y1907" si="911">W1904*O1904</f>
        <v>7.56</v>
      </c>
      <c r="Z1904" s="26">
        <f t="shared" si="893"/>
        <v>88.2</v>
      </c>
      <c r="AA1904" s="26">
        <f t="shared" ref="AA1904:AA1907" si="912">IF(Q1904="off hired",0.3*O1904*V1904*T1904,0)</f>
        <v>37.799999999999997</v>
      </c>
      <c r="AB1904" s="26">
        <f t="shared" si="894"/>
        <v>78.84</v>
      </c>
      <c r="AC1904" s="26">
        <f t="shared" ref="AC1904:AC1907" si="913">Z1904+AA1904+AB1904</f>
        <v>204.84</v>
      </c>
      <c r="AD1904" s="93">
        <f t="shared" si="895"/>
        <v>204.84</v>
      </c>
    </row>
    <row r="1905" spans="1:30" ht="30" customHeight="1" x14ac:dyDescent="0.35">
      <c r="A1905" s="16"/>
      <c r="B1905" s="16" t="s">
        <v>164</v>
      </c>
      <c r="C1905" s="17">
        <v>1636</v>
      </c>
      <c r="D1905" s="18">
        <v>14172</v>
      </c>
      <c r="E1905" s="18">
        <v>8762</v>
      </c>
      <c r="F1905" s="19" t="s">
        <v>49</v>
      </c>
      <c r="G1905" s="16" t="s">
        <v>72</v>
      </c>
      <c r="H1905" s="16" t="s">
        <v>41</v>
      </c>
      <c r="I1905" s="19">
        <v>5</v>
      </c>
      <c r="J1905" s="19">
        <v>0.6</v>
      </c>
      <c r="K1905" s="19"/>
      <c r="L1905" s="19"/>
      <c r="M1905" s="19">
        <f t="shared" si="906"/>
        <v>0</v>
      </c>
      <c r="N1905" s="19">
        <v>1</v>
      </c>
      <c r="O1905" s="19">
        <f t="shared" ref="O1905:O1912" si="914">IF(P1905="m3",I1905*J1905*M1905,IF(P1905="m2-LxH",I1905*M1905,IF(P1905="m2-LxW",I1905*J1905*N1905,IF(P1905="rm",M1905,IF(P1905="lm",I1905,IF(P1905="unit",1,0))))))</f>
        <v>3</v>
      </c>
      <c r="P1905" s="20" t="str">
        <f>VLOOKUP(H1905,Supporting!A:D,2,FALSE)</f>
        <v>m2-LxW</v>
      </c>
      <c r="Q1905" s="21" t="str">
        <f t="shared" si="907"/>
        <v>off hired</v>
      </c>
      <c r="R1905" s="22">
        <v>44915</v>
      </c>
      <c r="S1905" s="22">
        <v>44987</v>
      </c>
      <c r="T1905" s="23">
        <f t="shared" si="908"/>
        <v>1</v>
      </c>
      <c r="U1905" s="24">
        <f t="shared" si="909"/>
        <v>10.428571428571429</v>
      </c>
      <c r="V1905" s="31">
        <f>VLOOKUP(H1905,Supporting!A:D,3,FALSE)</f>
        <v>36.5</v>
      </c>
      <c r="W1905" s="25">
        <f>VLOOKUP(H1905,Supporting!A:D,4,FALSE)</f>
        <v>3.15</v>
      </c>
      <c r="X1905" s="26">
        <f t="shared" si="910"/>
        <v>109.5</v>
      </c>
      <c r="Y1905" s="26">
        <f t="shared" si="911"/>
        <v>9.4499999999999993</v>
      </c>
      <c r="Z1905" s="26">
        <f t="shared" ref="Z1905:Z1912" si="915">_xlfn.IFNA(0.7*O1905*V1905,0)</f>
        <v>76.649999999999991</v>
      </c>
      <c r="AA1905" s="26">
        <f t="shared" si="912"/>
        <v>32.849999999999994</v>
      </c>
      <c r="AB1905" s="26">
        <f t="shared" ref="AB1905:AB1912" si="916">_xlfn.IFNA(U1905*O1905*W1905,0)</f>
        <v>98.55</v>
      </c>
      <c r="AC1905" s="26">
        <f t="shared" si="913"/>
        <v>208.04999999999998</v>
      </c>
      <c r="AD1905" s="93">
        <f t="shared" ref="AD1905:AD1912" si="917">_xlfn.IFNA(AC1905,0)</f>
        <v>208.04999999999998</v>
      </c>
    </row>
    <row r="1906" spans="1:30" ht="30" customHeight="1" x14ac:dyDescent="0.35">
      <c r="A1906" s="16"/>
      <c r="B1906" s="16" t="s">
        <v>47</v>
      </c>
      <c r="C1906" s="17">
        <v>1640</v>
      </c>
      <c r="D1906" s="18">
        <v>14176</v>
      </c>
      <c r="E1906" s="18">
        <v>8486</v>
      </c>
      <c r="F1906" s="19" t="s">
        <v>50</v>
      </c>
      <c r="G1906" s="16" t="s">
        <v>571</v>
      </c>
      <c r="H1906" s="16" t="s">
        <v>28</v>
      </c>
      <c r="I1906" s="19">
        <v>6.3</v>
      </c>
      <c r="J1906" s="19">
        <v>2.5</v>
      </c>
      <c r="K1906" s="19">
        <v>2</v>
      </c>
      <c r="L1906" s="19"/>
      <c r="M1906" s="19">
        <f t="shared" si="906"/>
        <v>2</v>
      </c>
      <c r="N1906" s="19"/>
      <c r="O1906" s="19">
        <f t="shared" si="914"/>
        <v>31.5</v>
      </c>
      <c r="P1906" s="20" t="str">
        <f>VLOOKUP(H1906,Supporting!A:D,2,FALSE)</f>
        <v>m3</v>
      </c>
      <c r="Q1906" s="21" t="str">
        <f t="shared" si="907"/>
        <v>off hired</v>
      </c>
      <c r="R1906" s="22">
        <v>44915</v>
      </c>
      <c r="S1906" s="22">
        <v>44928</v>
      </c>
      <c r="T1906" s="23">
        <f t="shared" si="908"/>
        <v>1</v>
      </c>
      <c r="U1906" s="24">
        <f t="shared" si="909"/>
        <v>2</v>
      </c>
      <c r="V1906" s="31">
        <f>VLOOKUP(H1906,Supporting!A:D,3,FALSE)</f>
        <v>7.5</v>
      </c>
      <c r="W1906" s="25">
        <f>VLOOKUP(H1906,Supporting!A:D,4,FALSE)</f>
        <v>0.70000000000000007</v>
      </c>
      <c r="X1906" s="26">
        <f t="shared" si="910"/>
        <v>236.25</v>
      </c>
      <c r="Y1906" s="26">
        <f t="shared" si="911"/>
        <v>22.05</v>
      </c>
      <c r="Z1906" s="26">
        <f t="shared" si="915"/>
        <v>165.37499999999997</v>
      </c>
      <c r="AA1906" s="26">
        <f t="shared" si="912"/>
        <v>70.875</v>
      </c>
      <c r="AB1906" s="26">
        <f t="shared" si="916"/>
        <v>44.1</v>
      </c>
      <c r="AC1906" s="26">
        <f t="shared" si="913"/>
        <v>280.34999999999997</v>
      </c>
      <c r="AD1906" s="93">
        <f t="shared" si="917"/>
        <v>280.34999999999997</v>
      </c>
    </row>
    <row r="1907" spans="1:30" ht="30" customHeight="1" x14ac:dyDescent="0.35">
      <c r="A1907" s="16"/>
      <c r="B1907" s="16" t="s">
        <v>47</v>
      </c>
      <c r="C1907" s="17">
        <v>1641</v>
      </c>
      <c r="D1907" s="18">
        <v>14177</v>
      </c>
      <c r="E1907" s="18">
        <v>8475</v>
      </c>
      <c r="F1907" s="19" t="s">
        <v>50</v>
      </c>
      <c r="G1907" s="16" t="s">
        <v>559</v>
      </c>
      <c r="H1907" s="16" t="s">
        <v>36</v>
      </c>
      <c r="I1907" s="19">
        <v>3.5</v>
      </c>
      <c r="J1907" s="19">
        <v>1</v>
      </c>
      <c r="K1907" s="19">
        <v>3.5</v>
      </c>
      <c r="L1907" s="19"/>
      <c r="M1907" s="19">
        <f t="shared" si="906"/>
        <v>3.5</v>
      </c>
      <c r="N1907" s="19"/>
      <c r="O1907" s="19">
        <f t="shared" si="914"/>
        <v>12.25</v>
      </c>
      <c r="P1907" s="20" t="str">
        <f>VLOOKUP(H1907,Supporting!A:D,2,FALSE)</f>
        <v>m2-LxH</v>
      </c>
      <c r="Q1907" s="21" t="str">
        <f t="shared" si="907"/>
        <v>off hired</v>
      </c>
      <c r="R1907" s="22">
        <v>44916</v>
      </c>
      <c r="S1907" s="22">
        <v>44922</v>
      </c>
      <c r="T1907" s="23">
        <f t="shared" si="908"/>
        <v>1</v>
      </c>
      <c r="U1907" s="24">
        <f t="shared" si="909"/>
        <v>1</v>
      </c>
      <c r="V1907" s="31">
        <f>VLOOKUP(H1907,Supporting!A:D,3,FALSE)</f>
        <v>14</v>
      </c>
      <c r="W1907" s="25">
        <f>VLOOKUP(H1907,Supporting!A:D,4,FALSE)</f>
        <v>0.84</v>
      </c>
      <c r="X1907" s="26">
        <f t="shared" si="910"/>
        <v>171.5</v>
      </c>
      <c r="Y1907" s="26">
        <f t="shared" si="911"/>
        <v>10.29</v>
      </c>
      <c r="Z1907" s="26">
        <f t="shared" si="915"/>
        <v>120.04999999999998</v>
      </c>
      <c r="AA1907" s="26">
        <f t="shared" si="912"/>
        <v>51.449999999999996</v>
      </c>
      <c r="AB1907" s="26">
        <f t="shared" si="916"/>
        <v>10.29</v>
      </c>
      <c r="AC1907" s="26">
        <f t="shared" si="913"/>
        <v>181.78999999999996</v>
      </c>
      <c r="AD1907" s="93">
        <f t="shared" si="917"/>
        <v>181.78999999999996</v>
      </c>
    </row>
    <row r="1908" spans="1:30" ht="30" customHeight="1" x14ac:dyDescent="0.35">
      <c r="A1908" s="16"/>
      <c r="B1908" s="16" t="s">
        <v>47</v>
      </c>
      <c r="C1908" s="17">
        <v>1643</v>
      </c>
      <c r="D1908" s="18">
        <v>14179</v>
      </c>
      <c r="E1908" s="18">
        <v>8483</v>
      </c>
      <c r="F1908" s="19" t="s">
        <v>50</v>
      </c>
      <c r="G1908" s="16" t="s">
        <v>571</v>
      </c>
      <c r="H1908" s="16" t="s">
        <v>28</v>
      </c>
      <c r="I1908" s="19">
        <v>3.5</v>
      </c>
      <c r="J1908" s="19">
        <v>3.5</v>
      </c>
      <c r="K1908" s="19">
        <v>4</v>
      </c>
      <c r="L1908" s="19"/>
      <c r="M1908" s="19">
        <f t="shared" ref="M1908:M1915" si="918">K1908-L1908</f>
        <v>4</v>
      </c>
      <c r="N1908" s="19"/>
      <c r="O1908" s="19">
        <f t="shared" si="914"/>
        <v>49</v>
      </c>
      <c r="P1908" s="20" t="str">
        <f>VLOOKUP(H1908,Supporting!A:D,2,FALSE)</f>
        <v>m3</v>
      </c>
      <c r="Q1908" s="21" t="str">
        <f t="shared" ref="Q1908:Q1915" si="919">IF(S1908&lt;&gt;0,"off hired",IF(R1908&lt;&gt;0,"on hire","-"))</f>
        <v>off hired</v>
      </c>
      <c r="R1908" s="22">
        <v>44916</v>
      </c>
      <c r="S1908" s="22">
        <v>44928</v>
      </c>
      <c r="T1908" s="23">
        <f t="shared" ref="T1908:T1915" si="920">IF(S1908&lt;&gt;0,1,0)</f>
        <v>1</v>
      </c>
      <c r="U1908" s="24">
        <f t="shared" ref="U1908:U1915" si="921">IF(Q1908="on hire",$C$1-R1908+1,IF(Q1908="off hired",S1908-R1908+1,0))/7</f>
        <v>1.8571428571428572</v>
      </c>
      <c r="V1908" s="31">
        <f>VLOOKUP(H1908,Supporting!A:D,3,FALSE)</f>
        <v>7.5</v>
      </c>
      <c r="W1908" s="25">
        <f>VLOOKUP(H1908,Supporting!A:D,4,FALSE)</f>
        <v>0.70000000000000007</v>
      </c>
      <c r="X1908" s="26">
        <f t="shared" ref="X1908:X1915" si="922">V1908*O1908</f>
        <v>367.5</v>
      </c>
      <c r="Y1908" s="26">
        <f t="shared" ref="Y1908:Y1915" si="923">W1908*O1908</f>
        <v>34.300000000000004</v>
      </c>
      <c r="Z1908" s="26">
        <f t="shared" si="915"/>
        <v>257.25</v>
      </c>
      <c r="AA1908" s="26">
        <f t="shared" ref="AA1908:AA1915" si="924">IF(Q1908="off hired",0.3*O1908*V1908*T1908,0)</f>
        <v>110.25</v>
      </c>
      <c r="AB1908" s="26">
        <f t="shared" si="916"/>
        <v>63.7</v>
      </c>
      <c r="AC1908" s="26">
        <f t="shared" ref="AC1908:AC1915" si="925">Z1908+AA1908+AB1908</f>
        <v>431.2</v>
      </c>
      <c r="AD1908" s="93">
        <f t="shared" si="917"/>
        <v>431.2</v>
      </c>
    </row>
    <row r="1909" spans="1:30" ht="30" customHeight="1" x14ac:dyDescent="0.35">
      <c r="A1909" s="16"/>
      <c r="B1909" s="16" t="s">
        <v>47</v>
      </c>
      <c r="C1909" s="17">
        <v>1644</v>
      </c>
      <c r="D1909" s="18">
        <v>14180</v>
      </c>
      <c r="E1909" s="18">
        <v>8487</v>
      </c>
      <c r="F1909" s="19" t="s">
        <v>50</v>
      </c>
      <c r="G1909" s="16" t="s">
        <v>571</v>
      </c>
      <c r="H1909" s="16" t="s">
        <v>36</v>
      </c>
      <c r="I1909" s="19">
        <v>7.5</v>
      </c>
      <c r="J1909" s="19">
        <v>1.3</v>
      </c>
      <c r="K1909" s="19">
        <v>2</v>
      </c>
      <c r="L1909" s="19"/>
      <c r="M1909" s="19">
        <f t="shared" si="918"/>
        <v>2</v>
      </c>
      <c r="N1909" s="19"/>
      <c r="O1909" s="19">
        <f t="shared" si="914"/>
        <v>15</v>
      </c>
      <c r="P1909" s="20" t="str">
        <f>VLOOKUP(H1909,Supporting!A:D,2,FALSE)</f>
        <v>m2-LxH</v>
      </c>
      <c r="Q1909" s="21" t="str">
        <f t="shared" si="919"/>
        <v>off hired</v>
      </c>
      <c r="R1909" s="22">
        <v>44916</v>
      </c>
      <c r="S1909" s="22">
        <v>44929</v>
      </c>
      <c r="T1909" s="23">
        <f t="shared" si="920"/>
        <v>1</v>
      </c>
      <c r="U1909" s="24">
        <f t="shared" si="921"/>
        <v>2</v>
      </c>
      <c r="V1909" s="31">
        <f>VLOOKUP(H1909,Supporting!A:D,3,FALSE)</f>
        <v>14</v>
      </c>
      <c r="W1909" s="25">
        <f>VLOOKUP(H1909,Supporting!A:D,4,FALSE)</f>
        <v>0.84</v>
      </c>
      <c r="X1909" s="26">
        <f t="shared" si="922"/>
        <v>210</v>
      </c>
      <c r="Y1909" s="26">
        <f t="shared" si="923"/>
        <v>12.6</v>
      </c>
      <c r="Z1909" s="26">
        <f t="shared" si="915"/>
        <v>147</v>
      </c>
      <c r="AA1909" s="26">
        <f t="shared" si="924"/>
        <v>63</v>
      </c>
      <c r="AB1909" s="26">
        <f t="shared" si="916"/>
        <v>25.2</v>
      </c>
      <c r="AC1909" s="26">
        <f t="shared" si="925"/>
        <v>235.2</v>
      </c>
      <c r="AD1909" s="93">
        <f t="shared" si="917"/>
        <v>235.2</v>
      </c>
    </row>
    <row r="1910" spans="1:30" ht="30" customHeight="1" x14ac:dyDescent="0.35">
      <c r="A1910" s="16"/>
      <c r="B1910" s="16" t="s">
        <v>47</v>
      </c>
      <c r="C1910" s="17">
        <v>1644</v>
      </c>
      <c r="D1910" s="18">
        <v>14180</v>
      </c>
      <c r="E1910" s="18">
        <v>8487</v>
      </c>
      <c r="F1910" s="19" t="s">
        <v>50</v>
      </c>
      <c r="G1910" s="16" t="s">
        <v>571</v>
      </c>
      <c r="H1910" s="16" t="s">
        <v>38</v>
      </c>
      <c r="I1910" s="19">
        <v>2.5</v>
      </c>
      <c r="J1910" s="19">
        <v>1.3</v>
      </c>
      <c r="K1910" s="19">
        <v>2</v>
      </c>
      <c r="L1910" s="19"/>
      <c r="M1910" s="19">
        <f t="shared" si="918"/>
        <v>2</v>
      </c>
      <c r="N1910" s="19"/>
      <c r="O1910" s="19">
        <f t="shared" si="914"/>
        <v>2</v>
      </c>
      <c r="P1910" s="20" t="str">
        <f>VLOOKUP(H1910,Supporting!A:D,2,FALSE)</f>
        <v>rm</v>
      </c>
      <c r="Q1910" s="21" t="str">
        <f t="shared" si="919"/>
        <v>off hired</v>
      </c>
      <c r="R1910" s="22">
        <v>44916</v>
      </c>
      <c r="S1910" s="22">
        <v>44929</v>
      </c>
      <c r="T1910" s="23">
        <f t="shared" si="920"/>
        <v>1</v>
      </c>
      <c r="U1910" s="24">
        <f t="shared" si="921"/>
        <v>2</v>
      </c>
      <c r="V1910" s="31">
        <f>VLOOKUP(H1910,Supporting!A:D,3,FALSE)</f>
        <v>135</v>
      </c>
      <c r="W1910" s="25">
        <f>VLOOKUP(H1910,Supporting!A:D,4,FALSE)</f>
        <v>12.25</v>
      </c>
      <c r="X1910" s="26">
        <f t="shared" si="922"/>
        <v>270</v>
      </c>
      <c r="Y1910" s="26">
        <f t="shared" si="923"/>
        <v>24.5</v>
      </c>
      <c r="Z1910" s="26">
        <f t="shared" si="915"/>
        <v>189</v>
      </c>
      <c r="AA1910" s="26">
        <f t="shared" si="924"/>
        <v>81</v>
      </c>
      <c r="AB1910" s="26">
        <f t="shared" si="916"/>
        <v>49</v>
      </c>
      <c r="AC1910" s="26">
        <f t="shared" si="925"/>
        <v>319</v>
      </c>
      <c r="AD1910" s="93">
        <f t="shared" si="917"/>
        <v>319</v>
      </c>
    </row>
    <row r="1911" spans="1:30" ht="30" customHeight="1" x14ac:dyDescent="0.35">
      <c r="A1911" s="16"/>
      <c r="B1911" s="16" t="s">
        <v>47</v>
      </c>
      <c r="C1911" s="17">
        <v>1645</v>
      </c>
      <c r="D1911" s="18">
        <v>14181</v>
      </c>
      <c r="E1911" s="18">
        <v>8486</v>
      </c>
      <c r="F1911" s="19" t="s">
        <v>50</v>
      </c>
      <c r="G1911" s="16" t="s">
        <v>571</v>
      </c>
      <c r="H1911" s="16" t="s">
        <v>36</v>
      </c>
      <c r="I1911" s="19">
        <v>5</v>
      </c>
      <c r="J1911" s="19">
        <v>1.3</v>
      </c>
      <c r="K1911" s="19">
        <v>2</v>
      </c>
      <c r="L1911" s="19"/>
      <c r="M1911" s="19">
        <f t="shared" si="918"/>
        <v>2</v>
      </c>
      <c r="N1911" s="19"/>
      <c r="O1911" s="19">
        <f t="shared" si="914"/>
        <v>10</v>
      </c>
      <c r="P1911" s="20" t="str">
        <f>VLOOKUP(H1911,Supporting!A:D,2,FALSE)</f>
        <v>m2-LxH</v>
      </c>
      <c r="Q1911" s="21" t="str">
        <f t="shared" si="919"/>
        <v>off hired</v>
      </c>
      <c r="R1911" s="22">
        <v>44917</v>
      </c>
      <c r="S1911" s="22">
        <v>44928</v>
      </c>
      <c r="T1911" s="23">
        <f t="shared" si="920"/>
        <v>1</v>
      </c>
      <c r="U1911" s="24">
        <f t="shared" si="921"/>
        <v>1.7142857142857142</v>
      </c>
      <c r="V1911" s="31">
        <f>VLOOKUP(H1911,Supporting!A:D,3,FALSE)</f>
        <v>14</v>
      </c>
      <c r="W1911" s="25">
        <f>VLOOKUP(H1911,Supporting!A:D,4,FALSE)</f>
        <v>0.84</v>
      </c>
      <c r="X1911" s="26">
        <f t="shared" si="922"/>
        <v>140</v>
      </c>
      <c r="Y1911" s="26">
        <f t="shared" si="923"/>
        <v>8.4</v>
      </c>
      <c r="Z1911" s="26">
        <f t="shared" si="915"/>
        <v>98</v>
      </c>
      <c r="AA1911" s="26">
        <f t="shared" si="924"/>
        <v>42</v>
      </c>
      <c r="AB1911" s="26">
        <f t="shared" si="916"/>
        <v>14.399999999999999</v>
      </c>
      <c r="AC1911" s="26">
        <f t="shared" si="925"/>
        <v>154.4</v>
      </c>
      <c r="AD1911" s="93">
        <f t="shared" si="917"/>
        <v>154.4</v>
      </c>
    </row>
    <row r="1912" spans="1:30" ht="30" customHeight="1" x14ac:dyDescent="0.35">
      <c r="A1912" s="16"/>
      <c r="B1912" s="16" t="s">
        <v>47</v>
      </c>
      <c r="C1912" s="17">
        <v>1645</v>
      </c>
      <c r="D1912" s="18">
        <v>14181</v>
      </c>
      <c r="E1912" s="18">
        <v>8486</v>
      </c>
      <c r="F1912" s="19" t="s">
        <v>50</v>
      </c>
      <c r="G1912" s="16" t="s">
        <v>571</v>
      </c>
      <c r="H1912" s="16" t="s">
        <v>36</v>
      </c>
      <c r="I1912" s="19">
        <v>2.5</v>
      </c>
      <c r="J1912" s="19">
        <v>1.3</v>
      </c>
      <c r="K1912" s="19">
        <v>4</v>
      </c>
      <c r="L1912" s="19"/>
      <c r="M1912" s="19">
        <f t="shared" si="918"/>
        <v>4</v>
      </c>
      <c r="N1912" s="19"/>
      <c r="O1912" s="19">
        <f t="shared" si="914"/>
        <v>10</v>
      </c>
      <c r="P1912" s="20" t="str">
        <f>VLOOKUP(H1912,Supporting!A:D,2,FALSE)</f>
        <v>m2-LxH</v>
      </c>
      <c r="Q1912" s="21" t="str">
        <f t="shared" si="919"/>
        <v>off hired</v>
      </c>
      <c r="R1912" s="22">
        <v>44917</v>
      </c>
      <c r="S1912" s="22">
        <v>44928</v>
      </c>
      <c r="T1912" s="23">
        <f t="shared" si="920"/>
        <v>1</v>
      </c>
      <c r="U1912" s="24">
        <f t="shared" si="921"/>
        <v>1.7142857142857142</v>
      </c>
      <c r="V1912" s="31">
        <f>VLOOKUP(H1912,Supporting!A:D,3,FALSE)</f>
        <v>14</v>
      </c>
      <c r="W1912" s="25">
        <f>VLOOKUP(H1912,Supporting!A:D,4,FALSE)</f>
        <v>0.84</v>
      </c>
      <c r="X1912" s="26">
        <f t="shared" si="922"/>
        <v>140</v>
      </c>
      <c r="Y1912" s="26">
        <f t="shared" si="923"/>
        <v>8.4</v>
      </c>
      <c r="Z1912" s="26">
        <f t="shared" si="915"/>
        <v>98</v>
      </c>
      <c r="AA1912" s="26">
        <f t="shared" si="924"/>
        <v>42</v>
      </c>
      <c r="AB1912" s="26">
        <f t="shared" si="916"/>
        <v>14.399999999999999</v>
      </c>
      <c r="AC1912" s="26">
        <f t="shared" si="925"/>
        <v>154.4</v>
      </c>
      <c r="AD1912" s="93">
        <f t="shared" si="917"/>
        <v>154.4</v>
      </c>
    </row>
    <row r="1913" spans="1:30" ht="30" customHeight="1" x14ac:dyDescent="0.35">
      <c r="A1913" s="16"/>
      <c r="B1913" s="16" t="s">
        <v>47</v>
      </c>
      <c r="C1913" s="17">
        <v>1646</v>
      </c>
      <c r="D1913" s="18">
        <v>14182</v>
      </c>
      <c r="E1913" s="18">
        <v>8425</v>
      </c>
      <c r="F1913" s="19" t="s">
        <v>50</v>
      </c>
      <c r="G1913" s="16" t="s">
        <v>572</v>
      </c>
      <c r="H1913" s="16" t="s">
        <v>52</v>
      </c>
      <c r="I1913" s="19">
        <v>4.3</v>
      </c>
      <c r="J1913" s="19">
        <v>1.8</v>
      </c>
      <c r="K1913" s="19">
        <v>3</v>
      </c>
      <c r="L1913" s="19"/>
      <c r="M1913" s="19">
        <f t="shared" si="918"/>
        <v>3</v>
      </c>
      <c r="N1913" s="19"/>
      <c r="O1913" s="19">
        <f t="shared" ref="O1913:O1928" si="926">IF(P1913="m3",I1913*J1913*M1913,IF(P1913="m2-LxH",I1913*M1913,IF(P1913="m2-LxW",I1913*J1913*N1913,IF(P1913="rm",M1913,IF(P1913="lm",I1913,IF(P1913="unit",1,0))))))</f>
        <v>12.899999999999999</v>
      </c>
      <c r="P1913" s="20" t="str">
        <f>VLOOKUP(H1913,Supporting!A:D,2,FALSE)</f>
        <v>m2-LxH</v>
      </c>
      <c r="Q1913" s="21" t="str">
        <f t="shared" si="919"/>
        <v>off hired</v>
      </c>
      <c r="R1913" s="22">
        <v>44917</v>
      </c>
      <c r="S1913" s="22">
        <v>44940</v>
      </c>
      <c r="T1913" s="23">
        <f t="shared" si="920"/>
        <v>1</v>
      </c>
      <c r="U1913" s="24">
        <f t="shared" si="921"/>
        <v>3.4285714285714284</v>
      </c>
      <c r="V1913" s="31">
        <f>VLOOKUP(H1913,Supporting!A:D,3,FALSE)</f>
        <v>18</v>
      </c>
      <c r="W1913" s="25">
        <f>VLOOKUP(H1913,Supporting!A:D,4,FALSE)</f>
        <v>1.05</v>
      </c>
      <c r="X1913" s="26">
        <f t="shared" si="922"/>
        <v>232.2</v>
      </c>
      <c r="Y1913" s="26">
        <f t="shared" si="923"/>
        <v>13.545</v>
      </c>
      <c r="Z1913" s="26">
        <f t="shared" ref="Z1913:Z1928" si="927">_xlfn.IFNA(0.7*O1913*V1913,0)</f>
        <v>162.53999999999996</v>
      </c>
      <c r="AA1913" s="26">
        <f t="shared" si="924"/>
        <v>69.659999999999982</v>
      </c>
      <c r="AB1913" s="26">
        <f t="shared" ref="AB1913:AB1928" si="928">_xlfn.IFNA(U1913*O1913*W1913,0)</f>
        <v>46.439999999999991</v>
      </c>
      <c r="AC1913" s="26">
        <f t="shared" si="925"/>
        <v>278.63999999999993</v>
      </c>
      <c r="AD1913" s="93">
        <f t="shared" ref="AD1913:AD1928" si="929">_xlfn.IFNA(AC1913,0)</f>
        <v>278.63999999999993</v>
      </c>
    </row>
    <row r="1914" spans="1:30" ht="30" customHeight="1" x14ac:dyDescent="0.35">
      <c r="A1914" s="16"/>
      <c r="B1914" s="16" t="s">
        <v>47</v>
      </c>
      <c r="C1914" s="17">
        <v>1647</v>
      </c>
      <c r="D1914" s="18">
        <v>14183</v>
      </c>
      <c r="E1914" s="18">
        <v>8623</v>
      </c>
      <c r="F1914" s="19" t="s">
        <v>50</v>
      </c>
      <c r="G1914" s="16" t="s">
        <v>572</v>
      </c>
      <c r="H1914" s="16" t="s">
        <v>36</v>
      </c>
      <c r="I1914" s="19">
        <v>5</v>
      </c>
      <c r="J1914" s="19">
        <v>1.3</v>
      </c>
      <c r="K1914" s="19">
        <v>3.5</v>
      </c>
      <c r="L1914" s="19"/>
      <c r="M1914" s="19">
        <f t="shared" si="918"/>
        <v>3.5</v>
      </c>
      <c r="N1914" s="19"/>
      <c r="O1914" s="19">
        <f t="shared" si="926"/>
        <v>17.5</v>
      </c>
      <c r="P1914" s="20" t="str">
        <f>VLOOKUP(H1914,Supporting!A:D,2,FALSE)</f>
        <v>m2-LxH</v>
      </c>
      <c r="Q1914" s="21" t="str">
        <f t="shared" si="919"/>
        <v>off hired</v>
      </c>
      <c r="R1914" s="22">
        <v>44917</v>
      </c>
      <c r="S1914" s="22">
        <v>44958</v>
      </c>
      <c r="T1914" s="23">
        <f t="shared" si="920"/>
        <v>1</v>
      </c>
      <c r="U1914" s="24">
        <f t="shared" si="921"/>
        <v>6</v>
      </c>
      <c r="V1914" s="31">
        <f>VLOOKUP(H1914,Supporting!A:D,3,FALSE)</f>
        <v>14</v>
      </c>
      <c r="W1914" s="25">
        <f>VLOOKUP(H1914,Supporting!A:D,4,FALSE)</f>
        <v>0.84</v>
      </c>
      <c r="X1914" s="26">
        <f t="shared" si="922"/>
        <v>245</v>
      </c>
      <c r="Y1914" s="26">
        <f t="shared" si="923"/>
        <v>14.7</v>
      </c>
      <c r="Z1914" s="26">
        <f t="shared" si="927"/>
        <v>171.5</v>
      </c>
      <c r="AA1914" s="26">
        <f t="shared" si="924"/>
        <v>73.5</v>
      </c>
      <c r="AB1914" s="26">
        <f t="shared" si="928"/>
        <v>88.2</v>
      </c>
      <c r="AC1914" s="26">
        <f t="shared" si="925"/>
        <v>333.2</v>
      </c>
      <c r="AD1914" s="93">
        <f t="shared" si="929"/>
        <v>333.2</v>
      </c>
    </row>
    <row r="1915" spans="1:30" ht="30" customHeight="1" x14ac:dyDescent="0.35">
      <c r="A1915" s="16"/>
      <c r="B1915" s="16" t="s">
        <v>47</v>
      </c>
      <c r="C1915" s="17">
        <v>1648</v>
      </c>
      <c r="D1915" s="18">
        <v>14183</v>
      </c>
      <c r="E1915" s="18">
        <v>8623</v>
      </c>
      <c r="F1915" s="19" t="s">
        <v>50</v>
      </c>
      <c r="G1915" s="16" t="s">
        <v>572</v>
      </c>
      <c r="H1915" s="16" t="s">
        <v>36</v>
      </c>
      <c r="I1915" s="19">
        <v>14</v>
      </c>
      <c r="J1915" s="19">
        <v>1</v>
      </c>
      <c r="K1915" s="19">
        <v>3.5</v>
      </c>
      <c r="L1915" s="19"/>
      <c r="M1915" s="19">
        <f t="shared" si="918"/>
        <v>3.5</v>
      </c>
      <c r="N1915" s="19"/>
      <c r="O1915" s="19">
        <f t="shared" si="926"/>
        <v>49</v>
      </c>
      <c r="P1915" s="20" t="str">
        <f>VLOOKUP(H1915,Supporting!A:D,2,FALSE)</f>
        <v>m2-LxH</v>
      </c>
      <c r="Q1915" s="21" t="str">
        <f t="shared" si="919"/>
        <v>off hired</v>
      </c>
      <c r="R1915" s="22">
        <v>44917</v>
      </c>
      <c r="S1915" s="22">
        <v>44958</v>
      </c>
      <c r="T1915" s="23">
        <f t="shared" si="920"/>
        <v>1</v>
      </c>
      <c r="U1915" s="24">
        <f t="shared" si="921"/>
        <v>6</v>
      </c>
      <c r="V1915" s="31">
        <f>VLOOKUP(H1915,Supporting!A:D,3,FALSE)</f>
        <v>14</v>
      </c>
      <c r="W1915" s="25">
        <f>VLOOKUP(H1915,Supporting!A:D,4,FALSE)</f>
        <v>0.84</v>
      </c>
      <c r="X1915" s="26">
        <f t="shared" si="922"/>
        <v>686</v>
      </c>
      <c r="Y1915" s="26">
        <f t="shared" si="923"/>
        <v>41.16</v>
      </c>
      <c r="Z1915" s="26">
        <f t="shared" si="927"/>
        <v>480.19999999999993</v>
      </c>
      <c r="AA1915" s="26">
        <f t="shared" si="924"/>
        <v>205.79999999999998</v>
      </c>
      <c r="AB1915" s="26">
        <f t="shared" si="928"/>
        <v>246.95999999999998</v>
      </c>
      <c r="AC1915" s="26">
        <f t="shared" si="925"/>
        <v>932.95999999999981</v>
      </c>
      <c r="AD1915" s="93">
        <f t="shared" si="929"/>
        <v>932.95999999999981</v>
      </c>
    </row>
    <row r="1916" spans="1:30" ht="30" customHeight="1" x14ac:dyDescent="0.35">
      <c r="A1916" s="16"/>
      <c r="B1916" s="16" t="s">
        <v>47</v>
      </c>
      <c r="C1916" s="17">
        <v>1649</v>
      </c>
      <c r="D1916" s="18">
        <v>14184</v>
      </c>
      <c r="E1916" s="18">
        <v>8485</v>
      </c>
      <c r="F1916" s="19" t="s">
        <v>50</v>
      </c>
      <c r="G1916" s="16" t="s">
        <v>573</v>
      </c>
      <c r="H1916" s="16" t="s">
        <v>36</v>
      </c>
      <c r="I1916" s="19">
        <v>6.3</v>
      </c>
      <c r="J1916" s="19">
        <v>1.3</v>
      </c>
      <c r="K1916" s="19">
        <v>3.5</v>
      </c>
      <c r="L1916" s="19"/>
      <c r="M1916" s="19">
        <f t="shared" ref="M1916:M1931" si="930">K1916-L1916</f>
        <v>3.5</v>
      </c>
      <c r="N1916" s="19"/>
      <c r="O1916" s="19">
        <f t="shared" si="926"/>
        <v>22.05</v>
      </c>
      <c r="P1916" s="20" t="str">
        <f>VLOOKUP(H1916,Supporting!A:D,2,FALSE)</f>
        <v>m2-LxH</v>
      </c>
      <c r="Q1916" s="21" t="str">
        <f t="shared" ref="Q1916:Q1931" si="931">IF(S1916&lt;&gt;0,"off hired",IF(R1916&lt;&gt;0,"on hire","-"))</f>
        <v>off hired</v>
      </c>
      <c r="R1916" s="22">
        <v>44917</v>
      </c>
      <c r="S1916" s="22">
        <v>44928</v>
      </c>
      <c r="T1916" s="23">
        <f t="shared" ref="T1916:T1931" si="932">IF(S1916&lt;&gt;0,1,0)</f>
        <v>1</v>
      </c>
      <c r="U1916" s="24">
        <f t="shared" ref="U1916:U1931" si="933">IF(Q1916="on hire",$C$1-R1916+1,IF(Q1916="off hired",S1916-R1916+1,0))/7</f>
        <v>1.7142857142857142</v>
      </c>
      <c r="V1916" s="31">
        <f>VLOOKUP(H1916,Supporting!A:D,3,FALSE)</f>
        <v>14</v>
      </c>
      <c r="W1916" s="25">
        <f>VLOOKUP(H1916,Supporting!A:D,4,FALSE)</f>
        <v>0.84</v>
      </c>
      <c r="X1916" s="26">
        <f t="shared" ref="X1916:X1931" si="934">V1916*O1916</f>
        <v>308.7</v>
      </c>
      <c r="Y1916" s="26">
        <f t="shared" ref="Y1916:Y1931" si="935">W1916*O1916</f>
        <v>18.521999999999998</v>
      </c>
      <c r="Z1916" s="26">
        <f t="shared" si="927"/>
        <v>216.08999999999997</v>
      </c>
      <c r="AA1916" s="26">
        <f t="shared" ref="AA1916:AA1931" si="936">IF(Q1916="off hired",0.3*O1916*V1916*T1916,0)</f>
        <v>92.61</v>
      </c>
      <c r="AB1916" s="26">
        <f t="shared" si="928"/>
        <v>31.751999999999995</v>
      </c>
      <c r="AC1916" s="26">
        <f t="shared" ref="AC1916:AC1931" si="937">Z1916+AA1916+AB1916</f>
        <v>340.452</v>
      </c>
      <c r="AD1916" s="93">
        <f t="shared" si="929"/>
        <v>340.452</v>
      </c>
    </row>
    <row r="1917" spans="1:30" ht="30" customHeight="1" x14ac:dyDescent="0.35">
      <c r="A1917" s="16"/>
      <c r="B1917" s="16" t="s">
        <v>55</v>
      </c>
      <c r="C1917" s="17">
        <v>1650</v>
      </c>
      <c r="D1917" s="18">
        <v>14185</v>
      </c>
      <c r="E1917" s="18">
        <v>8461</v>
      </c>
      <c r="F1917" s="19" t="s">
        <v>49</v>
      </c>
      <c r="G1917" s="16" t="s">
        <v>105</v>
      </c>
      <c r="H1917" s="16" t="s">
        <v>38</v>
      </c>
      <c r="I1917" s="19">
        <v>1.3</v>
      </c>
      <c r="J1917" s="19">
        <v>1</v>
      </c>
      <c r="K1917" s="19">
        <v>1.5</v>
      </c>
      <c r="L1917" s="19"/>
      <c r="M1917" s="19">
        <f t="shared" si="930"/>
        <v>1.5</v>
      </c>
      <c r="N1917" s="19"/>
      <c r="O1917" s="19">
        <f t="shared" si="926"/>
        <v>1.5</v>
      </c>
      <c r="P1917" s="20" t="str">
        <f>VLOOKUP(H1917,Supporting!A:D,2,FALSE)</f>
        <v>rm</v>
      </c>
      <c r="Q1917" s="21" t="str">
        <f t="shared" si="931"/>
        <v>off hired</v>
      </c>
      <c r="R1917" s="22">
        <v>44917</v>
      </c>
      <c r="S1917" s="22">
        <v>44919</v>
      </c>
      <c r="T1917" s="23">
        <f t="shared" si="932"/>
        <v>1</v>
      </c>
      <c r="U1917" s="24">
        <f t="shared" si="933"/>
        <v>0.42857142857142855</v>
      </c>
      <c r="V1917" s="31">
        <f>VLOOKUP(H1917,Supporting!A:D,3,FALSE)</f>
        <v>135</v>
      </c>
      <c r="W1917" s="25">
        <f>VLOOKUP(H1917,Supporting!A:D,4,FALSE)</f>
        <v>12.25</v>
      </c>
      <c r="X1917" s="26">
        <f t="shared" si="934"/>
        <v>202.5</v>
      </c>
      <c r="Y1917" s="26">
        <f t="shared" si="935"/>
        <v>18.375</v>
      </c>
      <c r="Z1917" s="26">
        <f t="shared" si="927"/>
        <v>141.74999999999997</v>
      </c>
      <c r="AA1917" s="26">
        <f t="shared" si="936"/>
        <v>60.749999999999993</v>
      </c>
      <c r="AB1917" s="26">
        <f t="shared" si="928"/>
        <v>7.8749999999999991</v>
      </c>
      <c r="AC1917" s="26">
        <f t="shared" si="937"/>
        <v>210.37499999999997</v>
      </c>
      <c r="AD1917" s="93">
        <f t="shared" si="929"/>
        <v>210.37499999999997</v>
      </c>
    </row>
    <row r="1918" spans="1:30" ht="30" customHeight="1" x14ac:dyDescent="0.35">
      <c r="A1918" s="16"/>
      <c r="B1918" s="16" t="s">
        <v>55</v>
      </c>
      <c r="C1918" s="17">
        <v>1650</v>
      </c>
      <c r="D1918" s="18">
        <v>14185</v>
      </c>
      <c r="E1918" s="18">
        <v>8461</v>
      </c>
      <c r="F1918" s="19" t="s">
        <v>49</v>
      </c>
      <c r="G1918" s="16" t="s">
        <v>105</v>
      </c>
      <c r="H1918" s="16" t="s">
        <v>38</v>
      </c>
      <c r="I1918" s="19">
        <v>1.3</v>
      </c>
      <c r="J1918" s="19">
        <v>1</v>
      </c>
      <c r="K1918" s="19">
        <v>1.5</v>
      </c>
      <c r="L1918" s="19"/>
      <c r="M1918" s="19">
        <f t="shared" si="930"/>
        <v>1.5</v>
      </c>
      <c r="N1918" s="19"/>
      <c r="O1918" s="19">
        <f t="shared" si="926"/>
        <v>1.5</v>
      </c>
      <c r="P1918" s="20" t="str">
        <f>VLOOKUP(H1918,Supporting!A:D,2,FALSE)</f>
        <v>rm</v>
      </c>
      <c r="Q1918" s="21" t="str">
        <f t="shared" si="931"/>
        <v>off hired</v>
      </c>
      <c r="R1918" s="22">
        <v>44917</v>
      </c>
      <c r="S1918" s="22">
        <v>44919</v>
      </c>
      <c r="T1918" s="23">
        <f t="shared" si="932"/>
        <v>1</v>
      </c>
      <c r="U1918" s="24">
        <f t="shared" si="933"/>
        <v>0.42857142857142855</v>
      </c>
      <c r="V1918" s="31">
        <f>VLOOKUP(H1918,Supporting!A:D,3,FALSE)</f>
        <v>135</v>
      </c>
      <c r="W1918" s="25">
        <f>VLOOKUP(H1918,Supporting!A:D,4,FALSE)</f>
        <v>12.25</v>
      </c>
      <c r="X1918" s="26">
        <f t="shared" si="934"/>
        <v>202.5</v>
      </c>
      <c r="Y1918" s="26">
        <f t="shared" si="935"/>
        <v>18.375</v>
      </c>
      <c r="Z1918" s="26">
        <f t="shared" si="927"/>
        <v>141.74999999999997</v>
      </c>
      <c r="AA1918" s="26">
        <f t="shared" si="936"/>
        <v>60.749999999999993</v>
      </c>
      <c r="AB1918" s="26">
        <f t="shared" si="928"/>
        <v>7.8749999999999991</v>
      </c>
      <c r="AC1918" s="26">
        <f t="shared" si="937"/>
        <v>210.37499999999997</v>
      </c>
      <c r="AD1918" s="93">
        <f t="shared" si="929"/>
        <v>210.37499999999997</v>
      </c>
    </row>
    <row r="1919" spans="1:30" ht="30" customHeight="1" x14ac:dyDescent="0.35">
      <c r="A1919" s="16"/>
      <c r="B1919" s="16" t="s">
        <v>97</v>
      </c>
      <c r="C1919" s="17">
        <v>1651</v>
      </c>
      <c r="D1919" s="18">
        <v>14186</v>
      </c>
      <c r="E1919" s="18">
        <v>8488</v>
      </c>
      <c r="F1919" s="19" t="s">
        <v>49</v>
      </c>
      <c r="G1919" s="16" t="s">
        <v>574</v>
      </c>
      <c r="H1919" s="16" t="s">
        <v>38</v>
      </c>
      <c r="I1919" s="19">
        <v>2.5</v>
      </c>
      <c r="J1919" s="19">
        <v>1.8</v>
      </c>
      <c r="K1919" s="19">
        <v>4.5</v>
      </c>
      <c r="L1919" s="19"/>
      <c r="M1919" s="19">
        <f t="shared" si="930"/>
        <v>4.5</v>
      </c>
      <c r="N1919" s="19"/>
      <c r="O1919" s="19">
        <f t="shared" si="926"/>
        <v>4.5</v>
      </c>
      <c r="P1919" s="20" t="str">
        <f>VLOOKUP(H1919,Supporting!A:D,2,FALSE)</f>
        <v>rm</v>
      </c>
      <c r="Q1919" s="21" t="str">
        <f t="shared" si="931"/>
        <v>off hired</v>
      </c>
      <c r="R1919" s="22">
        <v>44917</v>
      </c>
      <c r="S1919" s="22">
        <v>44929</v>
      </c>
      <c r="T1919" s="23">
        <f t="shared" si="932"/>
        <v>1</v>
      </c>
      <c r="U1919" s="24">
        <f t="shared" si="933"/>
        <v>1.8571428571428572</v>
      </c>
      <c r="V1919" s="31">
        <f>VLOOKUP(H1919,Supporting!A:D,3,FALSE)</f>
        <v>135</v>
      </c>
      <c r="W1919" s="25">
        <f>VLOOKUP(H1919,Supporting!A:D,4,FALSE)</f>
        <v>12.25</v>
      </c>
      <c r="X1919" s="26">
        <f t="shared" si="934"/>
        <v>607.5</v>
      </c>
      <c r="Y1919" s="26">
        <f t="shared" si="935"/>
        <v>55.125</v>
      </c>
      <c r="Z1919" s="26">
        <f t="shared" si="927"/>
        <v>425.25</v>
      </c>
      <c r="AA1919" s="26">
        <f t="shared" si="936"/>
        <v>182.24999999999997</v>
      </c>
      <c r="AB1919" s="26">
        <f t="shared" si="928"/>
        <v>102.375</v>
      </c>
      <c r="AC1919" s="26">
        <f t="shared" si="937"/>
        <v>709.875</v>
      </c>
      <c r="AD1919" s="93">
        <f t="shared" si="929"/>
        <v>709.875</v>
      </c>
    </row>
    <row r="1920" spans="1:30" ht="30" customHeight="1" x14ac:dyDescent="0.35">
      <c r="A1920" s="16"/>
      <c r="B1920" s="16" t="s">
        <v>47</v>
      </c>
      <c r="C1920" s="17">
        <v>1652</v>
      </c>
      <c r="D1920" s="18">
        <v>14187</v>
      </c>
      <c r="E1920" s="18">
        <v>8500</v>
      </c>
      <c r="F1920" s="19" t="s">
        <v>49</v>
      </c>
      <c r="G1920" s="16" t="s">
        <v>76</v>
      </c>
      <c r="H1920" s="16" t="s">
        <v>36</v>
      </c>
      <c r="I1920" s="19">
        <v>3</v>
      </c>
      <c r="J1920" s="19">
        <v>1.3</v>
      </c>
      <c r="K1920" s="19">
        <v>2</v>
      </c>
      <c r="L1920" s="19"/>
      <c r="M1920" s="19">
        <f t="shared" si="930"/>
        <v>2</v>
      </c>
      <c r="N1920" s="19"/>
      <c r="O1920" s="19">
        <f t="shared" si="926"/>
        <v>6</v>
      </c>
      <c r="P1920" s="20" t="str">
        <f>VLOOKUP(H1920,Supporting!A:D,2,FALSE)</f>
        <v>m2-LxH</v>
      </c>
      <c r="Q1920" s="21" t="str">
        <f t="shared" si="931"/>
        <v>off hired</v>
      </c>
      <c r="R1920" s="22">
        <v>44917</v>
      </c>
      <c r="S1920" s="22">
        <v>44933</v>
      </c>
      <c r="T1920" s="23">
        <f t="shared" si="932"/>
        <v>1</v>
      </c>
      <c r="U1920" s="24">
        <f t="shared" si="933"/>
        <v>2.4285714285714284</v>
      </c>
      <c r="V1920" s="31">
        <f>VLOOKUP(H1920,Supporting!A:D,3,FALSE)</f>
        <v>14</v>
      </c>
      <c r="W1920" s="25">
        <f>VLOOKUP(H1920,Supporting!A:D,4,FALSE)</f>
        <v>0.84</v>
      </c>
      <c r="X1920" s="26">
        <f t="shared" si="934"/>
        <v>84</v>
      </c>
      <c r="Y1920" s="26">
        <f t="shared" si="935"/>
        <v>5.04</v>
      </c>
      <c r="Z1920" s="26">
        <f t="shared" si="927"/>
        <v>58.79999999999999</v>
      </c>
      <c r="AA1920" s="26">
        <f t="shared" si="936"/>
        <v>25.199999999999996</v>
      </c>
      <c r="AB1920" s="26">
        <f t="shared" si="928"/>
        <v>12.239999999999998</v>
      </c>
      <c r="AC1920" s="26">
        <f t="shared" si="937"/>
        <v>96.239999999999981</v>
      </c>
      <c r="AD1920" s="93">
        <f t="shared" si="929"/>
        <v>96.239999999999981</v>
      </c>
    </row>
    <row r="1921" spans="1:30" ht="30" customHeight="1" x14ac:dyDescent="0.35">
      <c r="A1921" s="16"/>
      <c r="B1921" s="16" t="s">
        <v>47</v>
      </c>
      <c r="C1921" s="17">
        <v>1653</v>
      </c>
      <c r="D1921" s="18">
        <v>14188</v>
      </c>
      <c r="E1921" s="18">
        <v>8485</v>
      </c>
      <c r="F1921" s="19" t="s">
        <v>50</v>
      </c>
      <c r="G1921" s="16" t="s">
        <v>569</v>
      </c>
      <c r="H1921" s="16" t="s">
        <v>28</v>
      </c>
      <c r="I1921" s="19">
        <v>2.5</v>
      </c>
      <c r="J1921" s="19">
        <v>2.5</v>
      </c>
      <c r="K1921" s="19">
        <v>4</v>
      </c>
      <c r="L1921" s="19"/>
      <c r="M1921" s="19">
        <f t="shared" si="930"/>
        <v>4</v>
      </c>
      <c r="N1921" s="19"/>
      <c r="O1921" s="19">
        <f t="shared" si="926"/>
        <v>25</v>
      </c>
      <c r="P1921" s="20" t="str">
        <f>VLOOKUP(H1921,Supporting!A:D,2,FALSE)</f>
        <v>m3</v>
      </c>
      <c r="Q1921" s="21" t="str">
        <f t="shared" si="931"/>
        <v>off hired</v>
      </c>
      <c r="R1921" s="22">
        <v>44918</v>
      </c>
      <c r="S1921" s="22">
        <v>44928</v>
      </c>
      <c r="T1921" s="23">
        <f t="shared" si="932"/>
        <v>1</v>
      </c>
      <c r="U1921" s="24">
        <f t="shared" si="933"/>
        <v>1.5714285714285714</v>
      </c>
      <c r="V1921" s="31">
        <f>VLOOKUP(H1921,Supporting!A:D,3,FALSE)</f>
        <v>7.5</v>
      </c>
      <c r="W1921" s="25">
        <f>VLOOKUP(H1921,Supporting!A:D,4,FALSE)</f>
        <v>0.70000000000000007</v>
      </c>
      <c r="X1921" s="26">
        <f t="shared" si="934"/>
        <v>187.5</v>
      </c>
      <c r="Y1921" s="26">
        <f t="shared" si="935"/>
        <v>17.5</v>
      </c>
      <c r="Z1921" s="26">
        <f t="shared" si="927"/>
        <v>131.25</v>
      </c>
      <c r="AA1921" s="26">
        <f t="shared" si="936"/>
        <v>56.25</v>
      </c>
      <c r="AB1921" s="26">
        <f t="shared" si="928"/>
        <v>27.500000000000004</v>
      </c>
      <c r="AC1921" s="26">
        <f t="shared" si="937"/>
        <v>215</v>
      </c>
      <c r="AD1921" s="93">
        <f t="shared" si="929"/>
        <v>215</v>
      </c>
    </row>
    <row r="1922" spans="1:30" ht="30" customHeight="1" x14ac:dyDescent="0.35">
      <c r="A1922" s="16"/>
      <c r="B1922" s="16" t="s">
        <v>47</v>
      </c>
      <c r="C1922" s="17">
        <v>1654</v>
      </c>
      <c r="D1922" s="18">
        <v>14189</v>
      </c>
      <c r="E1922" s="18">
        <v>8475</v>
      </c>
      <c r="F1922" s="19" t="s">
        <v>49</v>
      </c>
      <c r="G1922" s="16" t="s">
        <v>179</v>
      </c>
      <c r="H1922" s="16" t="s">
        <v>28</v>
      </c>
      <c r="I1922" s="19">
        <v>3.5</v>
      </c>
      <c r="J1922" s="19">
        <v>2.5</v>
      </c>
      <c r="K1922" s="19">
        <v>2</v>
      </c>
      <c r="L1922" s="19"/>
      <c r="M1922" s="19">
        <f t="shared" si="930"/>
        <v>2</v>
      </c>
      <c r="N1922" s="19"/>
      <c r="O1922" s="19">
        <f t="shared" si="926"/>
        <v>17.5</v>
      </c>
      <c r="P1922" s="20" t="str">
        <f>VLOOKUP(H1922,Supporting!A:D,2,FALSE)</f>
        <v>m3</v>
      </c>
      <c r="Q1922" s="21" t="str">
        <f t="shared" si="931"/>
        <v>off hired</v>
      </c>
      <c r="R1922" s="22">
        <v>44918</v>
      </c>
      <c r="S1922" s="22">
        <v>44922</v>
      </c>
      <c r="T1922" s="23">
        <f t="shared" si="932"/>
        <v>1</v>
      </c>
      <c r="U1922" s="24">
        <f t="shared" si="933"/>
        <v>0.7142857142857143</v>
      </c>
      <c r="V1922" s="31">
        <f>VLOOKUP(H1922,Supporting!A:D,3,FALSE)</f>
        <v>7.5</v>
      </c>
      <c r="W1922" s="25">
        <f>VLOOKUP(H1922,Supporting!A:D,4,FALSE)</f>
        <v>0.70000000000000007</v>
      </c>
      <c r="X1922" s="26">
        <f t="shared" si="934"/>
        <v>131.25</v>
      </c>
      <c r="Y1922" s="26">
        <f t="shared" si="935"/>
        <v>12.250000000000002</v>
      </c>
      <c r="Z1922" s="26">
        <f t="shared" si="927"/>
        <v>91.875</v>
      </c>
      <c r="AA1922" s="26">
        <f t="shared" si="936"/>
        <v>39.375</v>
      </c>
      <c r="AB1922" s="26">
        <f t="shared" si="928"/>
        <v>8.75</v>
      </c>
      <c r="AC1922" s="26">
        <f t="shared" si="937"/>
        <v>140</v>
      </c>
      <c r="AD1922" s="93">
        <f t="shared" si="929"/>
        <v>140</v>
      </c>
    </row>
    <row r="1923" spans="1:30" ht="30" customHeight="1" x14ac:dyDescent="0.35">
      <c r="A1923" s="16"/>
      <c r="B1923" s="16" t="s">
        <v>47</v>
      </c>
      <c r="C1923" s="17">
        <v>1655</v>
      </c>
      <c r="D1923" s="18">
        <v>14190</v>
      </c>
      <c r="E1923" s="18">
        <v>8500</v>
      </c>
      <c r="F1923" s="19" t="s">
        <v>50</v>
      </c>
      <c r="G1923" s="16" t="s">
        <v>573</v>
      </c>
      <c r="H1923" s="16" t="s">
        <v>36</v>
      </c>
      <c r="I1923" s="19">
        <v>7.5</v>
      </c>
      <c r="J1923" s="19">
        <v>1.3</v>
      </c>
      <c r="K1923" s="19">
        <v>4</v>
      </c>
      <c r="L1923" s="19"/>
      <c r="M1923" s="19">
        <f t="shared" si="930"/>
        <v>4</v>
      </c>
      <c r="N1923" s="19"/>
      <c r="O1923" s="19">
        <f t="shared" si="926"/>
        <v>30</v>
      </c>
      <c r="P1923" s="20" t="str">
        <f>VLOOKUP(H1923,Supporting!A:D,2,FALSE)</f>
        <v>m2-LxH</v>
      </c>
      <c r="Q1923" s="21" t="str">
        <f t="shared" si="931"/>
        <v>off hired</v>
      </c>
      <c r="R1923" s="22">
        <v>44918</v>
      </c>
      <c r="S1923" s="22">
        <v>44933</v>
      </c>
      <c r="T1923" s="23">
        <f t="shared" si="932"/>
        <v>1</v>
      </c>
      <c r="U1923" s="24">
        <f t="shared" si="933"/>
        <v>2.2857142857142856</v>
      </c>
      <c r="V1923" s="31">
        <f>VLOOKUP(H1923,Supporting!A:D,3,FALSE)</f>
        <v>14</v>
      </c>
      <c r="W1923" s="25">
        <f>VLOOKUP(H1923,Supporting!A:D,4,FALSE)</f>
        <v>0.84</v>
      </c>
      <c r="X1923" s="26">
        <f t="shared" si="934"/>
        <v>420</v>
      </c>
      <c r="Y1923" s="26">
        <f t="shared" si="935"/>
        <v>25.2</v>
      </c>
      <c r="Z1923" s="26">
        <f t="shared" si="927"/>
        <v>294</v>
      </c>
      <c r="AA1923" s="26">
        <f t="shared" si="936"/>
        <v>126</v>
      </c>
      <c r="AB1923" s="26">
        <f t="shared" si="928"/>
        <v>57.599999999999994</v>
      </c>
      <c r="AC1923" s="26">
        <f t="shared" si="937"/>
        <v>477.6</v>
      </c>
      <c r="AD1923" s="93">
        <f t="shared" si="929"/>
        <v>477.6</v>
      </c>
    </row>
    <row r="1924" spans="1:30" ht="30" customHeight="1" x14ac:dyDescent="0.35">
      <c r="A1924" s="16"/>
      <c r="B1924" s="16" t="s">
        <v>47</v>
      </c>
      <c r="C1924" s="17">
        <v>1657</v>
      </c>
      <c r="D1924" s="18">
        <v>14192</v>
      </c>
      <c r="E1924" s="18">
        <v>8408</v>
      </c>
      <c r="F1924" s="19" t="s">
        <v>50</v>
      </c>
      <c r="G1924" s="16" t="s">
        <v>563</v>
      </c>
      <c r="H1924" s="16" t="s">
        <v>36</v>
      </c>
      <c r="I1924" s="19">
        <v>18</v>
      </c>
      <c r="J1924" s="19">
        <v>1.3</v>
      </c>
      <c r="K1924" s="19">
        <v>4</v>
      </c>
      <c r="L1924" s="19"/>
      <c r="M1924" s="19">
        <f t="shared" si="930"/>
        <v>4</v>
      </c>
      <c r="N1924" s="19"/>
      <c r="O1924" s="19">
        <f t="shared" si="926"/>
        <v>72</v>
      </c>
      <c r="P1924" s="20" t="str">
        <f>VLOOKUP(H1924,Supporting!A:D,2,FALSE)</f>
        <v>m2-LxH</v>
      </c>
      <c r="Q1924" s="21" t="str">
        <f t="shared" si="931"/>
        <v>off hired</v>
      </c>
      <c r="R1924" s="22">
        <v>44918</v>
      </c>
      <c r="S1924" s="22">
        <v>44936</v>
      </c>
      <c r="T1924" s="23">
        <f t="shared" si="932"/>
        <v>1</v>
      </c>
      <c r="U1924" s="24">
        <f t="shared" si="933"/>
        <v>2.7142857142857144</v>
      </c>
      <c r="V1924" s="31">
        <f>VLOOKUP(H1924,Supporting!A:D,3,FALSE)</f>
        <v>14</v>
      </c>
      <c r="W1924" s="25">
        <f>VLOOKUP(H1924,Supporting!A:D,4,FALSE)</f>
        <v>0.84</v>
      </c>
      <c r="X1924" s="26">
        <f t="shared" si="934"/>
        <v>1008</v>
      </c>
      <c r="Y1924" s="26">
        <f t="shared" si="935"/>
        <v>60.48</v>
      </c>
      <c r="Z1924" s="26">
        <f t="shared" si="927"/>
        <v>705.6</v>
      </c>
      <c r="AA1924" s="26">
        <f t="shared" si="936"/>
        <v>302.39999999999998</v>
      </c>
      <c r="AB1924" s="26">
        <f t="shared" si="928"/>
        <v>164.16</v>
      </c>
      <c r="AC1924" s="26">
        <f t="shared" si="937"/>
        <v>1172.1600000000001</v>
      </c>
      <c r="AD1924" s="93">
        <f t="shared" si="929"/>
        <v>1172.1600000000001</v>
      </c>
    </row>
    <row r="1925" spans="1:30" ht="30" customHeight="1" x14ac:dyDescent="0.35">
      <c r="A1925" s="16"/>
      <c r="B1925" s="16" t="s">
        <v>55</v>
      </c>
      <c r="C1925" s="17">
        <v>1659</v>
      </c>
      <c r="D1925" s="18">
        <v>14194</v>
      </c>
      <c r="E1925" s="18">
        <v>8558</v>
      </c>
      <c r="F1925" s="19" t="s">
        <v>49</v>
      </c>
      <c r="G1925" s="16" t="s">
        <v>105</v>
      </c>
      <c r="H1925" s="16" t="s">
        <v>38</v>
      </c>
      <c r="I1925" s="19">
        <v>1.3</v>
      </c>
      <c r="J1925" s="19">
        <v>1.3</v>
      </c>
      <c r="K1925" s="19">
        <v>1</v>
      </c>
      <c r="L1925" s="19"/>
      <c r="M1925" s="19">
        <f t="shared" si="930"/>
        <v>1</v>
      </c>
      <c r="N1925" s="19"/>
      <c r="O1925" s="19">
        <f t="shared" si="926"/>
        <v>1</v>
      </c>
      <c r="P1925" s="20" t="str">
        <f>VLOOKUP(H1925,Supporting!A:D,2,FALSE)</f>
        <v>rm</v>
      </c>
      <c r="Q1925" s="21" t="str">
        <f t="shared" si="931"/>
        <v>off hired</v>
      </c>
      <c r="R1925" s="22">
        <v>44918</v>
      </c>
      <c r="S1925" s="22">
        <v>44968</v>
      </c>
      <c r="T1925" s="23">
        <f t="shared" si="932"/>
        <v>1</v>
      </c>
      <c r="U1925" s="24">
        <f t="shared" si="933"/>
        <v>7.2857142857142856</v>
      </c>
      <c r="V1925" s="31">
        <f>VLOOKUP(H1925,Supporting!A:D,3,FALSE)</f>
        <v>135</v>
      </c>
      <c r="W1925" s="25">
        <f>VLOOKUP(H1925,Supporting!A:D,4,FALSE)</f>
        <v>12.25</v>
      </c>
      <c r="X1925" s="26">
        <f t="shared" si="934"/>
        <v>135</v>
      </c>
      <c r="Y1925" s="26">
        <f t="shared" si="935"/>
        <v>12.25</v>
      </c>
      <c r="Z1925" s="26">
        <f t="shared" si="927"/>
        <v>94.5</v>
      </c>
      <c r="AA1925" s="26">
        <f t="shared" si="936"/>
        <v>40.5</v>
      </c>
      <c r="AB1925" s="26">
        <f t="shared" si="928"/>
        <v>89.25</v>
      </c>
      <c r="AC1925" s="26">
        <f t="shared" si="937"/>
        <v>224.25</v>
      </c>
      <c r="AD1925" s="93">
        <f t="shared" si="929"/>
        <v>224.25</v>
      </c>
    </row>
    <row r="1926" spans="1:30" ht="30" customHeight="1" x14ac:dyDescent="0.35">
      <c r="A1926" s="16"/>
      <c r="B1926" s="16" t="s">
        <v>55</v>
      </c>
      <c r="C1926" s="17">
        <v>1659</v>
      </c>
      <c r="D1926" s="18">
        <v>14194</v>
      </c>
      <c r="E1926" s="18">
        <v>8558</v>
      </c>
      <c r="F1926" s="19" t="s">
        <v>49</v>
      </c>
      <c r="G1926" s="16" t="s">
        <v>105</v>
      </c>
      <c r="H1926" s="16" t="s">
        <v>38</v>
      </c>
      <c r="I1926" s="19">
        <v>1.3</v>
      </c>
      <c r="J1926" s="19">
        <v>1.3</v>
      </c>
      <c r="K1926" s="19">
        <v>1</v>
      </c>
      <c r="L1926" s="19"/>
      <c r="M1926" s="19">
        <f t="shared" ref="M1926" si="938">K1926-L1926</f>
        <v>1</v>
      </c>
      <c r="N1926" s="19"/>
      <c r="O1926" s="19">
        <f t="shared" ref="O1926" si="939">IF(P1926="m3",I1926*J1926*M1926,IF(P1926="m2-LxH",I1926*M1926,IF(P1926="m2-LxW",I1926*J1926*N1926,IF(P1926="rm",M1926,IF(P1926="lm",I1926,IF(P1926="unit",1,0))))))</f>
        <v>1</v>
      </c>
      <c r="P1926" s="20" t="str">
        <f>VLOOKUP(H1926,Supporting!A:D,2,FALSE)</f>
        <v>rm</v>
      </c>
      <c r="Q1926" s="21" t="str">
        <f t="shared" ref="Q1926" si="940">IF(S1926&lt;&gt;0,"off hired",IF(R1926&lt;&gt;0,"on hire","-"))</f>
        <v>off hired</v>
      </c>
      <c r="R1926" s="22">
        <v>44918</v>
      </c>
      <c r="S1926" s="22">
        <v>44968</v>
      </c>
      <c r="T1926" s="23">
        <f t="shared" si="932"/>
        <v>1</v>
      </c>
      <c r="U1926" s="24">
        <f t="shared" si="933"/>
        <v>7.2857142857142856</v>
      </c>
      <c r="V1926" s="31">
        <f>VLOOKUP(H1926,Supporting!A:D,3,FALSE)</f>
        <v>135</v>
      </c>
      <c r="W1926" s="25">
        <f>VLOOKUP(H1926,Supporting!A:D,4,FALSE)</f>
        <v>12.25</v>
      </c>
      <c r="X1926" s="26">
        <f t="shared" si="934"/>
        <v>135</v>
      </c>
      <c r="Y1926" s="26">
        <f t="shared" si="935"/>
        <v>12.25</v>
      </c>
      <c r="Z1926" s="26">
        <f t="shared" si="927"/>
        <v>94.5</v>
      </c>
      <c r="AA1926" s="26">
        <f t="shared" si="936"/>
        <v>40.5</v>
      </c>
      <c r="AB1926" s="26">
        <f t="shared" si="928"/>
        <v>89.25</v>
      </c>
      <c r="AC1926" s="26">
        <f t="shared" si="937"/>
        <v>224.25</v>
      </c>
      <c r="AD1926" s="93">
        <f t="shared" si="929"/>
        <v>224.25</v>
      </c>
    </row>
    <row r="1927" spans="1:30" ht="30" customHeight="1" x14ac:dyDescent="0.35">
      <c r="A1927" s="16"/>
      <c r="B1927" s="16" t="s">
        <v>47</v>
      </c>
      <c r="C1927" s="17">
        <v>1660</v>
      </c>
      <c r="D1927" s="18">
        <v>14195</v>
      </c>
      <c r="E1927" s="18">
        <v>8481</v>
      </c>
      <c r="F1927" s="19" t="s">
        <v>50</v>
      </c>
      <c r="G1927" s="16" t="s">
        <v>575</v>
      </c>
      <c r="H1927" s="16" t="s">
        <v>36</v>
      </c>
      <c r="I1927" s="19">
        <v>24</v>
      </c>
      <c r="J1927" s="19">
        <v>1.3</v>
      </c>
      <c r="K1927" s="19">
        <v>4</v>
      </c>
      <c r="L1927" s="19"/>
      <c r="M1927" s="19">
        <f t="shared" si="930"/>
        <v>4</v>
      </c>
      <c r="N1927" s="19"/>
      <c r="O1927" s="19">
        <f t="shared" si="926"/>
        <v>96</v>
      </c>
      <c r="P1927" s="20" t="str">
        <f>VLOOKUP(H1927,Supporting!A:D,2,FALSE)</f>
        <v>m2-LxH</v>
      </c>
      <c r="Q1927" s="21" t="str">
        <f t="shared" si="931"/>
        <v>off hired</v>
      </c>
      <c r="R1927" s="22">
        <v>44919</v>
      </c>
      <c r="S1927" s="22">
        <v>44928</v>
      </c>
      <c r="T1927" s="23">
        <f t="shared" si="932"/>
        <v>1</v>
      </c>
      <c r="U1927" s="24">
        <f t="shared" si="933"/>
        <v>1.4285714285714286</v>
      </c>
      <c r="V1927" s="31">
        <f>VLOOKUP(H1927,Supporting!A:D,3,FALSE)</f>
        <v>14</v>
      </c>
      <c r="W1927" s="25">
        <f>VLOOKUP(H1927,Supporting!A:D,4,FALSE)</f>
        <v>0.84</v>
      </c>
      <c r="X1927" s="26">
        <f t="shared" si="934"/>
        <v>1344</v>
      </c>
      <c r="Y1927" s="26">
        <f t="shared" si="935"/>
        <v>80.64</v>
      </c>
      <c r="Z1927" s="26">
        <f t="shared" si="927"/>
        <v>940.79999999999984</v>
      </c>
      <c r="AA1927" s="26">
        <f t="shared" si="936"/>
        <v>403.19999999999993</v>
      </c>
      <c r="AB1927" s="26">
        <f t="shared" si="928"/>
        <v>115.19999999999999</v>
      </c>
      <c r="AC1927" s="26">
        <f t="shared" si="937"/>
        <v>1459.1999999999998</v>
      </c>
      <c r="AD1927" s="93">
        <f t="shared" si="929"/>
        <v>1459.1999999999998</v>
      </c>
    </row>
    <row r="1928" spans="1:30" ht="30" customHeight="1" x14ac:dyDescent="0.35">
      <c r="A1928" s="16"/>
      <c r="B1928" s="16" t="s">
        <v>47</v>
      </c>
      <c r="C1928" s="17">
        <v>1661</v>
      </c>
      <c r="D1928" s="18">
        <v>14196</v>
      </c>
      <c r="E1928" s="18">
        <v>8485</v>
      </c>
      <c r="F1928" s="19" t="s">
        <v>50</v>
      </c>
      <c r="G1928" s="16" t="s">
        <v>575</v>
      </c>
      <c r="H1928" s="16" t="s">
        <v>36</v>
      </c>
      <c r="I1928" s="19">
        <v>18.5</v>
      </c>
      <c r="J1928" s="19">
        <v>1.3</v>
      </c>
      <c r="K1928" s="19">
        <v>3.5</v>
      </c>
      <c r="L1928" s="19"/>
      <c r="M1928" s="19">
        <f t="shared" si="930"/>
        <v>3.5</v>
      </c>
      <c r="N1928" s="19"/>
      <c r="O1928" s="19">
        <f t="shared" si="926"/>
        <v>64.75</v>
      </c>
      <c r="P1928" s="20" t="str">
        <f>VLOOKUP(H1928,Supporting!A:D,2,FALSE)</f>
        <v>m2-LxH</v>
      </c>
      <c r="Q1928" s="21" t="str">
        <f t="shared" si="931"/>
        <v>off hired</v>
      </c>
      <c r="R1928" s="22">
        <v>44919</v>
      </c>
      <c r="S1928" s="22">
        <v>44928</v>
      </c>
      <c r="T1928" s="23">
        <f t="shared" si="932"/>
        <v>1</v>
      </c>
      <c r="U1928" s="24">
        <f t="shared" si="933"/>
        <v>1.4285714285714286</v>
      </c>
      <c r="V1928" s="31">
        <f>VLOOKUP(H1928,Supporting!A:D,3,FALSE)</f>
        <v>14</v>
      </c>
      <c r="W1928" s="25">
        <f>VLOOKUP(H1928,Supporting!A:D,4,FALSE)</f>
        <v>0.84</v>
      </c>
      <c r="X1928" s="26">
        <f t="shared" si="934"/>
        <v>906.5</v>
      </c>
      <c r="Y1928" s="26">
        <f t="shared" si="935"/>
        <v>54.39</v>
      </c>
      <c r="Z1928" s="26">
        <f t="shared" si="927"/>
        <v>634.54999999999995</v>
      </c>
      <c r="AA1928" s="26">
        <f t="shared" si="936"/>
        <v>271.95</v>
      </c>
      <c r="AB1928" s="26">
        <f t="shared" si="928"/>
        <v>77.7</v>
      </c>
      <c r="AC1928" s="26">
        <f t="shared" si="937"/>
        <v>984.2</v>
      </c>
      <c r="AD1928" s="93">
        <f t="shared" si="929"/>
        <v>984.2</v>
      </c>
    </row>
    <row r="1929" spans="1:30" ht="30" customHeight="1" x14ac:dyDescent="0.35">
      <c r="A1929" s="16"/>
      <c r="B1929" s="16" t="s">
        <v>84</v>
      </c>
      <c r="C1929" s="17">
        <v>1663</v>
      </c>
      <c r="D1929" s="18">
        <v>14197</v>
      </c>
      <c r="E1929" s="18">
        <v>8464</v>
      </c>
      <c r="F1929" s="19" t="s">
        <v>50</v>
      </c>
      <c r="G1929" s="16" t="s">
        <v>76</v>
      </c>
      <c r="H1929" s="16" t="s">
        <v>36</v>
      </c>
      <c r="I1929" s="19">
        <v>7.5</v>
      </c>
      <c r="J1929" s="19">
        <v>0.6</v>
      </c>
      <c r="K1929" s="19">
        <v>2.5</v>
      </c>
      <c r="L1929" s="19"/>
      <c r="M1929" s="19">
        <f t="shared" si="930"/>
        <v>2.5</v>
      </c>
      <c r="N1929" s="19"/>
      <c r="O1929" s="19">
        <f t="shared" ref="O1929:O1962" si="941">IF(P1929="m3",I1929*J1929*M1929,IF(P1929="m2-LxH",I1929*M1929,IF(P1929="m2-LxW",I1929*J1929*N1929,IF(P1929="rm",M1929,IF(P1929="lm",I1929,IF(P1929="unit",1,0))))))</f>
        <v>18.75</v>
      </c>
      <c r="P1929" s="20" t="str">
        <f>VLOOKUP(H1929,Supporting!A:D,2,FALSE)</f>
        <v>m2-LxH</v>
      </c>
      <c r="Q1929" s="21" t="str">
        <f t="shared" si="931"/>
        <v>off hired</v>
      </c>
      <c r="R1929" s="22">
        <v>44919</v>
      </c>
      <c r="S1929" s="22">
        <v>44919</v>
      </c>
      <c r="T1929" s="23">
        <f t="shared" si="932"/>
        <v>1</v>
      </c>
      <c r="U1929" s="24">
        <f t="shared" si="933"/>
        <v>0.14285714285714285</v>
      </c>
      <c r="V1929" s="31">
        <f>VLOOKUP(H1929,Supporting!A:D,3,FALSE)</f>
        <v>14</v>
      </c>
      <c r="W1929" s="25">
        <f>VLOOKUP(H1929,Supporting!A:D,4,FALSE)</f>
        <v>0.84</v>
      </c>
      <c r="X1929" s="26">
        <f t="shared" si="934"/>
        <v>262.5</v>
      </c>
      <c r="Y1929" s="26">
        <f t="shared" si="935"/>
        <v>15.75</v>
      </c>
      <c r="Z1929" s="26">
        <f t="shared" ref="Z1929:Z1962" si="942">_xlfn.IFNA(0.7*O1929*V1929,0)</f>
        <v>183.75</v>
      </c>
      <c r="AA1929" s="26">
        <f t="shared" si="936"/>
        <v>78.75</v>
      </c>
      <c r="AB1929" s="26">
        <f t="shared" ref="AB1929:AB1962" si="943">_xlfn.IFNA(U1929*O1929*W1929,0)</f>
        <v>2.2499999999999996</v>
      </c>
      <c r="AC1929" s="26">
        <f t="shared" si="937"/>
        <v>264.75</v>
      </c>
      <c r="AD1929" s="93">
        <f t="shared" ref="AD1929:AD1962" si="944">_xlfn.IFNA(AC1929,0)</f>
        <v>264.75</v>
      </c>
    </row>
    <row r="1930" spans="1:30" ht="30" customHeight="1" x14ac:dyDescent="0.35">
      <c r="A1930" s="16"/>
      <c r="B1930" s="16" t="s">
        <v>47</v>
      </c>
      <c r="C1930" s="17">
        <v>1662</v>
      </c>
      <c r="D1930" s="18">
        <v>14198</v>
      </c>
      <c r="E1930" s="18">
        <v>8464</v>
      </c>
      <c r="F1930" s="19" t="s">
        <v>50</v>
      </c>
      <c r="G1930" s="16" t="s">
        <v>76</v>
      </c>
      <c r="H1930" s="16" t="s">
        <v>36</v>
      </c>
      <c r="I1930" s="19">
        <v>6.3</v>
      </c>
      <c r="J1930" s="19">
        <v>0.6</v>
      </c>
      <c r="K1930" s="19">
        <v>3</v>
      </c>
      <c r="L1930" s="19"/>
      <c r="M1930" s="19">
        <f t="shared" si="930"/>
        <v>3</v>
      </c>
      <c r="N1930" s="19"/>
      <c r="O1930" s="19">
        <f t="shared" si="941"/>
        <v>18.899999999999999</v>
      </c>
      <c r="P1930" s="20" t="str">
        <f>VLOOKUP(H1930,Supporting!A:D,2,FALSE)</f>
        <v>m2-LxH</v>
      </c>
      <c r="Q1930" s="21" t="str">
        <f t="shared" si="931"/>
        <v>off hired</v>
      </c>
      <c r="R1930" s="22">
        <v>44919</v>
      </c>
      <c r="S1930" s="22">
        <v>44919</v>
      </c>
      <c r="T1930" s="23">
        <f t="shared" si="932"/>
        <v>1</v>
      </c>
      <c r="U1930" s="24">
        <f t="shared" si="933"/>
        <v>0.14285714285714285</v>
      </c>
      <c r="V1930" s="31">
        <f>VLOOKUP(H1930,Supporting!A:D,3,FALSE)</f>
        <v>14</v>
      </c>
      <c r="W1930" s="25">
        <f>VLOOKUP(H1930,Supporting!A:D,4,FALSE)</f>
        <v>0.84</v>
      </c>
      <c r="X1930" s="26">
        <f t="shared" si="934"/>
        <v>264.59999999999997</v>
      </c>
      <c r="Y1930" s="26">
        <f t="shared" si="935"/>
        <v>15.875999999999998</v>
      </c>
      <c r="Z1930" s="26">
        <f t="shared" si="942"/>
        <v>185.21999999999997</v>
      </c>
      <c r="AA1930" s="26">
        <f t="shared" si="936"/>
        <v>79.379999999999981</v>
      </c>
      <c r="AB1930" s="26">
        <f t="shared" si="943"/>
        <v>2.2679999999999998</v>
      </c>
      <c r="AC1930" s="26">
        <f t="shared" si="937"/>
        <v>266.86799999999994</v>
      </c>
      <c r="AD1930" s="93">
        <f t="shared" si="944"/>
        <v>266.86799999999994</v>
      </c>
    </row>
    <row r="1931" spans="1:30" ht="30" customHeight="1" x14ac:dyDescent="0.35">
      <c r="A1931" s="16"/>
      <c r="B1931" s="16" t="s">
        <v>47</v>
      </c>
      <c r="C1931" s="17">
        <v>1665</v>
      </c>
      <c r="D1931" s="18">
        <v>14200</v>
      </c>
      <c r="E1931" s="18">
        <v>8465</v>
      </c>
      <c r="F1931" s="19" t="s">
        <v>50</v>
      </c>
      <c r="G1931" s="16" t="s">
        <v>125</v>
      </c>
      <c r="H1931" s="16" t="s">
        <v>52</v>
      </c>
      <c r="I1931" s="19">
        <v>9.5</v>
      </c>
      <c r="J1931" s="19">
        <v>1.8</v>
      </c>
      <c r="K1931" s="19">
        <v>4.5</v>
      </c>
      <c r="L1931" s="19"/>
      <c r="M1931" s="19">
        <f t="shared" si="930"/>
        <v>4.5</v>
      </c>
      <c r="N1931" s="19"/>
      <c r="O1931" s="19">
        <f t="shared" si="941"/>
        <v>42.75</v>
      </c>
      <c r="P1931" s="20" t="str">
        <f>VLOOKUP(H1931,Supporting!A:D,2,FALSE)</f>
        <v>m2-LxH</v>
      </c>
      <c r="Q1931" s="21" t="str">
        <f t="shared" si="931"/>
        <v>off hired</v>
      </c>
      <c r="R1931" s="22">
        <v>44919</v>
      </c>
      <c r="S1931" s="22">
        <v>44919</v>
      </c>
      <c r="T1931" s="23">
        <f t="shared" si="932"/>
        <v>1</v>
      </c>
      <c r="U1931" s="24">
        <f t="shared" si="933"/>
        <v>0.14285714285714285</v>
      </c>
      <c r="V1931" s="31">
        <f>VLOOKUP(H1931,Supporting!A:D,3,FALSE)</f>
        <v>18</v>
      </c>
      <c r="W1931" s="25">
        <f>VLOOKUP(H1931,Supporting!A:D,4,FALSE)</f>
        <v>1.05</v>
      </c>
      <c r="X1931" s="26">
        <f t="shared" si="934"/>
        <v>769.5</v>
      </c>
      <c r="Y1931" s="26">
        <f t="shared" si="935"/>
        <v>44.887500000000003</v>
      </c>
      <c r="Z1931" s="26">
        <f t="shared" si="942"/>
        <v>538.65</v>
      </c>
      <c r="AA1931" s="26">
        <f t="shared" si="936"/>
        <v>230.85</v>
      </c>
      <c r="AB1931" s="26">
        <f t="shared" si="943"/>
        <v>6.4124999999999996</v>
      </c>
      <c r="AC1931" s="26">
        <f t="shared" si="937"/>
        <v>775.91250000000002</v>
      </c>
      <c r="AD1931" s="93">
        <f t="shared" si="944"/>
        <v>775.91250000000002</v>
      </c>
    </row>
    <row r="1932" spans="1:30" ht="30" customHeight="1" x14ac:dyDescent="0.35">
      <c r="A1932" s="16"/>
      <c r="B1932" s="16" t="s">
        <v>47</v>
      </c>
      <c r="C1932" s="17">
        <v>1667</v>
      </c>
      <c r="D1932" s="18">
        <v>14251</v>
      </c>
      <c r="E1932" s="18">
        <v>8465</v>
      </c>
      <c r="F1932" s="19" t="s">
        <v>49</v>
      </c>
      <c r="G1932" s="16" t="s">
        <v>146</v>
      </c>
      <c r="H1932" s="16" t="s">
        <v>36</v>
      </c>
      <c r="I1932" s="19">
        <v>4</v>
      </c>
      <c r="J1932" s="19">
        <v>1</v>
      </c>
      <c r="K1932" s="19">
        <v>1.5</v>
      </c>
      <c r="L1932" s="19"/>
      <c r="M1932" s="19">
        <f t="shared" ref="M1932:M1965" si="945">K1932-L1932</f>
        <v>1.5</v>
      </c>
      <c r="N1932" s="19"/>
      <c r="O1932" s="19">
        <f t="shared" si="941"/>
        <v>6</v>
      </c>
      <c r="P1932" s="20" t="str">
        <f>VLOOKUP(H1932,Supporting!A:D,2,FALSE)</f>
        <v>m2-LxH</v>
      </c>
      <c r="Q1932" s="21" t="str">
        <f t="shared" ref="Q1932:Q1965" si="946">IF(S1932&lt;&gt;0,"off hired",IF(R1932&lt;&gt;0,"on hire","-"))</f>
        <v>off hired</v>
      </c>
      <c r="R1932" s="22">
        <v>44919</v>
      </c>
      <c r="S1932" s="22">
        <v>44919</v>
      </c>
      <c r="T1932" s="23">
        <f t="shared" ref="T1932:T1965" si="947">IF(S1932&lt;&gt;0,1,0)</f>
        <v>1</v>
      </c>
      <c r="U1932" s="24">
        <f t="shared" ref="U1932:U1965" si="948">IF(Q1932="on hire",$C$1-R1932+1,IF(Q1932="off hired",S1932-R1932+1,0))/7</f>
        <v>0.14285714285714285</v>
      </c>
      <c r="V1932" s="31">
        <f>VLOOKUP(H1932,Supporting!A:D,3,FALSE)</f>
        <v>14</v>
      </c>
      <c r="W1932" s="25">
        <f>VLOOKUP(H1932,Supporting!A:D,4,FALSE)</f>
        <v>0.84</v>
      </c>
      <c r="X1932" s="26">
        <f t="shared" ref="X1932:X1965" si="949">V1932*O1932</f>
        <v>84</v>
      </c>
      <c r="Y1932" s="26">
        <f t="shared" ref="Y1932:Y1965" si="950">W1932*O1932</f>
        <v>5.04</v>
      </c>
      <c r="Z1932" s="26">
        <f t="shared" si="942"/>
        <v>58.79999999999999</v>
      </c>
      <c r="AA1932" s="26">
        <f t="shared" ref="AA1932:AA1965" si="951">IF(Q1932="off hired",0.3*O1932*V1932*T1932,0)</f>
        <v>25.199999999999996</v>
      </c>
      <c r="AB1932" s="26">
        <f t="shared" si="943"/>
        <v>0.72</v>
      </c>
      <c r="AC1932" s="26">
        <f t="shared" ref="AC1932:AC1965" si="952">Z1932+AA1932+AB1932</f>
        <v>84.719999999999985</v>
      </c>
      <c r="AD1932" s="93">
        <f t="shared" si="944"/>
        <v>84.719999999999985</v>
      </c>
    </row>
    <row r="1933" spans="1:30" ht="30" customHeight="1" x14ac:dyDescent="0.35">
      <c r="A1933" s="16"/>
      <c r="B1933" s="16" t="s">
        <v>74</v>
      </c>
      <c r="C1933" s="17">
        <v>1666</v>
      </c>
      <c r="D1933" s="18">
        <v>14252</v>
      </c>
      <c r="E1933" s="18">
        <v>8748</v>
      </c>
      <c r="F1933" s="19" t="s">
        <v>49</v>
      </c>
      <c r="G1933" s="16" t="s">
        <v>75</v>
      </c>
      <c r="H1933" s="16" t="s">
        <v>36</v>
      </c>
      <c r="I1933" s="19">
        <v>7.3</v>
      </c>
      <c r="J1933" s="19">
        <v>1</v>
      </c>
      <c r="K1933" s="19">
        <v>1</v>
      </c>
      <c r="L1933" s="19"/>
      <c r="M1933" s="19">
        <f t="shared" si="945"/>
        <v>1</v>
      </c>
      <c r="N1933" s="19"/>
      <c r="O1933" s="19">
        <f t="shared" si="941"/>
        <v>7.3</v>
      </c>
      <c r="P1933" s="20" t="str">
        <f>VLOOKUP(H1933,Supporting!A:D,2,FALSE)</f>
        <v>m2-LxH</v>
      </c>
      <c r="Q1933" s="21" t="str">
        <f t="shared" si="946"/>
        <v>off hired</v>
      </c>
      <c r="R1933" s="22">
        <v>44919</v>
      </c>
      <c r="S1933" s="22">
        <v>45019</v>
      </c>
      <c r="T1933" s="23">
        <f t="shared" si="947"/>
        <v>1</v>
      </c>
      <c r="U1933" s="24">
        <f t="shared" si="948"/>
        <v>14.428571428571429</v>
      </c>
      <c r="V1933" s="31">
        <f>VLOOKUP(H1933,Supporting!A:D,3,FALSE)</f>
        <v>14</v>
      </c>
      <c r="W1933" s="25">
        <f>VLOOKUP(H1933,Supporting!A:D,4,FALSE)</f>
        <v>0.84</v>
      </c>
      <c r="X1933" s="26">
        <f t="shared" si="949"/>
        <v>102.2</v>
      </c>
      <c r="Y1933" s="26">
        <f t="shared" si="950"/>
        <v>6.1319999999999997</v>
      </c>
      <c r="Z1933" s="26">
        <f t="shared" si="942"/>
        <v>71.539999999999992</v>
      </c>
      <c r="AA1933" s="26">
        <f t="shared" si="951"/>
        <v>30.66</v>
      </c>
      <c r="AB1933" s="26">
        <f t="shared" si="943"/>
        <v>88.475999999999985</v>
      </c>
      <c r="AC1933" s="26">
        <f t="shared" si="952"/>
        <v>190.67599999999999</v>
      </c>
      <c r="AD1933" s="93">
        <f t="shared" si="944"/>
        <v>190.67599999999999</v>
      </c>
    </row>
    <row r="1934" spans="1:30" ht="30" customHeight="1" x14ac:dyDescent="0.35">
      <c r="A1934" s="16"/>
      <c r="B1934" s="16" t="s">
        <v>100</v>
      </c>
      <c r="C1934" s="17">
        <v>1656</v>
      </c>
      <c r="D1934" s="18">
        <v>14191</v>
      </c>
      <c r="E1934" s="18">
        <v>8782</v>
      </c>
      <c r="F1934" s="19" t="s">
        <v>50</v>
      </c>
      <c r="G1934" s="16" t="s">
        <v>105</v>
      </c>
      <c r="H1934" s="16" t="s">
        <v>36</v>
      </c>
      <c r="I1934" s="19">
        <v>16.5</v>
      </c>
      <c r="J1934" s="19">
        <v>1</v>
      </c>
      <c r="K1934" s="19">
        <v>1</v>
      </c>
      <c r="L1934" s="19"/>
      <c r="M1934" s="19">
        <f t="shared" si="945"/>
        <v>1</v>
      </c>
      <c r="N1934" s="19"/>
      <c r="O1934" s="19">
        <f t="shared" si="941"/>
        <v>16.5</v>
      </c>
      <c r="P1934" s="20" t="str">
        <f>VLOOKUP(H1934,Supporting!A:D,2,FALSE)</f>
        <v>m2-LxH</v>
      </c>
      <c r="Q1934" s="21" t="str">
        <f t="shared" si="946"/>
        <v>off hired</v>
      </c>
      <c r="R1934" s="22">
        <v>44918</v>
      </c>
      <c r="S1934" s="22">
        <v>44991</v>
      </c>
      <c r="T1934" s="23">
        <f t="shared" si="947"/>
        <v>1</v>
      </c>
      <c r="U1934" s="24">
        <f t="shared" si="948"/>
        <v>10.571428571428571</v>
      </c>
      <c r="V1934" s="31">
        <f>VLOOKUP(H1934,Supporting!A:D,3,FALSE)</f>
        <v>14</v>
      </c>
      <c r="W1934" s="25">
        <f>VLOOKUP(H1934,Supporting!A:D,4,FALSE)</f>
        <v>0.84</v>
      </c>
      <c r="X1934" s="26">
        <f t="shared" si="949"/>
        <v>231</v>
      </c>
      <c r="Y1934" s="26">
        <f t="shared" si="950"/>
        <v>13.86</v>
      </c>
      <c r="Z1934" s="26">
        <f t="shared" si="942"/>
        <v>161.69999999999999</v>
      </c>
      <c r="AA1934" s="26">
        <f t="shared" si="951"/>
        <v>69.3</v>
      </c>
      <c r="AB1934" s="26">
        <f t="shared" si="943"/>
        <v>146.51999999999998</v>
      </c>
      <c r="AC1934" s="26">
        <f t="shared" si="952"/>
        <v>377.52</v>
      </c>
      <c r="AD1934" s="93">
        <f t="shared" si="944"/>
        <v>377.52</v>
      </c>
    </row>
    <row r="1935" spans="1:30" ht="30" customHeight="1" x14ac:dyDescent="0.35">
      <c r="A1935" s="16"/>
      <c r="B1935" s="16" t="s">
        <v>79</v>
      </c>
      <c r="C1935" s="17">
        <v>1658</v>
      </c>
      <c r="D1935" s="18">
        <v>14193</v>
      </c>
      <c r="E1935" s="18">
        <v>8599</v>
      </c>
      <c r="F1935" s="19" t="s">
        <v>49</v>
      </c>
      <c r="G1935" s="16" t="s">
        <v>576</v>
      </c>
      <c r="H1935" s="16" t="s">
        <v>36</v>
      </c>
      <c r="I1935" s="19">
        <v>6</v>
      </c>
      <c r="J1935" s="19">
        <v>1.3</v>
      </c>
      <c r="K1935" s="19">
        <v>1.3</v>
      </c>
      <c r="L1935" s="19"/>
      <c r="M1935" s="19">
        <f t="shared" si="945"/>
        <v>1.3</v>
      </c>
      <c r="N1935" s="19"/>
      <c r="O1935" s="19">
        <f t="shared" si="941"/>
        <v>7.8000000000000007</v>
      </c>
      <c r="P1935" s="20" t="str">
        <f>VLOOKUP(H1935,Supporting!A:D,2,FALSE)</f>
        <v>m2-LxH</v>
      </c>
      <c r="Q1935" s="21" t="str">
        <f t="shared" si="946"/>
        <v>off hired</v>
      </c>
      <c r="R1935" s="22">
        <v>44918</v>
      </c>
      <c r="S1935" s="22">
        <v>44981</v>
      </c>
      <c r="T1935" s="23">
        <f t="shared" si="947"/>
        <v>1</v>
      </c>
      <c r="U1935" s="24">
        <f t="shared" si="948"/>
        <v>9.1428571428571423</v>
      </c>
      <c r="V1935" s="31">
        <f>VLOOKUP(H1935,Supporting!A:D,3,FALSE)</f>
        <v>14</v>
      </c>
      <c r="W1935" s="25">
        <f>VLOOKUP(H1935,Supporting!A:D,4,FALSE)</f>
        <v>0.84</v>
      </c>
      <c r="X1935" s="26">
        <f t="shared" si="949"/>
        <v>109.20000000000002</v>
      </c>
      <c r="Y1935" s="26">
        <f t="shared" si="950"/>
        <v>6.5520000000000005</v>
      </c>
      <c r="Z1935" s="26">
        <f t="shared" si="942"/>
        <v>76.44</v>
      </c>
      <c r="AA1935" s="26">
        <f t="shared" si="951"/>
        <v>32.760000000000005</v>
      </c>
      <c r="AB1935" s="26">
        <f t="shared" si="943"/>
        <v>59.903999999999996</v>
      </c>
      <c r="AC1935" s="26">
        <f t="shared" si="952"/>
        <v>169.10399999999998</v>
      </c>
      <c r="AD1935" s="93">
        <f t="shared" si="944"/>
        <v>169.10399999999998</v>
      </c>
    </row>
    <row r="1936" spans="1:30" ht="30" customHeight="1" x14ac:dyDescent="0.35">
      <c r="A1936" s="16"/>
      <c r="B1936" s="16" t="s">
        <v>79</v>
      </c>
      <c r="C1936" s="17">
        <v>1664</v>
      </c>
      <c r="D1936" s="18">
        <v>14199</v>
      </c>
      <c r="E1936" s="18">
        <v>8463</v>
      </c>
      <c r="F1936" s="19" t="s">
        <v>49</v>
      </c>
      <c r="G1936" s="16" t="s">
        <v>539</v>
      </c>
      <c r="H1936" s="16" t="s">
        <v>38</v>
      </c>
      <c r="I1936" s="19">
        <v>2.5</v>
      </c>
      <c r="J1936" s="19">
        <v>1.3</v>
      </c>
      <c r="K1936" s="19">
        <v>2</v>
      </c>
      <c r="L1936" s="19"/>
      <c r="M1936" s="19">
        <f t="shared" si="945"/>
        <v>2</v>
      </c>
      <c r="N1936" s="19"/>
      <c r="O1936" s="19">
        <f t="shared" si="941"/>
        <v>2</v>
      </c>
      <c r="P1936" s="20" t="str">
        <f>VLOOKUP(H1936,Supporting!A:D,2,FALSE)</f>
        <v>rm</v>
      </c>
      <c r="Q1936" s="21" t="str">
        <f t="shared" si="946"/>
        <v>off hired</v>
      </c>
      <c r="R1936" s="22">
        <v>44919</v>
      </c>
      <c r="S1936" s="22">
        <v>44919</v>
      </c>
      <c r="T1936" s="23">
        <f t="shared" si="947"/>
        <v>1</v>
      </c>
      <c r="U1936" s="24">
        <f t="shared" si="948"/>
        <v>0.14285714285714285</v>
      </c>
      <c r="V1936" s="31">
        <f>VLOOKUP(H1936,Supporting!A:D,3,FALSE)</f>
        <v>135</v>
      </c>
      <c r="W1936" s="25">
        <f>VLOOKUP(H1936,Supporting!A:D,4,FALSE)</f>
        <v>12.25</v>
      </c>
      <c r="X1936" s="26">
        <f t="shared" si="949"/>
        <v>270</v>
      </c>
      <c r="Y1936" s="26">
        <f t="shared" si="950"/>
        <v>24.5</v>
      </c>
      <c r="Z1936" s="26">
        <f t="shared" si="942"/>
        <v>189</v>
      </c>
      <c r="AA1936" s="26">
        <f t="shared" si="951"/>
        <v>81</v>
      </c>
      <c r="AB1936" s="26">
        <f t="shared" si="943"/>
        <v>3.5</v>
      </c>
      <c r="AC1936" s="26">
        <f t="shared" si="952"/>
        <v>273.5</v>
      </c>
      <c r="AD1936" s="93">
        <f t="shared" si="944"/>
        <v>273.5</v>
      </c>
    </row>
    <row r="1937" spans="1:30" ht="30" customHeight="1" x14ac:dyDescent="0.35">
      <c r="A1937" s="16"/>
      <c r="B1937" s="16" t="s">
        <v>79</v>
      </c>
      <c r="C1937" s="17">
        <v>1664</v>
      </c>
      <c r="D1937" s="18">
        <v>14199</v>
      </c>
      <c r="E1937" s="18">
        <v>8463</v>
      </c>
      <c r="F1937" s="19" t="s">
        <v>49</v>
      </c>
      <c r="G1937" s="16" t="s">
        <v>539</v>
      </c>
      <c r="H1937" s="16" t="s">
        <v>41</v>
      </c>
      <c r="I1937" s="19">
        <v>2.5</v>
      </c>
      <c r="J1937" s="19">
        <v>0.6</v>
      </c>
      <c r="K1937" s="19"/>
      <c r="L1937" s="19"/>
      <c r="M1937" s="19">
        <f t="shared" si="945"/>
        <v>0</v>
      </c>
      <c r="N1937" s="19">
        <v>1</v>
      </c>
      <c r="O1937" s="19">
        <f t="shared" si="941"/>
        <v>1.5</v>
      </c>
      <c r="P1937" s="20" t="str">
        <f>VLOOKUP(H1937,Supporting!A:D,2,FALSE)</f>
        <v>m2-LxW</v>
      </c>
      <c r="Q1937" s="21" t="str">
        <f t="shared" si="946"/>
        <v>off hired</v>
      </c>
      <c r="R1937" s="22">
        <v>44919</v>
      </c>
      <c r="S1937" s="22">
        <v>44919</v>
      </c>
      <c r="T1937" s="23">
        <f t="shared" si="947"/>
        <v>1</v>
      </c>
      <c r="U1937" s="24">
        <f t="shared" si="948"/>
        <v>0.14285714285714285</v>
      </c>
      <c r="V1937" s="31">
        <f>VLOOKUP(H1937,Supporting!A:D,3,FALSE)</f>
        <v>36.5</v>
      </c>
      <c r="W1937" s="25">
        <f>VLOOKUP(H1937,Supporting!A:D,4,FALSE)</f>
        <v>3.15</v>
      </c>
      <c r="X1937" s="26">
        <f t="shared" si="949"/>
        <v>54.75</v>
      </c>
      <c r="Y1937" s="26">
        <f t="shared" si="950"/>
        <v>4.7249999999999996</v>
      </c>
      <c r="Z1937" s="26">
        <f t="shared" si="942"/>
        <v>38.324999999999996</v>
      </c>
      <c r="AA1937" s="26">
        <f t="shared" si="951"/>
        <v>16.424999999999997</v>
      </c>
      <c r="AB1937" s="26">
        <f t="shared" si="943"/>
        <v>0.67499999999999993</v>
      </c>
      <c r="AC1937" s="26">
        <f t="shared" si="952"/>
        <v>55.42499999999999</v>
      </c>
      <c r="AD1937" s="93">
        <f t="shared" si="944"/>
        <v>55.42499999999999</v>
      </c>
    </row>
    <row r="1938" spans="1:30" ht="30" customHeight="1" x14ac:dyDescent="0.35">
      <c r="A1938" s="16"/>
      <c r="B1938" s="16" t="s">
        <v>111</v>
      </c>
      <c r="C1938" s="17">
        <v>1668</v>
      </c>
      <c r="D1938" s="18">
        <v>14253</v>
      </c>
      <c r="E1938" s="18">
        <v>8418</v>
      </c>
      <c r="F1938" s="19" t="s">
        <v>49</v>
      </c>
      <c r="G1938" s="16" t="s">
        <v>67</v>
      </c>
      <c r="H1938" s="16" t="s">
        <v>36</v>
      </c>
      <c r="I1938" s="19">
        <v>9.1</v>
      </c>
      <c r="J1938" s="19">
        <v>1.3</v>
      </c>
      <c r="K1938" s="19">
        <v>3</v>
      </c>
      <c r="L1938" s="19"/>
      <c r="M1938" s="19">
        <f t="shared" si="945"/>
        <v>3</v>
      </c>
      <c r="N1938" s="19"/>
      <c r="O1938" s="19">
        <f t="shared" si="941"/>
        <v>27.299999999999997</v>
      </c>
      <c r="P1938" s="20" t="str">
        <f>VLOOKUP(H1938,Supporting!A:D,2,FALSE)</f>
        <v>m2-LxH</v>
      </c>
      <c r="Q1938" s="21" t="str">
        <f t="shared" si="946"/>
        <v>off hired</v>
      </c>
      <c r="R1938" s="22">
        <v>44919</v>
      </c>
      <c r="S1938" s="22">
        <v>44938</v>
      </c>
      <c r="T1938" s="23">
        <f t="shared" si="947"/>
        <v>1</v>
      </c>
      <c r="U1938" s="24">
        <f t="shared" si="948"/>
        <v>2.8571428571428572</v>
      </c>
      <c r="V1938" s="31">
        <f>VLOOKUP(H1938,Supporting!A:D,3,FALSE)</f>
        <v>14</v>
      </c>
      <c r="W1938" s="25">
        <f>VLOOKUP(H1938,Supporting!A:D,4,FALSE)</f>
        <v>0.84</v>
      </c>
      <c r="X1938" s="26">
        <f t="shared" si="949"/>
        <v>382.19999999999993</v>
      </c>
      <c r="Y1938" s="26">
        <f t="shared" si="950"/>
        <v>22.931999999999995</v>
      </c>
      <c r="Z1938" s="26">
        <f t="shared" si="942"/>
        <v>267.53999999999996</v>
      </c>
      <c r="AA1938" s="26">
        <f t="shared" si="951"/>
        <v>114.66</v>
      </c>
      <c r="AB1938" s="26">
        <f t="shared" si="943"/>
        <v>65.52</v>
      </c>
      <c r="AC1938" s="26">
        <f t="shared" si="952"/>
        <v>447.71999999999991</v>
      </c>
      <c r="AD1938" s="93">
        <f t="shared" si="944"/>
        <v>447.71999999999991</v>
      </c>
    </row>
    <row r="1939" spans="1:30" ht="51.5" customHeight="1" x14ac:dyDescent="0.35">
      <c r="A1939" s="16"/>
      <c r="B1939" s="16"/>
      <c r="C1939" s="17"/>
      <c r="D1939" s="18"/>
      <c r="E1939" s="18"/>
      <c r="F1939" s="19"/>
      <c r="G1939" s="16"/>
      <c r="H1939" s="16"/>
      <c r="I1939" s="19"/>
      <c r="J1939" s="19"/>
      <c r="K1939" s="19"/>
      <c r="L1939" s="19"/>
      <c r="M1939" s="19"/>
      <c r="N1939" s="19"/>
      <c r="O1939" s="19"/>
      <c r="P1939" s="20"/>
      <c r="Q1939" s="21"/>
      <c r="R1939" s="22"/>
      <c r="S1939" s="22"/>
      <c r="T1939" s="23"/>
      <c r="U1939" s="24"/>
      <c r="V1939" s="31"/>
      <c r="W1939" s="25"/>
      <c r="X1939" s="26"/>
      <c r="Y1939" s="26"/>
      <c r="Z1939" s="26"/>
      <c r="AA1939" s="26"/>
      <c r="AB1939" s="26"/>
      <c r="AC1939" s="26"/>
    </row>
    <row r="1940" spans="1:30" ht="30" customHeight="1" x14ac:dyDescent="0.35">
      <c r="A1940" s="16"/>
      <c r="B1940" s="16" t="s">
        <v>47</v>
      </c>
      <c r="C1940" s="17">
        <v>1669</v>
      </c>
      <c r="D1940" s="18">
        <v>14254</v>
      </c>
      <c r="E1940" s="18">
        <v>8490</v>
      </c>
      <c r="F1940" s="19" t="s">
        <v>577</v>
      </c>
      <c r="G1940" s="16" t="s">
        <v>90</v>
      </c>
      <c r="H1940" s="16" t="s">
        <v>28</v>
      </c>
      <c r="I1940" s="19">
        <v>4.3</v>
      </c>
      <c r="J1940" s="19">
        <v>2.5</v>
      </c>
      <c r="K1940" s="19">
        <v>3.5</v>
      </c>
      <c r="L1940" s="19"/>
      <c r="M1940" s="19">
        <f t="shared" si="945"/>
        <v>3.5</v>
      </c>
      <c r="N1940" s="19"/>
      <c r="O1940" s="19">
        <f t="shared" si="941"/>
        <v>37.625</v>
      </c>
      <c r="P1940" s="20" t="str">
        <f>VLOOKUP(H1940,Supporting!A:D,2,FALSE)</f>
        <v>m3</v>
      </c>
      <c r="Q1940" s="21" t="str">
        <f t="shared" si="946"/>
        <v>off hired</v>
      </c>
      <c r="R1940" s="22">
        <v>44921</v>
      </c>
      <c r="S1940" s="22">
        <v>44929</v>
      </c>
      <c r="T1940" s="23">
        <f t="shared" si="947"/>
        <v>1</v>
      </c>
      <c r="U1940" s="24">
        <f t="shared" si="948"/>
        <v>1.2857142857142858</v>
      </c>
      <c r="V1940" s="31">
        <f>VLOOKUP(H1940,Supporting!A:D,3,FALSE)</f>
        <v>7.5</v>
      </c>
      <c r="W1940" s="25">
        <f>VLOOKUP(H1940,Supporting!A:D,4,FALSE)</f>
        <v>0.70000000000000007</v>
      </c>
      <c r="X1940" s="26">
        <f t="shared" si="949"/>
        <v>282.1875</v>
      </c>
      <c r="Y1940" s="26">
        <f t="shared" si="950"/>
        <v>26.337500000000002</v>
      </c>
      <c r="Z1940" s="26">
        <f t="shared" si="942"/>
        <v>197.53125</v>
      </c>
      <c r="AA1940" s="26">
        <f t="shared" si="951"/>
        <v>84.65625</v>
      </c>
      <c r="AB1940" s="26">
        <f t="shared" si="943"/>
        <v>33.862500000000011</v>
      </c>
      <c r="AC1940" s="26">
        <f t="shared" si="952"/>
        <v>316.05</v>
      </c>
      <c r="AD1940" s="93">
        <f t="shared" si="944"/>
        <v>316.05</v>
      </c>
    </row>
    <row r="1941" spans="1:30" ht="30" customHeight="1" x14ac:dyDescent="0.35">
      <c r="A1941" s="16"/>
      <c r="B1941" s="16" t="s">
        <v>79</v>
      </c>
      <c r="C1941" s="17">
        <v>1670</v>
      </c>
      <c r="D1941" s="18">
        <v>14255</v>
      </c>
      <c r="E1941" s="18">
        <v>8777</v>
      </c>
      <c r="F1941" s="19" t="s">
        <v>49</v>
      </c>
      <c r="G1941" s="16" t="s">
        <v>80</v>
      </c>
      <c r="H1941" s="16" t="s">
        <v>36</v>
      </c>
      <c r="I1941" s="19">
        <v>9.9</v>
      </c>
      <c r="J1941" s="19">
        <v>1</v>
      </c>
      <c r="K1941" s="19">
        <v>4</v>
      </c>
      <c r="L1941" s="19"/>
      <c r="M1941" s="19">
        <f t="shared" si="945"/>
        <v>4</v>
      </c>
      <c r="N1941" s="19"/>
      <c r="O1941" s="19">
        <f t="shared" si="941"/>
        <v>39.6</v>
      </c>
      <c r="P1941" s="20" t="str">
        <f>VLOOKUP(H1941,Supporting!A:D,2,FALSE)</f>
        <v>m2-LxH</v>
      </c>
      <c r="Q1941" s="21" t="str">
        <f t="shared" si="946"/>
        <v>off hired</v>
      </c>
      <c r="R1941" s="22">
        <v>44922</v>
      </c>
      <c r="S1941" s="22">
        <v>44991</v>
      </c>
      <c r="T1941" s="23">
        <f t="shared" si="947"/>
        <v>1</v>
      </c>
      <c r="U1941" s="24">
        <f t="shared" si="948"/>
        <v>10</v>
      </c>
      <c r="V1941" s="31">
        <f>VLOOKUP(H1941,Supporting!A:D,3,FALSE)</f>
        <v>14</v>
      </c>
      <c r="W1941" s="25">
        <f>VLOOKUP(H1941,Supporting!A:D,4,FALSE)</f>
        <v>0.84</v>
      </c>
      <c r="X1941" s="26">
        <f t="shared" si="949"/>
        <v>554.4</v>
      </c>
      <c r="Y1941" s="26">
        <f t="shared" si="950"/>
        <v>33.264000000000003</v>
      </c>
      <c r="Z1941" s="26">
        <f t="shared" si="942"/>
        <v>388.08</v>
      </c>
      <c r="AA1941" s="26">
        <f t="shared" si="951"/>
        <v>166.32000000000002</v>
      </c>
      <c r="AB1941" s="26">
        <f t="shared" si="943"/>
        <v>332.64</v>
      </c>
      <c r="AC1941" s="26">
        <f t="shared" si="952"/>
        <v>887.04</v>
      </c>
      <c r="AD1941" s="93">
        <f t="shared" si="944"/>
        <v>887.04</v>
      </c>
    </row>
    <row r="1942" spans="1:30" ht="30" customHeight="1" x14ac:dyDescent="0.35">
      <c r="A1942" s="16"/>
      <c r="B1942" s="16" t="s">
        <v>79</v>
      </c>
      <c r="C1942" s="17">
        <v>1670</v>
      </c>
      <c r="D1942" s="18">
        <v>14255</v>
      </c>
      <c r="E1942" s="18">
        <v>8777</v>
      </c>
      <c r="F1942" s="19" t="s">
        <v>49</v>
      </c>
      <c r="G1942" s="16" t="s">
        <v>80</v>
      </c>
      <c r="H1942" s="16" t="s">
        <v>36</v>
      </c>
      <c r="I1942" s="19">
        <v>1.8</v>
      </c>
      <c r="J1942" s="19">
        <v>1</v>
      </c>
      <c r="K1942" s="19">
        <v>4</v>
      </c>
      <c r="L1942" s="19"/>
      <c r="M1942" s="19">
        <f t="shared" si="945"/>
        <v>4</v>
      </c>
      <c r="N1942" s="19"/>
      <c r="O1942" s="19">
        <f t="shared" si="941"/>
        <v>7.2</v>
      </c>
      <c r="P1942" s="20" t="str">
        <f>VLOOKUP(H1942,Supporting!A:D,2,FALSE)</f>
        <v>m2-LxH</v>
      </c>
      <c r="Q1942" s="21" t="str">
        <f t="shared" si="946"/>
        <v>off hired</v>
      </c>
      <c r="R1942" s="22">
        <v>44922</v>
      </c>
      <c r="S1942" s="22">
        <v>44991</v>
      </c>
      <c r="T1942" s="23">
        <f t="shared" si="947"/>
        <v>1</v>
      </c>
      <c r="U1942" s="24">
        <f t="shared" si="948"/>
        <v>10</v>
      </c>
      <c r="V1942" s="31">
        <f>VLOOKUP(H1942,Supporting!A:D,3,FALSE)</f>
        <v>14</v>
      </c>
      <c r="W1942" s="25">
        <f>VLOOKUP(H1942,Supporting!A:D,4,FALSE)</f>
        <v>0.84</v>
      </c>
      <c r="X1942" s="26">
        <f t="shared" si="949"/>
        <v>100.8</v>
      </c>
      <c r="Y1942" s="26">
        <f t="shared" si="950"/>
        <v>6.048</v>
      </c>
      <c r="Z1942" s="26">
        <f t="shared" si="942"/>
        <v>70.56</v>
      </c>
      <c r="AA1942" s="26">
        <f t="shared" si="951"/>
        <v>30.240000000000002</v>
      </c>
      <c r="AB1942" s="26">
        <f t="shared" si="943"/>
        <v>60.48</v>
      </c>
      <c r="AC1942" s="26">
        <f t="shared" si="952"/>
        <v>161.28</v>
      </c>
      <c r="AD1942" s="93">
        <f t="shared" si="944"/>
        <v>161.28</v>
      </c>
    </row>
    <row r="1943" spans="1:30" ht="30" customHeight="1" x14ac:dyDescent="0.35">
      <c r="A1943" s="16"/>
      <c r="B1943" s="16" t="s">
        <v>47</v>
      </c>
      <c r="C1943" s="17">
        <v>1671</v>
      </c>
      <c r="D1943" s="18">
        <v>14256</v>
      </c>
      <c r="E1943" s="18">
        <v>8606</v>
      </c>
      <c r="F1943" s="19" t="s">
        <v>577</v>
      </c>
      <c r="G1943" s="16" t="s">
        <v>65</v>
      </c>
      <c r="H1943" s="16" t="s">
        <v>38</v>
      </c>
      <c r="I1943" s="19">
        <v>2.5</v>
      </c>
      <c r="J1943" s="19">
        <v>1.3</v>
      </c>
      <c r="K1943" s="19">
        <v>3.5</v>
      </c>
      <c r="L1943" s="19"/>
      <c r="M1943" s="19">
        <f t="shared" si="945"/>
        <v>3.5</v>
      </c>
      <c r="N1943" s="19"/>
      <c r="O1943" s="19">
        <f t="shared" si="941"/>
        <v>3.5</v>
      </c>
      <c r="P1943" s="20" t="str">
        <f>VLOOKUP(H1943,Supporting!A:D,2,FALSE)</f>
        <v>rm</v>
      </c>
      <c r="Q1943" s="21" t="str">
        <f t="shared" si="946"/>
        <v>off hired</v>
      </c>
      <c r="R1943" s="22">
        <v>44922</v>
      </c>
      <c r="S1943" s="22">
        <v>44951</v>
      </c>
      <c r="T1943" s="23">
        <f t="shared" si="947"/>
        <v>1</v>
      </c>
      <c r="U1943" s="24">
        <f t="shared" si="948"/>
        <v>4.2857142857142856</v>
      </c>
      <c r="V1943" s="31">
        <f>VLOOKUP(H1943,Supporting!A:D,3,FALSE)</f>
        <v>135</v>
      </c>
      <c r="W1943" s="25">
        <f>VLOOKUP(H1943,Supporting!A:D,4,FALSE)</f>
        <v>12.25</v>
      </c>
      <c r="X1943" s="26">
        <f t="shared" si="949"/>
        <v>472.5</v>
      </c>
      <c r="Y1943" s="26">
        <f t="shared" si="950"/>
        <v>42.875</v>
      </c>
      <c r="Z1943" s="26">
        <f t="shared" si="942"/>
        <v>330.74999999999994</v>
      </c>
      <c r="AA1943" s="26">
        <f t="shared" si="951"/>
        <v>141.75</v>
      </c>
      <c r="AB1943" s="26">
        <f t="shared" si="943"/>
        <v>183.75</v>
      </c>
      <c r="AC1943" s="26">
        <f t="shared" si="952"/>
        <v>656.25</v>
      </c>
      <c r="AD1943" s="93">
        <f t="shared" si="944"/>
        <v>656.25</v>
      </c>
    </row>
    <row r="1944" spans="1:30" ht="30" customHeight="1" x14ac:dyDescent="0.35">
      <c r="A1944" s="16"/>
      <c r="B1944" s="16" t="s">
        <v>114</v>
      </c>
      <c r="C1944" s="17">
        <v>1672</v>
      </c>
      <c r="D1944" s="18">
        <v>14257</v>
      </c>
      <c r="E1944" s="18">
        <v>8631</v>
      </c>
      <c r="F1944" s="19" t="s">
        <v>49</v>
      </c>
      <c r="G1944" s="16" t="s">
        <v>90</v>
      </c>
      <c r="H1944" s="16" t="s">
        <v>52</v>
      </c>
      <c r="I1944" s="19">
        <v>5.5</v>
      </c>
      <c r="J1944" s="19">
        <v>1.8</v>
      </c>
      <c r="K1944" s="19">
        <v>3</v>
      </c>
      <c r="L1944" s="19"/>
      <c r="M1944" s="19">
        <f t="shared" si="945"/>
        <v>3</v>
      </c>
      <c r="N1944" s="19"/>
      <c r="O1944" s="19">
        <f t="shared" si="941"/>
        <v>16.5</v>
      </c>
      <c r="P1944" s="20" t="str">
        <f>VLOOKUP(H1944,Supporting!A:D,2,FALSE)</f>
        <v>m2-LxH</v>
      </c>
      <c r="Q1944" s="21" t="str">
        <f t="shared" si="946"/>
        <v>off hired</v>
      </c>
      <c r="R1944" s="22">
        <v>44922</v>
      </c>
      <c r="S1944" s="22">
        <v>44960</v>
      </c>
      <c r="T1944" s="23">
        <f t="shared" si="947"/>
        <v>1</v>
      </c>
      <c r="U1944" s="24">
        <f t="shared" si="948"/>
        <v>5.5714285714285712</v>
      </c>
      <c r="V1944" s="31">
        <f>VLOOKUP(H1944,Supporting!A:D,3,FALSE)</f>
        <v>18</v>
      </c>
      <c r="W1944" s="25">
        <f>VLOOKUP(H1944,Supporting!A:D,4,FALSE)</f>
        <v>1.05</v>
      </c>
      <c r="X1944" s="26">
        <f t="shared" si="949"/>
        <v>297</v>
      </c>
      <c r="Y1944" s="26">
        <f t="shared" si="950"/>
        <v>17.324999999999999</v>
      </c>
      <c r="Z1944" s="26">
        <f t="shared" si="942"/>
        <v>207.89999999999998</v>
      </c>
      <c r="AA1944" s="26">
        <f t="shared" si="951"/>
        <v>89.100000000000009</v>
      </c>
      <c r="AB1944" s="26">
        <f t="shared" si="943"/>
        <v>96.525000000000006</v>
      </c>
      <c r="AC1944" s="26">
        <f t="shared" si="952"/>
        <v>393.52499999999998</v>
      </c>
      <c r="AD1944" s="93">
        <f t="shared" si="944"/>
        <v>393.52499999999998</v>
      </c>
    </row>
    <row r="1945" spans="1:30" ht="30" customHeight="1" x14ac:dyDescent="0.35">
      <c r="A1945" s="16"/>
      <c r="B1945" s="16" t="s">
        <v>114</v>
      </c>
      <c r="C1945" s="17">
        <v>1672</v>
      </c>
      <c r="D1945" s="18">
        <v>14257</v>
      </c>
      <c r="E1945" s="18">
        <v>8631</v>
      </c>
      <c r="F1945" s="19" t="s">
        <v>49</v>
      </c>
      <c r="G1945" s="16" t="s">
        <v>90</v>
      </c>
      <c r="H1945" s="16" t="s">
        <v>36</v>
      </c>
      <c r="I1945" s="19">
        <v>4</v>
      </c>
      <c r="J1945" s="19">
        <v>1.3</v>
      </c>
      <c r="K1945" s="19">
        <v>3</v>
      </c>
      <c r="L1945" s="19"/>
      <c r="M1945" s="19">
        <f t="shared" si="945"/>
        <v>3</v>
      </c>
      <c r="N1945" s="19"/>
      <c r="O1945" s="19">
        <f t="shared" si="941"/>
        <v>12</v>
      </c>
      <c r="P1945" s="20" t="str">
        <f>VLOOKUP(H1945,Supporting!A:D,2,FALSE)</f>
        <v>m2-LxH</v>
      </c>
      <c r="Q1945" s="21" t="str">
        <f t="shared" si="946"/>
        <v>off hired</v>
      </c>
      <c r="R1945" s="22">
        <v>44922</v>
      </c>
      <c r="S1945" s="22">
        <v>44960</v>
      </c>
      <c r="T1945" s="23">
        <f t="shared" si="947"/>
        <v>1</v>
      </c>
      <c r="U1945" s="24">
        <f t="shared" si="948"/>
        <v>5.5714285714285712</v>
      </c>
      <c r="V1945" s="31">
        <f>VLOOKUP(H1945,Supporting!A:D,3,FALSE)</f>
        <v>14</v>
      </c>
      <c r="W1945" s="25">
        <f>VLOOKUP(H1945,Supporting!A:D,4,FALSE)</f>
        <v>0.84</v>
      </c>
      <c r="X1945" s="26">
        <f t="shared" si="949"/>
        <v>168</v>
      </c>
      <c r="Y1945" s="26">
        <f t="shared" si="950"/>
        <v>10.08</v>
      </c>
      <c r="Z1945" s="26">
        <f t="shared" si="942"/>
        <v>117.59999999999998</v>
      </c>
      <c r="AA1945" s="26">
        <f t="shared" si="951"/>
        <v>50.399999999999991</v>
      </c>
      <c r="AB1945" s="26">
        <f t="shared" si="943"/>
        <v>56.160000000000004</v>
      </c>
      <c r="AC1945" s="26">
        <f t="shared" si="952"/>
        <v>224.15999999999997</v>
      </c>
      <c r="AD1945" s="93">
        <f t="shared" si="944"/>
        <v>224.15999999999997</v>
      </c>
    </row>
    <row r="1946" spans="1:30" ht="30" customHeight="1" x14ac:dyDescent="0.35">
      <c r="A1946" s="16"/>
      <c r="B1946" s="16" t="s">
        <v>114</v>
      </c>
      <c r="C1946" s="17">
        <v>1672</v>
      </c>
      <c r="D1946" s="18">
        <v>14257</v>
      </c>
      <c r="E1946" s="18">
        <v>8631</v>
      </c>
      <c r="F1946" s="19" t="s">
        <v>49</v>
      </c>
      <c r="G1946" s="16" t="s">
        <v>90</v>
      </c>
      <c r="H1946" s="16" t="s">
        <v>41</v>
      </c>
      <c r="I1946" s="19">
        <v>1.5</v>
      </c>
      <c r="J1946" s="19">
        <v>1.5</v>
      </c>
      <c r="K1946" s="19"/>
      <c r="L1946" s="19"/>
      <c r="M1946" s="19">
        <f t="shared" si="945"/>
        <v>0</v>
      </c>
      <c r="N1946" s="19">
        <v>1</v>
      </c>
      <c r="O1946" s="19">
        <f t="shared" si="941"/>
        <v>2.25</v>
      </c>
      <c r="P1946" s="20" t="str">
        <f>VLOOKUP(H1946,Supporting!A:D,2,FALSE)</f>
        <v>m2-LxW</v>
      </c>
      <c r="Q1946" s="21" t="str">
        <f t="shared" si="946"/>
        <v>off hired</v>
      </c>
      <c r="R1946" s="22">
        <v>44922</v>
      </c>
      <c r="S1946" s="22">
        <v>44960</v>
      </c>
      <c r="T1946" s="23">
        <f t="shared" si="947"/>
        <v>1</v>
      </c>
      <c r="U1946" s="24">
        <f t="shared" si="948"/>
        <v>5.5714285714285712</v>
      </c>
      <c r="V1946" s="31">
        <f>VLOOKUP(H1946,Supporting!A:D,3,FALSE)</f>
        <v>36.5</v>
      </c>
      <c r="W1946" s="25">
        <f>VLOOKUP(H1946,Supporting!A:D,4,FALSE)</f>
        <v>3.15</v>
      </c>
      <c r="X1946" s="26">
        <f t="shared" si="949"/>
        <v>82.125</v>
      </c>
      <c r="Y1946" s="26">
        <f t="shared" si="950"/>
        <v>7.0874999999999995</v>
      </c>
      <c r="Z1946" s="26">
        <f t="shared" si="942"/>
        <v>57.487499999999997</v>
      </c>
      <c r="AA1946" s="26">
        <f t="shared" si="951"/>
        <v>24.637499999999999</v>
      </c>
      <c r="AB1946" s="26">
        <f t="shared" si="943"/>
        <v>39.487499999999997</v>
      </c>
      <c r="AC1946" s="26">
        <f t="shared" si="952"/>
        <v>121.6125</v>
      </c>
      <c r="AD1946" s="93">
        <f t="shared" si="944"/>
        <v>121.6125</v>
      </c>
    </row>
    <row r="1947" spans="1:30" ht="30" customHeight="1" x14ac:dyDescent="0.35">
      <c r="A1947" s="16"/>
      <c r="B1947" s="16" t="s">
        <v>47</v>
      </c>
      <c r="C1947" s="17">
        <v>1674</v>
      </c>
      <c r="D1947" s="18">
        <v>14259</v>
      </c>
      <c r="E1947" s="18">
        <v>8496</v>
      </c>
      <c r="F1947" s="19" t="s">
        <v>49</v>
      </c>
      <c r="G1947" s="16" t="s">
        <v>578</v>
      </c>
      <c r="H1947" s="16" t="s">
        <v>36</v>
      </c>
      <c r="I1947" s="19">
        <v>19.3</v>
      </c>
      <c r="J1947" s="19">
        <v>1.3</v>
      </c>
      <c r="K1947" s="19">
        <v>3</v>
      </c>
      <c r="L1947" s="19"/>
      <c r="M1947" s="19">
        <f t="shared" si="945"/>
        <v>3</v>
      </c>
      <c r="N1947" s="19"/>
      <c r="O1947" s="19">
        <f t="shared" si="941"/>
        <v>57.900000000000006</v>
      </c>
      <c r="P1947" s="20" t="str">
        <f>VLOOKUP(H1947,Supporting!A:D,2,FALSE)</f>
        <v>m2-LxH</v>
      </c>
      <c r="Q1947" s="21" t="str">
        <f t="shared" si="946"/>
        <v>off hired</v>
      </c>
      <c r="R1947" s="22">
        <v>44922</v>
      </c>
      <c r="S1947" s="22">
        <v>44932</v>
      </c>
      <c r="T1947" s="23">
        <f t="shared" si="947"/>
        <v>1</v>
      </c>
      <c r="U1947" s="24">
        <f t="shared" si="948"/>
        <v>1.5714285714285714</v>
      </c>
      <c r="V1947" s="31">
        <f>VLOOKUP(H1947,Supporting!A:D,3,FALSE)</f>
        <v>14</v>
      </c>
      <c r="W1947" s="25">
        <f>VLOOKUP(H1947,Supporting!A:D,4,FALSE)</f>
        <v>0.84</v>
      </c>
      <c r="X1947" s="26">
        <f t="shared" si="949"/>
        <v>810.60000000000014</v>
      </c>
      <c r="Y1947" s="26">
        <f t="shared" si="950"/>
        <v>48.636000000000003</v>
      </c>
      <c r="Z1947" s="26">
        <f t="shared" si="942"/>
        <v>567.42000000000007</v>
      </c>
      <c r="AA1947" s="26">
        <f t="shared" si="951"/>
        <v>243.18</v>
      </c>
      <c r="AB1947" s="26">
        <f t="shared" si="943"/>
        <v>76.428000000000011</v>
      </c>
      <c r="AC1947" s="26">
        <f t="shared" si="952"/>
        <v>887.02800000000013</v>
      </c>
      <c r="AD1947" s="93">
        <f t="shared" si="944"/>
        <v>887.02800000000013</v>
      </c>
    </row>
    <row r="1948" spans="1:30" ht="30" customHeight="1" x14ac:dyDescent="0.35">
      <c r="A1948" s="16"/>
      <c r="B1948" s="16" t="s">
        <v>100</v>
      </c>
      <c r="C1948" s="17">
        <v>1676</v>
      </c>
      <c r="D1948" s="18">
        <v>14261</v>
      </c>
      <c r="E1948" s="18">
        <v>8417</v>
      </c>
      <c r="F1948" s="19" t="s">
        <v>577</v>
      </c>
      <c r="G1948" s="16" t="s">
        <v>579</v>
      </c>
      <c r="H1948" s="16" t="s">
        <v>28</v>
      </c>
      <c r="I1948" s="19">
        <v>2.5</v>
      </c>
      <c r="J1948" s="19">
        <v>2.5</v>
      </c>
      <c r="K1948" s="19">
        <v>8</v>
      </c>
      <c r="L1948" s="19"/>
      <c r="M1948" s="19">
        <f t="shared" si="945"/>
        <v>8</v>
      </c>
      <c r="N1948" s="19"/>
      <c r="O1948" s="19">
        <f t="shared" si="941"/>
        <v>50</v>
      </c>
      <c r="P1948" s="20" t="str">
        <f>VLOOKUP(H1948,Supporting!A:D,2,FALSE)</f>
        <v>m3</v>
      </c>
      <c r="Q1948" s="21" t="str">
        <f t="shared" si="946"/>
        <v>off hired</v>
      </c>
      <c r="R1948" s="22">
        <v>44922</v>
      </c>
      <c r="S1948" s="22">
        <v>44937</v>
      </c>
      <c r="T1948" s="23">
        <f t="shared" si="947"/>
        <v>1</v>
      </c>
      <c r="U1948" s="24">
        <f t="shared" si="948"/>
        <v>2.2857142857142856</v>
      </c>
      <c r="V1948" s="31">
        <f>VLOOKUP(H1948,Supporting!A:D,3,FALSE)</f>
        <v>7.5</v>
      </c>
      <c r="W1948" s="25">
        <f>VLOOKUP(H1948,Supporting!A:D,4,FALSE)</f>
        <v>0.70000000000000007</v>
      </c>
      <c r="X1948" s="26">
        <f t="shared" si="949"/>
        <v>375</v>
      </c>
      <c r="Y1948" s="26">
        <f t="shared" si="950"/>
        <v>35</v>
      </c>
      <c r="Z1948" s="26">
        <f t="shared" si="942"/>
        <v>262.5</v>
      </c>
      <c r="AA1948" s="26">
        <f t="shared" si="951"/>
        <v>112.5</v>
      </c>
      <c r="AB1948" s="26">
        <f t="shared" si="943"/>
        <v>80</v>
      </c>
      <c r="AC1948" s="26">
        <f t="shared" si="952"/>
        <v>455</v>
      </c>
      <c r="AD1948" s="93">
        <f t="shared" si="944"/>
        <v>455</v>
      </c>
    </row>
    <row r="1949" spans="1:30" ht="30" customHeight="1" x14ac:dyDescent="0.35">
      <c r="A1949" s="16"/>
      <c r="B1949" s="16" t="s">
        <v>79</v>
      </c>
      <c r="C1949" s="17">
        <v>1673</v>
      </c>
      <c r="D1949" s="18">
        <v>14258</v>
      </c>
      <c r="E1949" s="18">
        <v>8554</v>
      </c>
      <c r="F1949" s="19" t="s">
        <v>49</v>
      </c>
      <c r="G1949" s="16" t="s">
        <v>80</v>
      </c>
      <c r="H1949" s="16" t="s">
        <v>36</v>
      </c>
      <c r="I1949" s="19">
        <v>3.1</v>
      </c>
      <c r="J1949" s="19">
        <v>1.3</v>
      </c>
      <c r="K1949" s="19">
        <v>7</v>
      </c>
      <c r="L1949" s="19"/>
      <c r="M1949" s="19">
        <f t="shared" si="945"/>
        <v>7</v>
      </c>
      <c r="N1949" s="19"/>
      <c r="O1949" s="19">
        <f t="shared" si="941"/>
        <v>21.7</v>
      </c>
      <c r="P1949" s="20" t="str">
        <f>VLOOKUP(H1949,Supporting!A:D,2,FALSE)</f>
        <v>m2-LxH</v>
      </c>
      <c r="Q1949" s="21" t="str">
        <f t="shared" si="946"/>
        <v>off hired</v>
      </c>
      <c r="R1949" s="22">
        <v>44922</v>
      </c>
      <c r="S1949" s="22">
        <v>44967</v>
      </c>
      <c r="T1949" s="23">
        <f t="shared" si="947"/>
        <v>1</v>
      </c>
      <c r="U1949" s="24">
        <f t="shared" si="948"/>
        <v>6.5714285714285712</v>
      </c>
      <c r="V1949" s="31">
        <f>VLOOKUP(H1949,Supporting!A:D,3,FALSE)</f>
        <v>14</v>
      </c>
      <c r="W1949" s="25">
        <f>VLOOKUP(H1949,Supporting!A:D,4,FALSE)</f>
        <v>0.84</v>
      </c>
      <c r="X1949" s="26">
        <f t="shared" si="949"/>
        <v>303.8</v>
      </c>
      <c r="Y1949" s="26">
        <f t="shared" si="950"/>
        <v>18.227999999999998</v>
      </c>
      <c r="Z1949" s="26">
        <f t="shared" si="942"/>
        <v>212.65999999999997</v>
      </c>
      <c r="AA1949" s="26">
        <f t="shared" si="951"/>
        <v>91.14</v>
      </c>
      <c r="AB1949" s="26">
        <f t="shared" si="943"/>
        <v>119.78399999999999</v>
      </c>
      <c r="AC1949" s="26">
        <f t="shared" si="952"/>
        <v>423.58399999999995</v>
      </c>
      <c r="AD1949" s="93">
        <f t="shared" si="944"/>
        <v>423.58399999999995</v>
      </c>
    </row>
    <row r="1950" spans="1:30" ht="30" customHeight="1" x14ac:dyDescent="0.35">
      <c r="A1950" s="16"/>
      <c r="B1950" s="16" t="s">
        <v>79</v>
      </c>
      <c r="C1950" s="17">
        <v>1673</v>
      </c>
      <c r="D1950" s="18">
        <v>14258</v>
      </c>
      <c r="E1950" s="18">
        <v>8554</v>
      </c>
      <c r="F1950" s="19" t="s">
        <v>49</v>
      </c>
      <c r="G1950" s="16" t="s">
        <v>80</v>
      </c>
      <c r="H1950" s="16" t="s">
        <v>36</v>
      </c>
      <c r="I1950" s="19">
        <v>2.5</v>
      </c>
      <c r="J1950" s="19">
        <v>1.3</v>
      </c>
      <c r="K1950" s="19">
        <v>2</v>
      </c>
      <c r="L1950" s="19"/>
      <c r="M1950" s="19">
        <f t="shared" ref="M1950" si="953">K1950-L1950</f>
        <v>2</v>
      </c>
      <c r="N1950" s="19"/>
      <c r="O1950" s="19">
        <f t="shared" ref="O1950" si="954">IF(P1950="m3",I1950*J1950*M1950,IF(P1950="m2-LxH",I1950*M1950,IF(P1950="m2-LxW",I1950*J1950*N1950,IF(P1950="rm",M1950,IF(P1950="lm",I1950,IF(P1950="unit",1,0))))))</f>
        <v>5</v>
      </c>
      <c r="P1950" s="20" t="str">
        <f>VLOOKUP(H1950,Supporting!A:D,2,FALSE)</f>
        <v>m2-LxH</v>
      </c>
      <c r="Q1950" s="21" t="str">
        <f t="shared" ref="Q1950" si="955">IF(S1950&lt;&gt;0,"off hired",IF(R1950&lt;&gt;0,"on hire","-"))</f>
        <v>off hired</v>
      </c>
      <c r="R1950" s="22">
        <v>44922</v>
      </c>
      <c r="S1950" s="22">
        <v>44967</v>
      </c>
      <c r="T1950" s="23">
        <f t="shared" ref="T1950" si="956">IF(S1950&lt;&gt;0,1,0)</f>
        <v>1</v>
      </c>
      <c r="U1950" s="24">
        <f t="shared" ref="U1950" si="957">IF(Q1950="on hire",$C$1-R1950+1,IF(Q1950="off hired",S1950-R1950+1,0))/7</f>
        <v>6.5714285714285712</v>
      </c>
      <c r="V1950" s="31">
        <f>VLOOKUP(H1950,Supporting!A:D,3,FALSE)</f>
        <v>14</v>
      </c>
      <c r="W1950" s="25">
        <f>VLOOKUP(H1950,Supporting!A:D,4,FALSE)</f>
        <v>0.84</v>
      </c>
      <c r="X1950" s="26">
        <f t="shared" ref="X1950" si="958">V1950*O1950</f>
        <v>70</v>
      </c>
      <c r="Y1950" s="26">
        <f t="shared" ref="Y1950" si="959">W1950*O1950</f>
        <v>4.2</v>
      </c>
      <c r="Z1950" s="26">
        <f t="shared" ref="Z1950" si="960">_xlfn.IFNA(0.7*O1950*V1950,0)</f>
        <v>49</v>
      </c>
      <c r="AA1950" s="26">
        <f t="shared" ref="AA1950" si="961">IF(Q1950="off hired",0.3*O1950*V1950*T1950,0)</f>
        <v>21</v>
      </c>
      <c r="AB1950" s="26">
        <f t="shared" ref="AB1950" si="962">_xlfn.IFNA(U1950*O1950*W1950,0)</f>
        <v>27.599999999999998</v>
      </c>
      <c r="AC1950" s="26">
        <f t="shared" ref="AC1950" si="963">Z1950+AA1950+AB1950</f>
        <v>97.6</v>
      </c>
    </row>
    <row r="1951" spans="1:30" ht="30" customHeight="1" x14ac:dyDescent="0.35">
      <c r="A1951" s="16"/>
      <c r="B1951" s="16" t="s">
        <v>79</v>
      </c>
      <c r="C1951" s="17">
        <v>1673</v>
      </c>
      <c r="D1951" s="18">
        <v>14258</v>
      </c>
      <c r="E1951" s="18">
        <v>8554</v>
      </c>
      <c r="F1951" s="19" t="s">
        <v>49</v>
      </c>
      <c r="G1951" s="16" t="s">
        <v>80</v>
      </c>
      <c r="H1951" s="16" t="s">
        <v>36</v>
      </c>
      <c r="I1951" s="19">
        <v>2.5</v>
      </c>
      <c r="J1951" s="19">
        <v>1.3</v>
      </c>
      <c r="K1951" s="19">
        <v>4</v>
      </c>
      <c r="L1951" s="19"/>
      <c r="M1951" s="19">
        <f t="shared" si="945"/>
        <v>4</v>
      </c>
      <c r="N1951" s="19"/>
      <c r="O1951" s="19">
        <f t="shared" si="941"/>
        <v>10</v>
      </c>
      <c r="P1951" s="20" t="str">
        <f>VLOOKUP(H1951,Supporting!A:D,2,FALSE)</f>
        <v>m2-LxH</v>
      </c>
      <c r="Q1951" s="21" t="str">
        <f t="shared" si="946"/>
        <v>off hired</v>
      </c>
      <c r="R1951" s="22">
        <v>44922</v>
      </c>
      <c r="S1951" s="22">
        <v>44967</v>
      </c>
      <c r="T1951" s="23">
        <f t="shared" si="947"/>
        <v>1</v>
      </c>
      <c r="U1951" s="24">
        <f t="shared" si="948"/>
        <v>6.5714285714285712</v>
      </c>
      <c r="V1951" s="31">
        <f>VLOOKUP(H1951,Supporting!A:D,3,FALSE)</f>
        <v>14</v>
      </c>
      <c r="W1951" s="25">
        <f>VLOOKUP(H1951,Supporting!A:D,4,FALSE)</f>
        <v>0.84</v>
      </c>
      <c r="X1951" s="26">
        <f t="shared" si="949"/>
        <v>140</v>
      </c>
      <c r="Y1951" s="26">
        <f t="shared" si="950"/>
        <v>8.4</v>
      </c>
      <c r="Z1951" s="26">
        <f t="shared" si="942"/>
        <v>98</v>
      </c>
      <c r="AA1951" s="26">
        <f t="shared" si="951"/>
        <v>42</v>
      </c>
      <c r="AB1951" s="26">
        <f t="shared" si="943"/>
        <v>55.199999999999996</v>
      </c>
      <c r="AC1951" s="26">
        <f t="shared" si="952"/>
        <v>195.2</v>
      </c>
      <c r="AD1951" s="93">
        <f t="shared" si="944"/>
        <v>195.2</v>
      </c>
    </row>
    <row r="1952" spans="1:30" ht="30" customHeight="1" x14ac:dyDescent="0.35">
      <c r="A1952" s="16"/>
      <c r="B1952" s="16" t="s">
        <v>47</v>
      </c>
      <c r="C1952" s="17">
        <v>1675</v>
      </c>
      <c r="D1952" s="18">
        <v>14260</v>
      </c>
      <c r="E1952" s="18">
        <v>8414</v>
      </c>
      <c r="F1952" s="19" t="s">
        <v>577</v>
      </c>
      <c r="G1952" s="16" t="s">
        <v>559</v>
      </c>
      <c r="H1952" s="16" t="s">
        <v>28</v>
      </c>
      <c r="I1952" s="19">
        <v>3.5</v>
      </c>
      <c r="J1952" s="19">
        <v>3.1</v>
      </c>
      <c r="K1952" s="19">
        <v>4</v>
      </c>
      <c r="L1952" s="19"/>
      <c r="M1952" s="19">
        <f t="shared" si="945"/>
        <v>4</v>
      </c>
      <c r="N1952" s="19"/>
      <c r="O1952" s="19">
        <f t="shared" si="941"/>
        <v>43.4</v>
      </c>
      <c r="P1952" s="20" t="str">
        <f>VLOOKUP(H1952,Supporting!A:D,2,FALSE)</f>
        <v>m3</v>
      </c>
      <c r="Q1952" s="21" t="str">
        <f t="shared" si="946"/>
        <v>off hired</v>
      </c>
      <c r="R1952" s="22">
        <v>44922</v>
      </c>
      <c r="S1952" s="22">
        <v>44937</v>
      </c>
      <c r="T1952" s="23">
        <f t="shared" si="947"/>
        <v>1</v>
      </c>
      <c r="U1952" s="24">
        <f t="shared" si="948"/>
        <v>2.2857142857142856</v>
      </c>
      <c r="V1952" s="31">
        <f>VLOOKUP(H1952,Supporting!A:D,3,FALSE)</f>
        <v>7.5</v>
      </c>
      <c r="W1952" s="25">
        <f>VLOOKUP(H1952,Supporting!A:D,4,FALSE)</f>
        <v>0.70000000000000007</v>
      </c>
      <c r="X1952" s="26">
        <f t="shared" si="949"/>
        <v>325.5</v>
      </c>
      <c r="Y1952" s="26">
        <f t="shared" si="950"/>
        <v>30.380000000000003</v>
      </c>
      <c r="Z1952" s="26">
        <f t="shared" si="942"/>
        <v>227.84999999999997</v>
      </c>
      <c r="AA1952" s="26">
        <f t="shared" si="951"/>
        <v>97.649999999999991</v>
      </c>
      <c r="AB1952" s="26">
        <f t="shared" si="943"/>
        <v>69.44</v>
      </c>
      <c r="AC1952" s="26">
        <f t="shared" si="952"/>
        <v>394.93999999999994</v>
      </c>
      <c r="AD1952" s="93">
        <f t="shared" si="944"/>
        <v>394.93999999999994</v>
      </c>
    </row>
    <row r="1953" spans="1:30" ht="30" customHeight="1" x14ac:dyDescent="0.35">
      <c r="A1953" s="16"/>
      <c r="B1953" s="16" t="s">
        <v>47</v>
      </c>
      <c r="C1953" s="17">
        <v>1677</v>
      </c>
      <c r="D1953" s="18">
        <v>14262</v>
      </c>
      <c r="E1953" s="18">
        <v>8416</v>
      </c>
      <c r="F1953" s="19" t="s">
        <v>577</v>
      </c>
      <c r="G1953" s="16" t="s">
        <v>559</v>
      </c>
      <c r="H1953" s="16" t="s">
        <v>28</v>
      </c>
      <c r="I1953" s="19">
        <v>3.5</v>
      </c>
      <c r="J1953" s="19">
        <v>3.1</v>
      </c>
      <c r="K1953" s="19">
        <v>4</v>
      </c>
      <c r="L1953" s="19"/>
      <c r="M1953" s="19">
        <f t="shared" si="945"/>
        <v>4</v>
      </c>
      <c r="N1953" s="19"/>
      <c r="O1953" s="19">
        <f t="shared" si="941"/>
        <v>43.4</v>
      </c>
      <c r="P1953" s="20" t="str">
        <f>VLOOKUP(H1953,Supporting!A:D,2,FALSE)</f>
        <v>m3</v>
      </c>
      <c r="Q1953" s="21" t="str">
        <f t="shared" si="946"/>
        <v>off hired</v>
      </c>
      <c r="R1953" s="22">
        <v>44923</v>
      </c>
      <c r="S1953" s="22">
        <v>44938</v>
      </c>
      <c r="T1953" s="23">
        <f t="shared" si="947"/>
        <v>1</v>
      </c>
      <c r="U1953" s="24">
        <f t="shared" si="948"/>
        <v>2.2857142857142856</v>
      </c>
      <c r="V1953" s="31">
        <f>VLOOKUP(H1953,Supporting!A:D,3,FALSE)</f>
        <v>7.5</v>
      </c>
      <c r="W1953" s="25">
        <f>VLOOKUP(H1953,Supporting!A:D,4,FALSE)</f>
        <v>0.70000000000000007</v>
      </c>
      <c r="X1953" s="26">
        <f t="shared" si="949"/>
        <v>325.5</v>
      </c>
      <c r="Y1953" s="26">
        <f t="shared" si="950"/>
        <v>30.380000000000003</v>
      </c>
      <c r="Z1953" s="26">
        <f t="shared" si="942"/>
        <v>227.84999999999997</v>
      </c>
      <c r="AA1953" s="26">
        <f t="shared" si="951"/>
        <v>97.649999999999991</v>
      </c>
      <c r="AB1953" s="26">
        <f t="shared" si="943"/>
        <v>69.44</v>
      </c>
      <c r="AC1953" s="26">
        <f t="shared" si="952"/>
        <v>394.93999999999994</v>
      </c>
      <c r="AD1953" s="93">
        <f t="shared" si="944"/>
        <v>394.93999999999994</v>
      </c>
    </row>
    <row r="1954" spans="1:30" ht="30" customHeight="1" x14ac:dyDescent="0.35">
      <c r="A1954" s="16"/>
      <c r="B1954" s="16" t="s">
        <v>47</v>
      </c>
      <c r="C1954" s="17">
        <v>1678</v>
      </c>
      <c r="D1954" s="18">
        <v>14263</v>
      </c>
      <c r="E1954" s="18">
        <v>8855</v>
      </c>
      <c r="F1954" s="19" t="s">
        <v>577</v>
      </c>
      <c r="G1954" s="16" t="s">
        <v>580</v>
      </c>
      <c r="H1954" s="16" t="s">
        <v>38</v>
      </c>
      <c r="I1954" s="19">
        <v>1.8</v>
      </c>
      <c r="J1954" s="19">
        <v>1</v>
      </c>
      <c r="K1954" s="19">
        <v>4</v>
      </c>
      <c r="L1954" s="19"/>
      <c r="M1954" s="19">
        <f t="shared" si="945"/>
        <v>4</v>
      </c>
      <c r="N1954" s="19"/>
      <c r="O1954" s="19">
        <f t="shared" si="941"/>
        <v>4</v>
      </c>
      <c r="P1954" s="20" t="str">
        <f>VLOOKUP(H1954,Supporting!A:D,2,FALSE)</f>
        <v>rm</v>
      </c>
      <c r="Q1954" s="21" t="str">
        <f t="shared" si="946"/>
        <v>off hired</v>
      </c>
      <c r="R1954" s="22">
        <v>44923</v>
      </c>
      <c r="S1954" s="22">
        <v>45021</v>
      </c>
      <c r="T1954" s="23">
        <f t="shared" si="947"/>
        <v>1</v>
      </c>
      <c r="U1954" s="24">
        <f t="shared" si="948"/>
        <v>14.142857142857142</v>
      </c>
      <c r="V1954" s="31">
        <f>VLOOKUP(H1954,Supporting!A:D,3,FALSE)</f>
        <v>135</v>
      </c>
      <c r="W1954" s="25">
        <f>VLOOKUP(H1954,Supporting!A:D,4,FALSE)</f>
        <v>12.25</v>
      </c>
      <c r="X1954" s="26">
        <f t="shared" si="949"/>
        <v>540</v>
      </c>
      <c r="Y1954" s="26">
        <f t="shared" si="950"/>
        <v>49</v>
      </c>
      <c r="Z1954" s="26">
        <f t="shared" si="942"/>
        <v>378</v>
      </c>
      <c r="AA1954" s="26">
        <f t="shared" si="951"/>
        <v>162</v>
      </c>
      <c r="AB1954" s="26">
        <f t="shared" si="943"/>
        <v>693</v>
      </c>
      <c r="AC1954" s="26">
        <f t="shared" si="952"/>
        <v>1233</v>
      </c>
      <c r="AD1954" s="93">
        <f t="shared" si="944"/>
        <v>1233</v>
      </c>
    </row>
    <row r="1955" spans="1:30" ht="30" customHeight="1" x14ac:dyDescent="0.35">
      <c r="A1955" s="16"/>
      <c r="B1955" s="16" t="s">
        <v>47</v>
      </c>
      <c r="C1955" s="17">
        <v>1678</v>
      </c>
      <c r="D1955" s="18">
        <v>14263</v>
      </c>
      <c r="E1955" s="18">
        <v>8855</v>
      </c>
      <c r="F1955" s="19" t="s">
        <v>577</v>
      </c>
      <c r="G1955" s="16" t="s">
        <v>580</v>
      </c>
      <c r="H1955" s="16" t="s">
        <v>41</v>
      </c>
      <c r="I1955" s="19">
        <v>1.8</v>
      </c>
      <c r="J1955" s="19">
        <v>0.6</v>
      </c>
      <c r="K1955" s="19"/>
      <c r="L1955" s="19"/>
      <c r="M1955" s="19">
        <f t="shared" si="945"/>
        <v>0</v>
      </c>
      <c r="N1955" s="19">
        <v>1</v>
      </c>
      <c r="O1955" s="19">
        <f t="shared" si="941"/>
        <v>1.08</v>
      </c>
      <c r="P1955" s="20" t="str">
        <f>VLOOKUP(H1955,Supporting!A:D,2,FALSE)</f>
        <v>m2-LxW</v>
      </c>
      <c r="Q1955" s="21" t="str">
        <f t="shared" si="946"/>
        <v>off hired</v>
      </c>
      <c r="R1955" s="22">
        <v>44923</v>
      </c>
      <c r="S1955" s="22">
        <v>45021</v>
      </c>
      <c r="T1955" s="23">
        <f t="shared" si="947"/>
        <v>1</v>
      </c>
      <c r="U1955" s="24">
        <f t="shared" si="948"/>
        <v>14.142857142857142</v>
      </c>
      <c r="V1955" s="31">
        <f>VLOOKUP(H1955,Supporting!A:D,3,FALSE)</f>
        <v>36.5</v>
      </c>
      <c r="W1955" s="25">
        <f>VLOOKUP(H1955,Supporting!A:D,4,FALSE)</f>
        <v>3.15</v>
      </c>
      <c r="X1955" s="26">
        <f t="shared" si="949"/>
        <v>39.42</v>
      </c>
      <c r="Y1955" s="26">
        <f t="shared" si="950"/>
        <v>3.4020000000000001</v>
      </c>
      <c r="Z1955" s="26">
        <f t="shared" si="942"/>
        <v>27.594000000000001</v>
      </c>
      <c r="AA1955" s="26">
        <f t="shared" si="951"/>
        <v>11.826000000000001</v>
      </c>
      <c r="AB1955" s="26">
        <f t="shared" si="943"/>
        <v>48.113999999999997</v>
      </c>
      <c r="AC1955" s="26">
        <f t="shared" si="952"/>
        <v>87.533999999999992</v>
      </c>
      <c r="AD1955" s="93">
        <f t="shared" si="944"/>
        <v>87.533999999999992</v>
      </c>
    </row>
    <row r="1956" spans="1:30" ht="30" customHeight="1" x14ac:dyDescent="0.35">
      <c r="A1956" s="16"/>
      <c r="B1956" s="16" t="s">
        <v>97</v>
      </c>
      <c r="C1956" s="17">
        <v>1679</v>
      </c>
      <c r="D1956" s="18">
        <v>14264</v>
      </c>
      <c r="E1956" s="18">
        <v>8488</v>
      </c>
      <c r="F1956" s="19" t="s">
        <v>49</v>
      </c>
      <c r="G1956" s="16" t="s">
        <v>206</v>
      </c>
      <c r="H1956" s="16" t="s">
        <v>36</v>
      </c>
      <c r="I1956" s="19">
        <v>6.8</v>
      </c>
      <c r="J1956" s="19">
        <v>1</v>
      </c>
      <c r="K1956" s="19">
        <v>2</v>
      </c>
      <c r="L1956" s="19"/>
      <c r="M1956" s="19">
        <f t="shared" si="945"/>
        <v>2</v>
      </c>
      <c r="N1956" s="19"/>
      <c r="O1956" s="19">
        <f t="shared" si="941"/>
        <v>13.6</v>
      </c>
      <c r="P1956" s="20" t="str">
        <f>VLOOKUP(H1956,Supporting!A:D,2,FALSE)</f>
        <v>m2-LxH</v>
      </c>
      <c r="Q1956" s="21" t="str">
        <f t="shared" si="946"/>
        <v>off hired</v>
      </c>
      <c r="R1956" s="22">
        <v>44923</v>
      </c>
      <c r="S1956" s="22">
        <v>44929</v>
      </c>
      <c r="T1956" s="23">
        <f t="shared" si="947"/>
        <v>1</v>
      </c>
      <c r="U1956" s="24">
        <f t="shared" si="948"/>
        <v>1</v>
      </c>
      <c r="V1956" s="31">
        <f>VLOOKUP(H1956,Supporting!A:D,3,FALSE)</f>
        <v>14</v>
      </c>
      <c r="W1956" s="25">
        <f>VLOOKUP(H1956,Supporting!A:D,4,FALSE)</f>
        <v>0.84</v>
      </c>
      <c r="X1956" s="26">
        <f t="shared" si="949"/>
        <v>190.4</v>
      </c>
      <c r="Y1956" s="26">
        <f t="shared" si="950"/>
        <v>11.423999999999999</v>
      </c>
      <c r="Z1956" s="26">
        <f t="shared" si="942"/>
        <v>133.28</v>
      </c>
      <c r="AA1956" s="26">
        <f t="shared" si="951"/>
        <v>57.120000000000005</v>
      </c>
      <c r="AB1956" s="26">
        <f t="shared" si="943"/>
        <v>11.423999999999999</v>
      </c>
      <c r="AC1956" s="26">
        <f t="shared" si="952"/>
        <v>201.82400000000001</v>
      </c>
      <c r="AD1956" s="93">
        <f t="shared" si="944"/>
        <v>201.82400000000001</v>
      </c>
    </row>
    <row r="1957" spans="1:30" ht="30" customHeight="1" x14ac:dyDescent="0.35">
      <c r="A1957" s="16"/>
      <c r="B1957" s="16" t="s">
        <v>100</v>
      </c>
      <c r="C1957" s="17">
        <v>1680</v>
      </c>
      <c r="D1957" s="18">
        <v>14265</v>
      </c>
      <c r="E1957" s="18">
        <v>8640</v>
      </c>
      <c r="F1957" s="19" t="s">
        <v>49</v>
      </c>
      <c r="G1957" s="16" t="s">
        <v>56</v>
      </c>
      <c r="H1957" s="16" t="s">
        <v>36</v>
      </c>
      <c r="I1957" s="19">
        <v>5.6</v>
      </c>
      <c r="J1957" s="19">
        <v>1.3</v>
      </c>
      <c r="K1957" s="19">
        <v>2</v>
      </c>
      <c r="L1957" s="19"/>
      <c r="M1957" s="19">
        <f t="shared" si="945"/>
        <v>2</v>
      </c>
      <c r="N1957" s="19"/>
      <c r="O1957" s="19">
        <f t="shared" si="941"/>
        <v>11.2</v>
      </c>
      <c r="P1957" s="20" t="str">
        <f>VLOOKUP(H1957,Supporting!A:D,2,FALSE)</f>
        <v>m2-LxH</v>
      </c>
      <c r="Q1957" s="21" t="str">
        <f t="shared" si="946"/>
        <v>off hired</v>
      </c>
      <c r="R1957" s="22">
        <v>44923</v>
      </c>
      <c r="S1957" s="22">
        <v>44964</v>
      </c>
      <c r="T1957" s="23">
        <f t="shared" si="947"/>
        <v>1</v>
      </c>
      <c r="U1957" s="24">
        <f t="shared" si="948"/>
        <v>6</v>
      </c>
      <c r="V1957" s="31">
        <f>VLOOKUP(H1957,Supporting!A:D,3,FALSE)</f>
        <v>14</v>
      </c>
      <c r="W1957" s="25">
        <f>VLOOKUP(H1957,Supporting!A:D,4,FALSE)</f>
        <v>0.84</v>
      </c>
      <c r="X1957" s="26">
        <f t="shared" si="949"/>
        <v>156.79999999999998</v>
      </c>
      <c r="Y1957" s="26">
        <f t="shared" si="950"/>
        <v>9.4079999999999995</v>
      </c>
      <c r="Z1957" s="26">
        <f t="shared" si="942"/>
        <v>109.75999999999999</v>
      </c>
      <c r="AA1957" s="26">
        <f t="shared" si="951"/>
        <v>47.04</v>
      </c>
      <c r="AB1957" s="26">
        <f t="shared" si="943"/>
        <v>56.447999999999986</v>
      </c>
      <c r="AC1957" s="26">
        <f t="shared" si="952"/>
        <v>213.24799999999996</v>
      </c>
      <c r="AD1957" s="93">
        <f t="shared" si="944"/>
        <v>213.24799999999996</v>
      </c>
    </row>
    <row r="1958" spans="1:30" ht="30" customHeight="1" x14ac:dyDescent="0.35">
      <c r="A1958" s="16"/>
      <c r="B1958" s="16" t="s">
        <v>47</v>
      </c>
      <c r="C1958" s="17">
        <v>1681</v>
      </c>
      <c r="D1958" s="18">
        <v>14266</v>
      </c>
      <c r="E1958" s="18">
        <v>8644</v>
      </c>
      <c r="F1958" s="19" t="s">
        <v>577</v>
      </c>
      <c r="G1958" s="16" t="s">
        <v>228</v>
      </c>
      <c r="H1958" s="16" t="s">
        <v>52</v>
      </c>
      <c r="I1958" s="19">
        <v>5</v>
      </c>
      <c r="J1958" s="19">
        <v>1.8</v>
      </c>
      <c r="K1958" s="19">
        <v>3</v>
      </c>
      <c r="L1958" s="19"/>
      <c r="M1958" s="19">
        <f t="shared" si="945"/>
        <v>3</v>
      </c>
      <c r="N1958" s="19"/>
      <c r="O1958" s="19">
        <f t="shared" si="941"/>
        <v>15</v>
      </c>
      <c r="P1958" s="20" t="str">
        <f>VLOOKUP(H1958,Supporting!A:D,2,FALSE)</f>
        <v>m2-LxH</v>
      </c>
      <c r="Q1958" s="21" t="str">
        <f t="shared" si="946"/>
        <v>off hired</v>
      </c>
      <c r="R1958" s="22">
        <v>44924</v>
      </c>
      <c r="S1958" s="22">
        <v>44964</v>
      </c>
      <c r="T1958" s="23">
        <f t="shared" si="947"/>
        <v>1</v>
      </c>
      <c r="U1958" s="24">
        <f t="shared" si="948"/>
        <v>5.8571428571428568</v>
      </c>
      <c r="V1958" s="31">
        <f>VLOOKUP(H1958,Supporting!A:D,3,FALSE)</f>
        <v>18</v>
      </c>
      <c r="W1958" s="25">
        <f>VLOOKUP(H1958,Supporting!A:D,4,FALSE)</f>
        <v>1.05</v>
      </c>
      <c r="X1958" s="26">
        <f t="shared" si="949"/>
        <v>270</v>
      </c>
      <c r="Y1958" s="26">
        <f t="shared" si="950"/>
        <v>15.75</v>
      </c>
      <c r="Z1958" s="26">
        <f t="shared" si="942"/>
        <v>189</v>
      </c>
      <c r="AA1958" s="26">
        <f t="shared" si="951"/>
        <v>81</v>
      </c>
      <c r="AB1958" s="26">
        <f t="shared" si="943"/>
        <v>92.25</v>
      </c>
      <c r="AC1958" s="26">
        <f t="shared" si="952"/>
        <v>362.25</v>
      </c>
      <c r="AD1958" s="93">
        <f t="shared" si="944"/>
        <v>362.25</v>
      </c>
    </row>
    <row r="1959" spans="1:30" ht="30" customHeight="1" x14ac:dyDescent="0.35">
      <c r="A1959" s="16"/>
      <c r="B1959" s="16" t="s">
        <v>47</v>
      </c>
      <c r="C1959" s="17">
        <v>1681</v>
      </c>
      <c r="D1959" s="18">
        <v>14266</v>
      </c>
      <c r="E1959" s="18">
        <v>8644</v>
      </c>
      <c r="F1959" s="19" t="s">
        <v>577</v>
      </c>
      <c r="G1959" s="16" t="s">
        <v>228</v>
      </c>
      <c r="H1959" s="16" t="s">
        <v>36</v>
      </c>
      <c r="I1959" s="19">
        <v>4</v>
      </c>
      <c r="J1959" s="19">
        <v>1.3</v>
      </c>
      <c r="K1959" s="19">
        <v>3</v>
      </c>
      <c r="L1959" s="19"/>
      <c r="M1959" s="19">
        <f t="shared" si="945"/>
        <v>3</v>
      </c>
      <c r="N1959" s="19"/>
      <c r="O1959" s="19">
        <f t="shared" si="941"/>
        <v>12</v>
      </c>
      <c r="P1959" s="20" t="str">
        <f>VLOOKUP(H1959,Supporting!A:D,2,FALSE)</f>
        <v>m2-LxH</v>
      </c>
      <c r="Q1959" s="21" t="str">
        <f t="shared" si="946"/>
        <v>off hired</v>
      </c>
      <c r="R1959" s="22">
        <v>44924</v>
      </c>
      <c r="S1959" s="22">
        <v>44964</v>
      </c>
      <c r="T1959" s="23">
        <f t="shared" si="947"/>
        <v>1</v>
      </c>
      <c r="U1959" s="24">
        <f t="shared" si="948"/>
        <v>5.8571428571428568</v>
      </c>
      <c r="V1959" s="31">
        <f>VLOOKUP(H1959,Supporting!A:D,3,FALSE)</f>
        <v>14</v>
      </c>
      <c r="W1959" s="25">
        <f>VLOOKUP(H1959,Supporting!A:D,4,FALSE)</f>
        <v>0.84</v>
      </c>
      <c r="X1959" s="26">
        <f t="shared" si="949"/>
        <v>168</v>
      </c>
      <c r="Y1959" s="26">
        <f t="shared" si="950"/>
        <v>10.08</v>
      </c>
      <c r="Z1959" s="26">
        <f t="shared" si="942"/>
        <v>117.59999999999998</v>
      </c>
      <c r="AA1959" s="26">
        <f t="shared" si="951"/>
        <v>50.399999999999991</v>
      </c>
      <c r="AB1959" s="26">
        <f t="shared" si="943"/>
        <v>59.039999999999992</v>
      </c>
      <c r="AC1959" s="26">
        <f t="shared" si="952"/>
        <v>227.03999999999996</v>
      </c>
      <c r="AD1959" s="93">
        <f t="shared" si="944"/>
        <v>227.03999999999996</v>
      </c>
    </row>
    <row r="1960" spans="1:30" ht="30" customHeight="1" x14ac:dyDescent="0.35">
      <c r="A1960" s="16"/>
      <c r="B1960" s="16" t="s">
        <v>79</v>
      </c>
      <c r="C1960" s="17">
        <v>1682</v>
      </c>
      <c r="D1960" s="18">
        <v>14267</v>
      </c>
      <c r="E1960" s="18">
        <v>8491</v>
      </c>
      <c r="F1960" s="19" t="s">
        <v>577</v>
      </c>
      <c r="G1960" s="16" t="s">
        <v>76</v>
      </c>
      <c r="H1960" s="16" t="s">
        <v>36</v>
      </c>
      <c r="I1960" s="19">
        <v>12.5</v>
      </c>
      <c r="J1960" s="19">
        <v>1</v>
      </c>
      <c r="K1960" s="19">
        <v>2</v>
      </c>
      <c r="L1960" s="19"/>
      <c r="M1960" s="19">
        <f t="shared" si="945"/>
        <v>2</v>
      </c>
      <c r="N1960" s="19"/>
      <c r="O1960" s="19">
        <f t="shared" si="941"/>
        <v>25</v>
      </c>
      <c r="P1960" s="20" t="str">
        <f>VLOOKUP(H1960,Supporting!A:D,2,FALSE)</f>
        <v>m2-LxH</v>
      </c>
      <c r="Q1960" s="21" t="str">
        <f t="shared" si="946"/>
        <v>off hired</v>
      </c>
      <c r="R1960" s="22">
        <v>44924</v>
      </c>
      <c r="S1960" s="22">
        <v>44930</v>
      </c>
      <c r="T1960" s="23">
        <f t="shared" si="947"/>
        <v>1</v>
      </c>
      <c r="U1960" s="24">
        <f t="shared" si="948"/>
        <v>1</v>
      </c>
      <c r="V1960" s="31">
        <f>VLOOKUP(H1960,Supporting!A:D,3,FALSE)</f>
        <v>14</v>
      </c>
      <c r="W1960" s="25">
        <f>VLOOKUP(H1960,Supporting!A:D,4,FALSE)</f>
        <v>0.84</v>
      </c>
      <c r="X1960" s="26">
        <f t="shared" si="949"/>
        <v>350</v>
      </c>
      <c r="Y1960" s="26">
        <f t="shared" si="950"/>
        <v>21</v>
      </c>
      <c r="Z1960" s="26">
        <f t="shared" si="942"/>
        <v>245</v>
      </c>
      <c r="AA1960" s="26">
        <f t="shared" si="951"/>
        <v>105</v>
      </c>
      <c r="AB1960" s="26">
        <f t="shared" si="943"/>
        <v>21</v>
      </c>
      <c r="AC1960" s="26">
        <f t="shared" si="952"/>
        <v>371</v>
      </c>
      <c r="AD1960" s="93">
        <f t="shared" si="944"/>
        <v>371</v>
      </c>
    </row>
    <row r="1961" spans="1:30" ht="30" customHeight="1" x14ac:dyDescent="0.35">
      <c r="A1961" s="16"/>
      <c r="B1961" s="16" t="s">
        <v>47</v>
      </c>
      <c r="C1961" s="17">
        <v>1684</v>
      </c>
      <c r="D1961" s="18">
        <v>14269</v>
      </c>
      <c r="E1961" s="18">
        <v>8491</v>
      </c>
      <c r="F1961" s="19" t="s">
        <v>577</v>
      </c>
      <c r="G1961" s="16" t="s">
        <v>73</v>
      </c>
      <c r="H1961" s="16" t="s">
        <v>36</v>
      </c>
      <c r="I1961" s="19">
        <v>7</v>
      </c>
      <c r="J1961" s="19">
        <v>1</v>
      </c>
      <c r="K1961" s="19">
        <v>4</v>
      </c>
      <c r="L1961" s="19"/>
      <c r="M1961" s="19">
        <f t="shared" si="945"/>
        <v>4</v>
      </c>
      <c r="N1961" s="19"/>
      <c r="O1961" s="19">
        <f t="shared" si="941"/>
        <v>28</v>
      </c>
      <c r="P1961" s="20" t="str">
        <f>VLOOKUP(H1961,Supporting!A:D,2,FALSE)</f>
        <v>m2-LxH</v>
      </c>
      <c r="Q1961" s="21" t="str">
        <f t="shared" si="946"/>
        <v>off hired</v>
      </c>
      <c r="R1961" s="22">
        <v>44925</v>
      </c>
      <c r="S1961" s="22">
        <v>44930</v>
      </c>
      <c r="T1961" s="23">
        <f t="shared" si="947"/>
        <v>1</v>
      </c>
      <c r="U1961" s="24">
        <f t="shared" si="948"/>
        <v>0.8571428571428571</v>
      </c>
      <c r="V1961" s="31">
        <f>VLOOKUP(H1961,Supporting!A:D,3,FALSE)</f>
        <v>14</v>
      </c>
      <c r="W1961" s="25">
        <f>VLOOKUP(H1961,Supporting!A:D,4,FALSE)</f>
        <v>0.84</v>
      </c>
      <c r="X1961" s="26">
        <f t="shared" si="949"/>
        <v>392</v>
      </c>
      <c r="Y1961" s="26">
        <f t="shared" si="950"/>
        <v>23.52</v>
      </c>
      <c r="Z1961" s="26">
        <f t="shared" si="942"/>
        <v>274.39999999999998</v>
      </c>
      <c r="AA1961" s="26">
        <f t="shared" si="951"/>
        <v>117.60000000000001</v>
      </c>
      <c r="AB1961" s="26">
        <f t="shared" si="943"/>
        <v>20.16</v>
      </c>
      <c r="AC1961" s="26">
        <f t="shared" si="952"/>
        <v>412.16</v>
      </c>
      <c r="AD1961" s="93">
        <f t="shared" si="944"/>
        <v>412.16</v>
      </c>
    </row>
    <row r="1962" spans="1:30" ht="30" customHeight="1" x14ac:dyDescent="0.35">
      <c r="A1962" s="16"/>
      <c r="B1962" s="16" t="s">
        <v>47</v>
      </c>
      <c r="C1962" s="17">
        <v>1684</v>
      </c>
      <c r="D1962" s="18">
        <v>14269</v>
      </c>
      <c r="E1962" s="18">
        <v>8491</v>
      </c>
      <c r="F1962" s="19" t="s">
        <v>577</v>
      </c>
      <c r="G1962" s="16" t="s">
        <v>73</v>
      </c>
      <c r="H1962" s="16" t="s">
        <v>41</v>
      </c>
      <c r="I1962" s="19">
        <v>1</v>
      </c>
      <c r="J1962" s="19">
        <v>1</v>
      </c>
      <c r="K1962" s="19"/>
      <c r="L1962" s="19"/>
      <c r="M1962" s="19">
        <f t="shared" si="945"/>
        <v>0</v>
      </c>
      <c r="N1962" s="19">
        <v>1</v>
      </c>
      <c r="O1962" s="19">
        <f t="shared" si="941"/>
        <v>1</v>
      </c>
      <c r="P1962" s="20" t="str">
        <f>VLOOKUP(H1962,Supporting!A:D,2,FALSE)</f>
        <v>m2-LxW</v>
      </c>
      <c r="Q1962" s="21" t="str">
        <f t="shared" si="946"/>
        <v>off hired</v>
      </c>
      <c r="R1962" s="22">
        <v>44925</v>
      </c>
      <c r="S1962" s="22">
        <v>44930</v>
      </c>
      <c r="T1962" s="23">
        <f t="shared" si="947"/>
        <v>1</v>
      </c>
      <c r="U1962" s="24">
        <f t="shared" si="948"/>
        <v>0.8571428571428571</v>
      </c>
      <c r="V1962" s="31">
        <f>VLOOKUP(H1962,Supporting!A:D,3,FALSE)</f>
        <v>36.5</v>
      </c>
      <c r="W1962" s="25">
        <f>VLOOKUP(H1962,Supporting!A:D,4,FALSE)</f>
        <v>3.15</v>
      </c>
      <c r="X1962" s="26">
        <f t="shared" si="949"/>
        <v>36.5</v>
      </c>
      <c r="Y1962" s="26">
        <f t="shared" si="950"/>
        <v>3.15</v>
      </c>
      <c r="Z1962" s="26">
        <f t="shared" si="942"/>
        <v>25.549999999999997</v>
      </c>
      <c r="AA1962" s="26">
        <f t="shared" si="951"/>
        <v>10.95</v>
      </c>
      <c r="AB1962" s="26">
        <f t="shared" si="943"/>
        <v>2.6999999999999997</v>
      </c>
      <c r="AC1962" s="26">
        <f t="shared" si="952"/>
        <v>39.200000000000003</v>
      </c>
      <c r="AD1962" s="93">
        <f t="shared" si="944"/>
        <v>39.200000000000003</v>
      </c>
    </row>
    <row r="1963" spans="1:30" ht="30" customHeight="1" x14ac:dyDescent="0.35">
      <c r="A1963" s="16"/>
      <c r="B1963" s="16" t="s">
        <v>114</v>
      </c>
      <c r="C1963" s="17">
        <v>1685</v>
      </c>
      <c r="D1963" s="18">
        <v>14270</v>
      </c>
      <c r="E1963" s="18">
        <v>8435</v>
      </c>
      <c r="F1963" s="19" t="s">
        <v>49</v>
      </c>
      <c r="G1963" s="16" t="s">
        <v>206</v>
      </c>
      <c r="H1963" s="16" t="s">
        <v>36</v>
      </c>
      <c r="I1963" s="19">
        <v>25</v>
      </c>
      <c r="J1963" s="19">
        <v>1</v>
      </c>
      <c r="K1963" s="19">
        <v>2</v>
      </c>
      <c r="L1963" s="19"/>
      <c r="M1963" s="19">
        <f t="shared" si="945"/>
        <v>2</v>
      </c>
      <c r="N1963" s="19"/>
      <c r="O1963" s="19">
        <f t="shared" ref="O1963:O1988" si="964">IF(P1963="m3",I1963*J1963*M1963,IF(P1963="m2-LxH",I1963*M1963,IF(P1963="m2-LxW",I1963*J1963*N1963,IF(P1963="rm",M1963,IF(P1963="lm",I1963,IF(P1963="unit",1,0))))))</f>
        <v>50</v>
      </c>
      <c r="P1963" s="20" t="str">
        <f>VLOOKUP(H1963,Supporting!A:D,2,FALSE)</f>
        <v>m2-LxH</v>
      </c>
      <c r="Q1963" s="21" t="str">
        <f t="shared" si="946"/>
        <v>off hired</v>
      </c>
      <c r="R1963" s="22">
        <v>44925</v>
      </c>
      <c r="S1963" s="22">
        <v>44943</v>
      </c>
      <c r="T1963" s="23">
        <f t="shared" si="947"/>
        <v>1</v>
      </c>
      <c r="U1963" s="24">
        <f t="shared" si="948"/>
        <v>2.7142857142857144</v>
      </c>
      <c r="V1963" s="31">
        <f>VLOOKUP(H1963,Supporting!A:D,3,FALSE)</f>
        <v>14</v>
      </c>
      <c r="W1963" s="25">
        <f>VLOOKUP(H1963,Supporting!A:D,4,FALSE)</f>
        <v>0.84</v>
      </c>
      <c r="X1963" s="26">
        <f t="shared" si="949"/>
        <v>700</v>
      </c>
      <c r="Y1963" s="26">
        <f t="shared" si="950"/>
        <v>42</v>
      </c>
      <c r="Z1963" s="26">
        <f t="shared" ref="Z1963:Z1988" si="965">_xlfn.IFNA(0.7*O1963*V1963,0)</f>
        <v>490</v>
      </c>
      <c r="AA1963" s="26">
        <f t="shared" si="951"/>
        <v>210</v>
      </c>
      <c r="AB1963" s="26">
        <f t="shared" ref="AB1963:AB1988" si="966">_xlfn.IFNA(U1963*O1963*W1963,0)</f>
        <v>114</v>
      </c>
      <c r="AC1963" s="26">
        <f t="shared" si="952"/>
        <v>814</v>
      </c>
      <c r="AD1963" s="93">
        <f t="shared" ref="AD1963:AD1988" si="967">_xlfn.IFNA(AC1963,0)</f>
        <v>814</v>
      </c>
    </row>
    <row r="1964" spans="1:30" ht="30" customHeight="1" x14ac:dyDescent="0.35">
      <c r="A1964" s="16"/>
      <c r="B1964" s="16" t="s">
        <v>114</v>
      </c>
      <c r="C1964" s="17">
        <v>1685</v>
      </c>
      <c r="D1964" s="18">
        <v>14270</v>
      </c>
      <c r="E1964" s="18">
        <v>8435</v>
      </c>
      <c r="F1964" s="19" t="s">
        <v>49</v>
      </c>
      <c r="G1964" s="16" t="s">
        <v>206</v>
      </c>
      <c r="H1964" s="16" t="s">
        <v>36</v>
      </c>
      <c r="I1964" s="19">
        <v>6</v>
      </c>
      <c r="J1964" s="19">
        <v>0.6</v>
      </c>
      <c r="K1964" s="19">
        <v>6</v>
      </c>
      <c r="L1964" s="19"/>
      <c r="M1964" s="19">
        <f t="shared" si="945"/>
        <v>6</v>
      </c>
      <c r="N1964" s="19"/>
      <c r="O1964" s="19">
        <f t="shared" si="964"/>
        <v>36</v>
      </c>
      <c r="P1964" s="20" t="str">
        <f>VLOOKUP(H1964,Supporting!A:D,2,FALSE)</f>
        <v>m2-LxH</v>
      </c>
      <c r="Q1964" s="21" t="str">
        <f t="shared" si="946"/>
        <v>off hired</v>
      </c>
      <c r="R1964" s="22">
        <v>44925</v>
      </c>
      <c r="S1964" s="22">
        <v>44943</v>
      </c>
      <c r="T1964" s="23">
        <f t="shared" si="947"/>
        <v>1</v>
      </c>
      <c r="U1964" s="24">
        <f t="shared" si="948"/>
        <v>2.7142857142857144</v>
      </c>
      <c r="V1964" s="31">
        <f>VLOOKUP(H1964,Supporting!A:D,3,FALSE)</f>
        <v>14</v>
      </c>
      <c r="W1964" s="25">
        <f>VLOOKUP(H1964,Supporting!A:D,4,FALSE)</f>
        <v>0.84</v>
      </c>
      <c r="X1964" s="26">
        <f t="shared" si="949"/>
        <v>504</v>
      </c>
      <c r="Y1964" s="26">
        <f t="shared" si="950"/>
        <v>30.24</v>
      </c>
      <c r="Z1964" s="26">
        <f t="shared" si="965"/>
        <v>352.8</v>
      </c>
      <c r="AA1964" s="26">
        <f t="shared" si="951"/>
        <v>151.19999999999999</v>
      </c>
      <c r="AB1964" s="26">
        <f t="shared" si="966"/>
        <v>82.08</v>
      </c>
      <c r="AC1964" s="26">
        <f t="shared" si="952"/>
        <v>586.08000000000004</v>
      </c>
      <c r="AD1964" s="93">
        <f t="shared" si="967"/>
        <v>586.08000000000004</v>
      </c>
    </row>
    <row r="1965" spans="1:30" ht="30" customHeight="1" x14ac:dyDescent="0.35">
      <c r="A1965" s="16"/>
      <c r="B1965" s="16" t="s">
        <v>114</v>
      </c>
      <c r="C1965" s="17">
        <v>1685</v>
      </c>
      <c r="D1965" s="18">
        <v>14270</v>
      </c>
      <c r="E1965" s="18">
        <v>8435</v>
      </c>
      <c r="F1965" s="19" t="s">
        <v>49</v>
      </c>
      <c r="G1965" s="16" t="s">
        <v>581</v>
      </c>
      <c r="H1965" s="16" t="s">
        <v>36</v>
      </c>
      <c r="I1965" s="19">
        <v>7.5</v>
      </c>
      <c r="J1965" s="19">
        <v>1</v>
      </c>
      <c r="K1965" s="19">
        <v>4</v>
      </c>
      <c r="L1965" s="19"/>
      <c r="M1965" s="19">
        <f t="shared" si="945"/>
        <v>4</v>
      </c>
      <c r="N1965" s="19"/>
      <c r="O1965" s="19">
        <f t="shared" si="964"/>
        <v>30</v>
      </c>
      <c r="P1965" s="20" t="str">
        <f>VLOOKUP(H1965,Supporting!A:D,2,FALSE)</f>
        <v>m2-LxH</v>
      </c>
      <c r="Q1965" s="21" t="str">
        <f t="shared" si="946"/>
        <v>off hired</v>
      </c>
      <c r="R1965" s="22">
        <v>44925</v>
      </c>
      <c r="S1965" s="22">
        <v>44943</v>
      </c>
      <c r="T1965" s="23">
        <f t="shared" si="947"/>
        <v>1</v>
      </c>
      <c r="U1965" s="24">
        <f t="shared" si="948"/>
        <v>2.7142857142857144</v>
      </c>
      <c r="V1965" s="31">
        <f>VLOOKUP(H1965,Supporting!A:D,3,FALSE)</f>
        <v>14</v>
      </c>
      <c r="W1965" s="25">
        <f>VLOOKUP(H1965,Supporting!A:D,4,FALSE)</f>
        <v>0.84</v>
      </c>
      <c r="X1965" s="26">
        <f t="shared" si="949"/>
        <v>420</v>
      </c>
      <c r="Y1965" s="26">
        <f t="shared" si="950"/>
        <v>25.2</v>
      </c>
      <c r="Z1965" s="26">
        <f t="shared" si="965"/>
        <v>294</v>
      </c>
      <c r="AA1965" s="26">
        <f t="shared" si="951"/>
        <v>126</v>
      </c>
      <c r="AB1965" s="26">
        <f t="shared" si="966"/>
        <v>68.400000000000006</v>
      </c>
      <c r="AC1965" s="26">
        <f t="shared" si="952"/>
        <v>488.4</v>
      </c>
      <c r="AD1965" s="93">
        <f t="shared" si="967"/>
        <v>488.4</v>
      </c>
    </row>
    <row r="1966" spans="1:30" ht="30" customHeight="1" x14ac:dyDescent="0.35">
      <c r="A1966" s="16"/>
      <c r="B1966" s="16" t="s">
        <v>79</v>
      </c>
      <c r="C1966" s="17">
        <v>1687</v>
      </c>
      <c r="D1966" s="18">
        <v>14272</v>
      </c>
      <c r="E1966" s="18">
        <v>8495</v>
      </c>
      <c r="F1966" s="19" t="s">
        <v>577</v>
      </c>
      <c r="G1966" s="16" t="s">
        <v>76</v>
      </c>
      <c r="H1966" s="16" t="s">
        <v>36</v>
      </c>
      <c r="I1966" s="19">
        <v>26.5</v>
      </c>
      <c r="J1966" s="19">
        <v>0.6</v>
      </c>
      <c r="K1966" s="19">
        <v>1.5</v>
      </c>
      <c r="L1966" s="19"/>
      <c r="M1966" s="19">
        <f t="shared" ref="M1966:M1992" si="968">K1966-L1966</f>
        <v>1.5</v>
      </c>
      <c r="N1966" s="19"/>
      <c r="O1966" s="19">
        <f t="shared" si="964"/>
        <v>39.75</v>
      </c>
      <c r="P1966" s="20" t="str">
        <f>VLOOKUP(H1966,Supporting!A:D,2,FALSE)</f>
        <v>m2-LxH</v>
      </c>
      <c r="Q1966" s="21" t="str">
        <f t="shared" ref="Q1966:Q1992" si="969">IF(S1966&lt;&gt;0,"off hired",IF(R1966&lt;&gt;0,"on hire","-"))</f>
        <v>off hired</v>
      </c>
      <c r="R1966" s="22">
        <v>44926</v>
      </c>
      <c r="S1966" s="22">
        <v>44931</v>
      </c>
      <c r="T1966" s="23">
        <f t="shared" ref="T1966:T1992" si="970">IF(S1966&lt;&gt;0,1,0)</f>
        <v>1</v>
      </c>
      <c r="U1966" s="24">
        <f t="shared" ref="U1966:U1992" si="971">IF(Q1966="on hire",$C$1-R1966+1,IF(Q1966="off hired",S1966-R1966+1,0))/7</f>
        <v>0.8571428571428571</v>
      </c>
      <c r="V1966" s="31">
        <f>VLOOKUP(H1966,Supporting!A:D,3,FALSE)</f>
        <v>14</v>
      </c>
      <c r="W1966" s="25">
        <f>VLOOKUP(H1966,Supporting!A:D,4,FALSE)</f>
        <v>0.84</v>
      </c>
      <c r="X1966" s="26">
        <f t="shared" ref="X1966:X1992" si="972">V1966*O1966</f>
        <v>556.5</v>
      </c>
      <c r="Y1966" s="26">
        <f t="shared" ref="Y1966:Y1992" si="973">W1966*O1966</f>
        <v>33.39</v>
      </c>
      <c r="Z1966" s="26">
        <f t="shared" si="965"/>
        <v>389.55</v>
      </c>
      <c r="AA1966" s="26">
        <f t="shared" ref="AA1966:AA1992" si="974">IF(Q1966="off hired",0.3*O1966*V1966*T1966,0)</f>
        <v>166.95</v>
      </c>
      <c r="AB1966" s="26">
        <f t="shared" si="966"/>
        <v>28.619999999999997</v>
      </c>
      <c r="AC1966" s="26">
        <f t="shared" ref="AC1966:AC1992" si="975">Z1966+AA1966+AB1966</f>
        <v>585.12</v>
      </c>
      <c r="AD1966" s="93">
        <f t="shared" si="967"/>
        <v>585.12</v>
      </c>
    </row>
    <row r="1967" spans="1:30" ht="30" customHeight="1" x14ac:dyDescent="0.35">
      <c r="A1967" s="16"/>
      <c r="B1967" s="16" t="s">
        <v>47</v>
      </c>
      <c r="C1967" s="17">
        <v>1688</v>
      </c>
      <c r="D1967" s="18">
        <v>14273</v>
      </c>
      <c r="E1967" s="18">
        <v>8796</v>
      </c>
      <c r="F1967" s="19" t="s">
        <v>577</v>
      </c>
      <c r="G1967" s="16" t="s">
        <v>582</v>
      </c>
      <c r="H1967" s="16" t="s">
        <v>38</v>
      </c>
      <c r="I1967" s="19">
        <v>2.5</v>
      </c>
      <c r="J1967" s="19">
        <v>1.8</v>
      </c>
      <c r="K1967" s="19">
        <v>3</v>
      </c>
      <c r="L1967" s="19"/>
      <c r="M1967" s="19">
        <f t="shared" si="968"/>
        <v>3</v>
      </c>
      <c r="N1967" s="19"/>
      <c r="O1967" s="19">
        <f t="shared" si="964"/>
        <v>3</v>
      </c>
      <c r="P1967" s="20" t="str">
        <f>VLOOKUP(H1967,Supporting!A:D,2,FALSE)</f>
        <v>rm</v>
      </c>
      <c r="Q1967" s="21" t="str">
        <f t="shared" si="969"/>
        <v>off hired</v>
      </c>
      <c r="R1967" s="22">
        <v>44926</v>
      </c>
      <c r="S1967" s="22">
        <v>44995</v>
      </c>
      <c r="T1967" s="23">
        <f t="shared" si="970"/>
        <v>1</v>
      </c>
      <c r="U1967" s="24">
        <f t="shared" si="971"/>
        <v>10</v>
      </c>
      <c r="V1967" s="31">
        <f>VLOOKUP(H1967,Supporting!A:D,3,FALSE)</f>
        <v>135</v>
      </c>
      <c r="W1967" s="25">
        <f>VLOOKUP(H1967,Supporting!A:D,4,FALSE)</f>
        <v>12.25</v>
      </c>
      <c r="X1967" s="26">
        <f t="shared" si="972"/>
        <v>405</v>
      </c>
      <c r="Y1967" s="26">
        <f t="shared" si="973"/>
        <v>36.75</v>
      </c>
      <c r="Z1967" s="26">
        <f t="shared" si="965"/>
        <v>283.49999999999994</v>
      </c>
      <c r="AA1967" s="26">
        <f t="shared" si="974"/>
        <v>121.49999999999999</v>
      </c>
      <c r="AB1967" s="26">
        <f t="shared" si="966"/>
        <v>367.5</v>
      </c>
      <c r="AC1967" s="26">
        <f t="shared" si="975"/>
        <v>772.5</v>
      </c>
      <c r="AD1967" s="93">
        <f t="shared" si="967"/>
        <v>772.5</v>
      </c>
    </row>
    <row r="1968" spans="1:30" ht="30" customHeight="1" x14ac:dyDescent="0.35">
      <c r="A1968" s="16"/>
      <c r="B1968" s="16" t="s">
        <v>47</v>
      </c>
      <c r="C1968" s="17">
        <v>1689</v>
      </c>
      <c r="D1968" s="18">
        <v>14274</v>
      </c>
      <c r="E1968" s="18">
        <v>8800</v>
      </c>
      <c r="F1968" s="19" t="s">
        <v>49</v>
      </c>
      <c r="G1968" s="16" t="s">
        <v>583</v>
      </c>
      <c r="H1968" s="16" t="s">
        <v>37</v>
      </c>
      <c r="I1968" s="19">
        <v>2.5</v>
      </c>
      <c r="J1968" s="19">
        <v>1.3</v>
      </c>
      <c r="K1968" s="19">
        <v>4</v>
      </c>
      <c r="L1968" s="19"/>
      <c r="M1968" s="19">
        <f t="shared" si="968"/>
        <v>4</v>
      </c>
      <c r="N1968" s="19"/>
      <c r="O1968" s="19">
        <f t="shared" si="964"/>
        <v>4</v>
      </c>
      <c r="P1968" s="20" t="str">
        <f>VLOOKUP(H1968,Supporting!A:D,2,FALSE)</f>
        <v>rm</v>
      </c>
      <c r="Q1968" s="21" t="str">
        <f t="shared" si="969"/>
        <v>off hired</v>
      </c>
      <c r="R1968" s="22">
        <v>44926</v>
      </c>
      <c r="S1968" s="22">
        <v>44998</v>
      </c>
      <c r="T1968" s="23">
        <f t="shared" si="970"/>
        <v>1</v>
      </c>
      <c r="U1968" s="24">
        <f t="shared" si="971"/>
        <v>10.428571428571429</v>
      </c>
      <c r="V1968" s="31">
        <f>VLOOKUP(H1968,Supporting!A:D,3,FALSE)</f>
        <v>100</v>
      </c>
      <c r="W1968" s="25">
        <f>VLOOKUP(H1968,Supporting!A:D,4,FALSE)</f>
        <v>10.15</v>
      </c>
      <c r="X1968" s="26">
        <f t="shared" si="972"/>
        <v>400</v>
      </c>
      <c r="Y1968" s="26">
        <f t="shared" si="973"/>
        <v>40.6</v>
      </c>
      <c r="Z1968" s="26">
        <f t="shared" si="965"/>
        <v>280</v>
      </c>
      <c r="AA1968" s="26">
        <f t="shared" si="974"/>
        <v>120</v>
      </c>
      <c r="AB1968" s="26">
        <f t="shared" si="966"/>
        <v>423.40000000000003</v>
      </c>
      <c r="AC1968" s="26">
        <f t="shared" si="975"/>
        <v>823.40000000000009</v>
      </c>
      <c r="AD1968" s="93">
        <f t="shared" si="967"/>
        <v>823.40000000000009</v>
      </c>
    </row>
    <row r="1969" spans="1:30" ht="30" customHeight="1" x14ac:dyDescent="0.35">
      <c r="A1969" s="16"/>
      <c r="B1969" s="16" t="s">
        <v>47</v>
      </c>
      <c r="C1969" s="17">
        <v>1690</v>
      </c>
      <c r="D1969" s="18">
        <v>14275</v>
      </c>
      <c r="E1969" s="18">
        <v>8793</v>
      </c>
      <c r="F1969" s="19" t="s">
        <v>577</v>
      </c>
      <c r="G1969" s="16" t="s">
        <v>580</v>
      </c>
      <c r="H1969" s="16" t="s">
        <v>36</v>
      </c>
      <c r="I1969" s="19">
        <v>6.3</v>
      </c>
      <c r="J1969" s="19">
        <v>1.3</v>
      </c>
      <c r="K1969" s="19">
        <v>4</v>
      </c>
      <c r="L1969" s="19"/>
      <c r="M1969" s="19">
        <f t="shared" si="968"/>
        <v>4</v>
      </c>
      <c r="N1969" s="19"/>
      <c r="O1969" s="19">
        <f t="shared" si="964"/>
        <v>25.2</v>
      </c>
      <c r="P1969" s="20" t="str">
        <f>VLOOKUP(H1969,Supporting!A:D,2,FALSE)</f>
        <v>m2-LxH</v>
      </c>
      <c r="Q1969" s="21" t="str">
        <f t="shared" si="969"/>
        <v>off hired</v>
      </c>
      <c r="R1969" s="22">
        <v>44926</v>
      </c>
      <c r="S1969" s="22">
        <v>44994</v>
      </c>
      <c r="T1969" s="23">
        <f t="shared" si="970"/>
        <v>1</v>
      </c>
      <c r="U1969" s="24">
        <f t="shared" si="971"/>
        <v>9.8571428571428577</v>
      </c>
      <c r="V1969" s="31">
        <f>VLOOKUP(H1969,Supporting!A:D,3,FALSE)</f>
        <v>14</v>
      </c>
      <c r="W1969" s="25">
        <f>VLOOKUP(H1969,Supporting!A:D,4,FALSE)</f>
        <v>0.84</v>
      </c>
      <c r="X1969" s="26">
        <f t="shared" si="972"/>
        <v>352.8</v>
      </c>
      <c r="Y1969" s="26">
        <f t="shared" si="973"/>
        <v>21.167999999999999</v>
      </c>
      <c r="Z1969" s="26">
        <f t="shared" si="965"/>
        <v>246.95999999999995</v>
      </c>
      <c r="AA1969" s="26">
        <f t="shared" si="974"/>
        <v>105.83999999999999</v>
      </c>
      <c r="AB1969" s="26">
        <f t="shared" si="966"/>
        <v>208.65600000000001</v>
      </c>
      <c r="AC1969" s="26">
        <f t="shared" si="975"/>
        <v>561.4559999999999</v>
      </c>
      <c r="AD1969" s="93">
        <f t="shared" si="967"/>
        <v>561.4559999999999</v>
      </c>
    </row>
    <row r="1970" spans="1:30" ht="30" customHeight="1" x14ac:dyDescent="0.35">
      <c r="A1970" s="16"/>
      <c r="B1970" s="16" t="s">
        <v>47</v>
      </c>
      <c r="C1970" s="17">
        <v>1691</v>
      </c>
      <c r="D1970" s="18">
        <v>14276</v>
      </c>
      <c r="E1970" s="18">
        <v>8426</v>
      </c>
      <c r="F1970" s="19" t="s">
        <v>577</v>
      </c>
      <c r="G1970" s="16" t="s">
        <v>584</v>
      </c>
      <c r="H1970" s="16" t="s">
        <v>36</v>
      </c>
      <c r="I1970" s="19">
        <v>15</v>
      </c>
      <c r="J1970" s="19">
        <v>1.3</v>
      </c>
      <c r="K1970" s="19">
        <v>4</v>
      </c>
      <c r="L1970" s="19"/>
      <c r="M1970" s="19">
        <f t="shared" si="968"/>
        <v>4</v>
      </c>
      <c r="N1970" s="19"/>
      <c r="O1970" s="19">
        <f t="shared" si="964"/>
        <v>60</v>
      </c>
      <c r="P1970" s="20" t="str">
        <f>VLOOKUP(H1970,Supporting!A:D,2,FALSE)</f>
        <v>m2-LxH</v>
      </c>
      <c r="Q1970" s="21" t="str">
        <f t="shared" si="969"/>
        <v>off hired</v>
      </c>
      <c r="R1970" s="22">
        <v>44926</v>
      </c>
      <c r="S1970" s="22">
        <v>44940</v>
      </c>
      <c r="T1970" s="23">
        <f t="shared" si="970"/>
        <v>1</v>
      </c>
      <c r="U1970" s="24">
        <f t="shared" si="971"/>
        <v>2.1428571428571428</v>
      </c>
      <c r="V1970" s="31">
        <f>VLOOKUP(H1970,Supporting!A:D,3,FALSE)</f>
        <v>14</v>
      </c>
      <c r="W1970" s="25">
        <f>VLOOKUP(H1970,Supporting!A:D,4,FALSE)</f>
        <v>0.84</v>
      </c>
      <c r="X1970" s="26">
        <f t="shared" si="972"/>
        <v>840</v>
      </c>
      <c r="Y1970" s="26">
        <f t="shared" si="973"/>
        <v>50.4</v>
      </c>
      <c r="Z1970" s="26">
        <f t="shared" si="965"/>
        <v>588</v>
      </c>
      <c r="AA1970" s="26">
        <f t="shared" si="974"/>
        <v>252</v>
      </c>
      <c r="AB1970" s="26">
        <f t="shared" si="966"/>
        <v>107.99999999999999</v>
      </c>
      <c r="AC1970" s="26">
        <f t="shared" si="975"/>
        <v>948</v>
      </c>
      <c r="AD1970" s="93">
        <f t="shared" si="967"/>
        <v>948</v>
      </c>
    </row>
    <row r="1971" spans="1:30" ht="30" customHeight="1" x14ac:dyDescent="0.35">
      <c r="A1971" s="16"/>
      <c r="B1971" s="16" t="s">
        <v>97</v>
      </c>
      <c r="C1971" s="17">
        <v>1692</v>
      </c>
      <c r="D1971" s="18">
        <v>14277</v>
      </c>
      <c r="E1971" s="18"/>
      <c r="F1971" s="19" t="s">
        <v>49</v>
      </c>
      <c r="G1971" s="16" t="s">
        <v>66</v>
      </c>
      <c r="H1971" s="16" t="s">
        <v>38</v>
      </c>
      <c r="I1971" s="19">
        <v>2.8</v>
      </c>
      <c r="J1971" s="19">
        <v>1.3</v>
      </c>
      <c r="K1971" s="19">
        <v>6</v>
      </c>
      <c r="L1971" s="19"/>
      <c r="M1971" s="19">
        <f t="shared" si="968"/>
        <v>6</v>
      </c>
      <c r="N1971" s="19"/>
      <c r="O1971" s="19">
        <f t="shared" si="964"/>
        <v>6</v>
      </c>
      <c r="P1971" s="20" t="str">
        <f>VLOOKUP(H1971,Supporting!A:D,2,FALSE)</f>
        <v>rm</v>
      </c>
      <c r="Q1971" s="21" t="str">
        <f t="shared" si="969"/>
        <v>on hire</v>
      </c>
      <c r="R1971" s="22">
        <v>44926</v>
      </c>
      <c r="S1971" s="22"/>
      <c r="T1971" s="23">
        <f t="shared" si="970"/>
        <v>0</v>
      </c>
      <c r="U1971" s="24">
        <f t="shared" ca="1" si="971"/>
        <v>16.428571428571427</v>
      </c>
      <c r="V1971" s="31">
        <f>VLOOKUP(H1971,Supporting!A:D,3,FALSE)</f>
        <v>135</v>
      </c>
      <c r="W1971" s="25">
        <f>VLOOKUP(H1971,Supporting!A:D,4,FALSE)</f>
        <v>12.25</v>
      </c>
      <c r="X1971" s="26">
        <f t="shared" si="972"/>
        <v>810</v>
      </c>
      <c r="Y1971" s="26">
        <f t="shared" si="973"/>
        <v>73.5</v>
      </c>
      <c r="Z1971" s="26">
        <f t="shared" si="965"/>
        <v>566.99999999999989</v>
      </c>
      <c r="AA1971" s="26">
        <f t="shared" si="974"/>
        <v>0</v>
      </c>
      <c r="AB1971" s="26">
        <f t="shared" ca="1" si="966"/>
        <v>1207.4999999999998</v>
      </c>
      <c r="AC1971" s="26">
        <f t="shared" ca="1" si="975"/>
        <v>1774.4999999999995</v>
      </c>
      <c r="AD1971" s="93">
        <f t="shared" ca="1" si="967"/>
        <v>1774.4999999999995</v>
      </c>
    </row>
    <row r="1972" spans="1:30" ht="30" customHeight="1" x14ac:dyDescent="0.35">
      <c r="A1972" s="16"/>
      <c r="B1972" s="16" t="s">
        <v>97</v>
      </c>
      <c r="C1972" s="17">
        <v>1692</v>
      </c>
      <c r="D1972" s="18">
        <v>14277</v>
      </c>
      <c r="E1972" s="18"/>
      <c r="F1972" s="19" t="s">
        <v>49</v>
      </c>
      <c r="G1972" s="16" t="s">
        <v>66</v>
      </c>
      <c r="H1972" s="16" t="s">
        <v>41</v>
      </c>
      <c r="I1972" s="19">
        <v>2.8</v>
      </c>
      <c r="J1972" s="19">
        <v>0.6</v>
      </c>
      <c r="K1972" s="19"/>
      <c r="L1972" s="19"/>
      <c r="M1972" s="19">
        <f t="shared" si="968"/>
        <v>0</v>
      </c>
      <c r="N1972" s="19">
        <v>1</v>
      </c>
      <c r="O1972" s="19">
        <f t="shared" si="964"/>
        <v>1.68</v>
      </c>
      <c r="P1972" s="20" t="str">
        <f>VLOOKUP(H1972,Supporting!A:D,2,FALSE)</f>
        <v>m2-LxW</v>
      </c>
      <c r="Q1972" s="21" t="str">
        <f t="shared" si="969"/>
        <v>on hire</v>
      </c>
      <c r="R1972" s="22">
        <v>44926</v>
      </c>
      <c r="S1972" s="22"/>
      <c r="T1972" s="23">
        <f t="shared" si="970"/>
        <v>0</v>
      </c>
      <c r="U1972" s="24">
        <f t="shared" ca="1" si="971"/>
        <v>16.428571428571427</v>
      </c>
      <c r="V1972" s="31">
        <f>VLOOKUP(H1972,Supporting!A:D,3,FALSE)</f>
        <v>36.5</v>
      </c>
      <c r="W1972" s="25">
        <f>VLOOKUP(H1972,Supporting!A:D,4,FALSE)</f>
        <v>3.15</v>
      </c>
      <c r="X1972" s="26">
        <f t="shared" si="972"/>
        <v>61.32</v>
      </c>
      <c r="Y1972" s="26">
        <f t="shared" si="973"/>
        <v>5.2919999999999998</v>
      </c>
      <c r="Z1972" s="26">
        <f t="shared" si="965"/>
        <v>42.923999999999999</v>
      </c>
      <c r="AA1972" s="26">
        <f t="shared" si="974"/>
        <v>0</v>
      </c>
      <c r="AB1972" s="26">
        <f t="shared" ca="1" si="966"/>
        <v>86.94</v>
      </c>
      <c r="AC1972" s="26">
        <f t="shared" ca="1" si="975"/>
        <v>129.864</v>
      </c>
      <c r="AD1972" s="93">
        <f t="shared" ca="1" si="967"/>
        <v>129.864</v>
      </c>
    </row>
    <row r="1973" spans="1:30" ht="30" customHeight="1" x14ac:dyDescent="0.35">
      <c r="A1973" s="16"/>
      <c r="B1973" s="16" t="s">
        <v>47</v>
      </c>
      <c r="C1973" s="17">
        <v>1693</v>
      </c>
      <c r="D1973" s="18">
        <v>14278</v>
      </c>
      <c r="E1973" s="18">
        <v>8410</v>
      </c>
      <c r="F1973" s="19" t="s">
        <v>577</v>
      </c>
      <c r="G1973" s="16"/>
      <c r="H1973" s="16" t="s">
        <v>28</v>
      </c>
      <c r="I1973" s="19">
        <v>2.5</v>
      </c>
      <c r="J1973" s="19">
        <v>2.5</v>
      </c>
      <c r="K1973" s="19">
        <v>3.5</v>
      </c>
      <c r="L1973" s="19"/>
      <c r="M1973" s="19">
        <f t="shared" si="968"/>
        <v>3.5</v>
      </c>
      <c r="N1973" s="19"/>
      <c r="O1973" s="19">
        <f t="shared" si="964"/>
        <v>21.875</v>
      </c>
      <c r="P1973" s="20" t="str">
        <f>VLOOKUP(H1973,Supporting!A:D,2,FALSE)</f>
        <v>m3</v>
      </c>
      <c r="Q1973" s="21" t="str">
        <f t="shared" si="969"/>
        <v>off hired</v>
      </c>
      <c r="R1973" s="22">
        <v>44928</v>
      </c>
      <c r="S1973" s="22">
        <v>44936</v>
      </c>
      <c r="T1973" s="23">
        <f t="shared" si="970"/>
        <v>1</v>
      </c>
      <c r="U1973" s="24">
        <f t="shared" si="971"/>
        <v>1.2857142857142858</v>
      </c>
      <c r="V1973" s="31">
        <f>VLOOKUP(H1973,Supporting!A:D,3,FALSE)</f>
        <v>7.5</v>
      </c>
      <c r="W1973" s="25">
        <f>VLOOKUP(H1973,Supporting!A:D,4,FALSE)</f>
        <v>0.70000000000000007</v>
      </c>
      <c r="X1973" s="26">
        <f t="shared" si="972"/>
        <v>164.0625</v>
      </c>
      <c r="Y1973" s="26">
        <f t="shared" si="973"/>
        <v>15.312500000000002</v>
      </c>
      <c r="Z1973" s="26">
        <f t="shared" si="965"/>
        <v>114.84374999999999</v>
      </c>
      <c r="AA1973" s="26">
        <f t="shared" si="974"/>
        <v>49.21875</v>
      </c>
      <c r="AB1973" s="26">
        <f t="shared" si="966"/>
        <v>19.687500000000004</v>
      </c>
      <c r="AC1973" s="26">
        <f t="shared" si="975"/>
        <v>183.75</v>
      </c>
      <c r="AD1973" s="93">
        <f t="shared" si="967"/>
        <v>183.75</v>
      </c>
    </row>
    <row r="1974" spans="1:30" ht="30" customHeight="1" x14ac:dyDescent="0.35">
      <c r="A1974" s="16"/>
      <c r="B1974" s="16" t="s">
        <v>47</v>
      </c>
      <c r="C1974" s="17">
        <v>1694</v>
      </c>
      <c r="D1974" s="18">
        <v>14279</v>
      </c>
      <c r="E1974" s="18">
        <v>8410</v>
      </c>
      <c r="F1974" s="19" t="s">
        <v>577</v>
      </c>
      <c r="G1974" s="16" t="s">
        <v>582</v>
      </c>
      <c r="H1974" s="16" t="s">
        <v>28</v>
      </c>
      <c r="I1974" s="19">
        <v>2.5</v>
      </c>
      <c r="J1974" s="19">
        <v>2.5</v>
      </c>
      <c r="K1974" s="19">
        <v>3.5</v>
      </c>
      <c r="L1974" s="19"/>
      <c r="M1974" s="19">
        <f t="shared" si="968"/>
        <v>3.5</v>
      </c>
      <c r="N1974" s="19"/>
      <c r="O1974" s="19">
        <f t="shared" si="964"/>
        <v>21.875</v>
      </c>
      <c r="P1974" s="20" t="str">
        <f>VLOOKUP(H1974,Supporting!A:D,2,FALSE)</f>
        <v>m3</v>
      </c>
      <c r="Q1974" s="21" t="str">
        <f t="shared" si="969"/>
        <v>off hired</v>
      </c>
      <c r="R1974" s="22">
        <v>44928</v>
      </c>
      <c r="S1974" s="22">
        <v>44936</v>
      </c>
      <c r="T1974" s="23">
        <f t="shared" si="970"/>
        <v>1</v>
      </c>
      <c r="U1974" s="24">
        <f t="shared" si="971"/>
        <v>1.2857142857142858</v>
      </c>
      <c r="V1974" s="31">
        <f>VLOOKUP(H1974,Supporting!A:D,3,FALSE)</f>
        <v>7.5</v>
      </c>
      <c r="W1974" s="25">
        <f>VLOOKUP(H1974,Supporting!A:D,4,FALSE)</f>
        <v>0.70000000000000007</v>
      </c>
      <c r="X1974" s="26">
        <f t="shared" si="972"/>
        <v>164.0625</v>
      </c>
      <c r="Y1974" s="26">
        <f t="shared" si="973"/>
        <v>15.312500000000002</v>
      </c>
      <c r="Z1974" s="26">
        <f t="shared" si="965"/>
        <v>114.84374999999999</v>
      </c>
      <c r="AA1974" s="26">
        <f t="shared" si="974"/>
        <v>49.21875</v>
      </c>
      <c r="AB1974" s="26">
        <f t="shared" si="966"/>
        <v>19.687500000000004</v>
      </c>
      <c r="AC1974" s="26">
        <f t="shared" si="975"/>
        <v>183.75</v>
      </c>
      <c r="AD1974" s="93">
        <f t="shared" si="967"/>
        <v>183.75</v>
      </c>
    </row>
    <row r="1975" spans="1:30" ht="30" customHeight="1" x14ac:dyDescent="0.35">
      <c r="A1975" s="16"/>
      <c r="B1975" s="16" t="s">
        <v>100</v>
      </c>
      <c r="C1975" s="17">
        <v>1695</v>
      </c>
      <c r="D1975" s="18">
        <v>14280</v>
      </c>
      <c r="E1975" s="18">
        <v>8782</v>
      </c>
      <c r="F1975" s="19" t="s">
        <v>49</v>
      </c>
      <c r="G1975" s="16" t="s">
        <v>72</v>
      </c>
      <c r="H1975" s="16" t="s">
        <v>36</v>
      </c>
      <c r="I1975" s="19">
        <v>6.8</v>
      </c>
      <c r="J1975" s="19">
        <v>1.3</v>
      </c>
      <c r="K1975" s="19">
        <v>2</v>
      </c>
      <c r="L1975" s="19"/>
      <c r="M1975" s="19">
        <f t="shared" si="968"/>
        <v>2</v>
      </c>
      <c r="N1975" s="19"/>
      <c r="O1975" s="19">
        <f t="shared" si="964"/>
        <v>13.6</v>
      </c>
      <c r="P1975" s="20" t="str">
        <f>VLOOKUP(H1975,Supporting!A:D,2,FALSE)</f>
        <v>m2-LxH</v>
      </c>
      <c r="Q1975" s="21" t="str">
        <f t="shared" si="969"/>
        <v>off hired</v>
      </c>
      <c r="R1975" s="22">
        <v>44928</v>
      </c>
      <c r="S1975" s="22">
        <v>44991</v>
      </c>
      <c r="T1975" s="23">
        <f t="shared" si="970"/>
        <v>1</v>
      </c>
      <c r="U1975" s="24">
        <f t="shared" si="971"/>
        <v>9.1428571428571423</v>
      </c>
      <c r="V1975" s="31">
        <f>VLOOKUP(H1975,Supporting!A:D,3,FALSE)</f>
        <v>14</v>
      </c>
      <c r="W1975" s="25">
        <f>VLOOKUP(H1975,Supporting!A:D,4,FALSE)</f>
        <v>0.84</v>
      </c>
      <c r="X1975" s="26">
        <f t="shared" si="972"/>
        <v>190.4</v>
      </c>
      <c r="Y1975" s="26">
        <f t="shared" si="973"/>
        <v>11.423999999999999</v>
      </c>
      <c r="Z1975" s="26">
        <f t="shared" si="965"/>
        <v>133.28</v>
      </c>
      <c r="AA1975" s="26">
        <f t="shared" si="974"/>
        <v>57.120000000000005</v>
      </c>
      <c r="AB1975" s="26">
        <f t="shared" si="966"/>
        <v>104.44799999999998</v>
      </c>
      <c r="AC1975" s="26">
        <f t="shared" si="975"/>
        <v>294.84799999999996</v>
      </c>
      <c r="AD1975" s="93">
        <f t="shared" si="967"/>
        <v>294.84799999999996</v>
      </c>
    </row>
    <row r="1976" spans="1:30" ht="30" customHeight="1" x14ac:dyDescent="0.35">
      <c r="A1976" s="16"/>
      <c r="B1976" s="16" t="s">
        <v>164</v>
      </c>
      <c r="C1976" s="17">
        <v>1226</v>
      </c>
      <c r="D1976" s="18">
        <v>13764</v>
      </c>
      <c r="E1976" s="18">
        <v>8480</v>
      </c>
      <c r="F1976" s="19" t="s">
        <v>577</v>
      </c>
      <c r="G1976" s="16" t="s">
        <v>201</v>
      </c>
      <c r="H1976" s="16" t="s">
        <v>36</v>
      </c>
      <c r="I1976" s="19">
        <v>66</v>
      </c>
      <c r="J1976" s="19">
        <v>0.6</v>
      </c>
      <c r="K1976" s="19">
        <v>2</v>
      </c>
      <c r="L1976" s="19"/>
      <c r="M1976" s="19">
        <f t="shared" si="968"/>
        <v>2</v>
      </c>
      <c r="N1976" s="19"/>
      <c r="O1976" s="19">
        <f t="shared" si="964"/>
        <v>132</v>
      </c>
      <c r="P1976" s="20" t="str">
        <f>VLOOKUP(H1976,Supporting!A:D,2,FALSE)</f>
        <v>m2-LxH</v>
      </c>
      <c r="Q1976" s="21" t="str">
        <f t="shared" si="969"/>
        <v>off hired</v>
      </c>
      <c r="R1976" s="22">
        <v>44850</v>
      </c>
      <c r="S1976" s="22">
        <v>44898</v>
      </c>
      <c r="T1976" s="23">
        <f t="shared" si="970"/>
        <v>1</v>
      </c>
      <c r="U1976" s="24">
        <f t="shared" si="971"/>
        <v>7</v>
      </c>
      <c r="V1976" s="31">
        <f>VLOOKUP(H1976,Supporting!A:D,3,FALSE)</f>
        <v>14</v>
      </c>
      <c r="W1976" s="25">
        <f>VLOOKUP(H1976,Supporting!A:D,4,FALSE)</f>
        <v>0.84</v>
      </c>
      <c r="X1976" s="26">
        <f t="shared" si="972"/>
        <v>1848</v>
      </c>
      <c r="Y1976" s="26">
        <f t="shared" si="973"/>
        <v>110.88</v>
      </c>
      <c r="Z1976" s="26">
        <f t="shared" si="965"/>
        <v>1293.5999999999999</v>
      </c>
      <c r="AA1976" s="26">
        <f t="shared" si="974"/>
        <v>554.4</v>
      </c>
      <c r="AB1976" s="26">
        <f t="shared" si="966"/>
        <v>776.16</v>
      </c>
      <c r="AC1976" s="26">
        <f t="shared" si="975"/>
        <v>2624.16</v>
      </c>
      <c r="AD1976" s="93">
        <f t="shared" si="967"/>
        <v>2624.16</v>
      </c>
    </row>
    <row r="1977" spans="1:30" ht="30" customHeight="1" x14ac:dyDescent="0.35">
      <c r="A1977" s="16"/>
      <c r="B1977" s="16" t="s">
        <v>114</v>
      </c>
      <c r="C1977" s="17">
        <v>1683</v>
      </c>
      <c r="D1977" s="18">
        <v>14268</v>
      </c>
      <c r="E1977" s="18">
        <v>8631</v>
      </c>
      <c r="F1977" s="19" t="s">
        <v>49</v>
      </c>
      <c r="G1977" s="16" t="s">
        <v>585</v>
      </c>
      <c r="H1977" s="16" t="s">
        <v>37</v>
      </c>
      <c r="I1977" s="19">
        <v>1.8</v>
      </c>
      <c r="J1977" s="19">
        <v>1.8</v>
      </c>
      <c r="K1977" s="19">
        <v>3.5</v>
      </c>
      <c r="L1977" s="19"/>
      <c r="M1977" s="19">
        <f t="shared" si="968"/>
        <v>3.5</v>
      </c>
      <c r="N1977" s="19"/>
      <c r="O1977" s="19">
        <f t="shared" si="964"/>
        <v>3.5</v>
      </c>
      <c r="P1977" s="20" t="str">
        <f>VLOOKUP(H1977,Supporting!A:D,2,FALSE)</f>
        <v>rm</v>
      </c>
      <c r="Q1977" s="21" t="str">
        <f t="shared" si="969"/>
        <v>off hired</v>
      </c>
      <c r="R1977" s="22">
        <v>44924</v>
      </c>
      <c r="S1977" s="22">
        <v>44960</v>
      </c>
      <c r="T1977" s="23">
        <f t="shared" si="970"/>
        <v>1</v>
      </c>
      <c r="U1977" s="24">
        <f t="shared" si="971"/>
        <v>5.2857142857142856</v>
      </c>
      <c r="V1977" s="31">
        <f>VLOOKUP(H1977,Supporting!A:D,3,FALSE)</f>
        <v>100</v>
      </c>
      <c r="W1977" s="25">
        <f>VLOOKUP(H1977,Supporting!A:D,4,FALSE)</f>
        <v>10.15</v>
      </c>
      <c r="X1977" s="26">
        <f t="shared" si="972"/>
        <v>350</v>
      </c>
      <c r="Y1977" s="26">
        <f t="shared" si="973"/>
        <v>35.524999999999999</v>
      </c>
      <c r="Z1977" s="26">
        <f t="shared" si="965"/>
        <v>244.99999999999997</v>
      </c>
      <c r="AA1977" s="26">
        <f t="shared" si="974"/>
        <v>105</v>
      </c>
      <c r="AB1977" s="26">
        <f t="shared" si="966"/>
        <v>187.77500000000001</v>
      </c>
      <c r="AC1977" s="26">
        <f t="shared" si="975"/>
        <v>537.77499999999998</v>
      </c>
      <c r="AD1977" s="93">
        <f t="shared" si="967"/>
        <v>537.77499999999998</v>
      </c>
    </row>
    <row r="1978" spans="1:30" ht="30" customHeight="1" x14ac:dyDescent="0.35">
      <c r="A1978" s="16"/>
      <c r="B1978" s="16" t="s">
        <v>114</v>
      </c>
      <c r="C1978" s="17">
        <v>1686</v>
      </c>
      <c r="D1978" s="18">
        <v>14271</v>
      </c>
      <c r="E1978" s="18">
        <v>8587</v>
      </c>
      <c r="F1978" s="19" t="s">
        <v>49</v>
      </c>
      <c r="G1978" s="16" t="s">
        <v>53</v>
      </c>
      <c r="H1978" s="16" t="s">
        <v>36</v>
      </c>
      <c r="I1978" s="19">
        <v>6</v>
      </c>
      <c r="J1978" s="19">
        <v>1</v>
      </c>
      <c r="K1978" s="19">
        <v>3.5</v>
      </c>
      <c r="L1978" s="19"/>
      <c r="M1978" s="19">
        <f t="shared" si="968"/>
        <v>3.5</v>
      </c>
      <c r="N1978" s="19"/>
      <c r="O1978" s="19">
        <f t="shared" si="964"/>
        <v>21</v>
      </c>
      <c r="P1978" s="20" t="str">
        <f>VLOOKUP(H1978,Supporting!A:D,2,FALSE)</f>
        <v>m2-LxH</v>
      </c>
      <c r="Q1978" s="21" t="str">
        <f t="shared" si="969"/>
        <v>off hired</v>
      </c>
      <c r="R1978" s="22">
        <v>44925</v>
      </c>
      <c r="S1978" s="22">
        <v>44978</v>
      </c>
      <c r="T1978" s="23">
        <f t="shared" si="970"/>
        <v>1</v>
      </c>
      <c r="U1978" s="24">
        <f t="shared" si="971"/>
        <v>7.7142857142857144</v>
      </c>
      <c r="V1978" s="31">
        <f>VLOOKUP(H1978,Supporting!A:D,3,FALSE)</f>
        <v>14</v>
      </c>
      <c r="W1978" s="25">
        <f>VLOOKUP(H1978,Supporting!A:D,4,FALSE)</f>
        <v>0.84</v>
      </c>
      <c r="X1978" s="26">
        <f t="shared" si="972"/>
        <v>294</v>
      </c>
      <c r="Y1978" s="26">
        <f t="shared" si="973"/>
        <v>17.64</v>
      </c>
      <c r="Z1978" s="26">
        <f t="shared" si="965"/>
        <v>205.79999999999998</v>
      </c>
      <c r="AA1978" s="26">
        <f t="shared" si="974"/>
        <v>88.2</v>
      </c>
      <c r="AB1978" s="26">
        <f t="shared" si="966"/>
        <v>136.07999999999998</v>
      </c>
      <c r="AC1978" s="26">
        <f t="shared" si="975"/>
        <v>430.08</v>
      </c>
      <c r="AD1978" s="93">
        <f t="shared" si="967"/>
        <v>430.08</v>
      </c>
    </row>
    <row r="1979" spans="1:30" ht="30" customHeight="1" x14ac:dyDescent="0.35">
      <c r="A1979" s="16"/>
      <c r="B1979" s="16" t="s">
        <v>47</v>
      </c>
      <c r="C1979" s="17">
        <v>1696</v>
      </c>
      <c r="D1979" s="18">
        <v>14281</v>
      </c>
      <c r="E1979" s="18">
        <v>8429</v>
      </c>
      <c r="F1979" s="19" t="s">
        <v>577</v>
      </c>
      <c r="G1979" s="16" t="s">
        <v>586</v>
      </c>
      <c r="H1979" s="16" t="s">
        <v>36</v>
      </c>
      <c r="I1979" s="19">
        <v>6.8</v>
      </c>
      <c r="J1979" s="19">
        <v>1.3</v>
      </c>
      <c r="K1979" s="19">
        <v>3.5</v>
      </c>
      <c r="L1979" s="19"/>
      <c r="M1979" s="19">
        <f t="shared" si="968"/>
        <v>3.5</v>
      </c>
      <c r="N1979" s="19"/>
      <c r="O1979" s="19">
        <f t="shared" si="964"/>
        <v>23.8</v>
      </c>
      <c r="P1979" s="20" t="str">
        <f>VLOOKUP(H1979,Supporting!A:D,2,FALSE)</f>
        <v>m2-LxH</v>
      </c>
      <c r="Q1979" s="21" t="str">
        <f t="shared" si="969"/>
        <v>off hired</v>
      </c>
      <c r="R1979" s="22">
        <v>44929</v>
      </c>
      <c r="S1979" s="22">
        <v>44942</v>
      </c>
      <c r="T1979" s="23">
        <f t="shared" si="970"/>
        <v>1</v>
      </c>
      <c r="U1979" s="24">
        <f t="shared" si="971"/>
        <v>2</v>
      </c>
      <c r="V1979" s="31">
        <f>VLOOKUP(H1979,Supporting!A:D,3,FALSE)</f>
        <v>14</v>
      </c>
      <c r="W1979" s="25">
        <f>VLOOKUP(H1979,Supporting!A:D,4,FALSE)</f>
        <v>0.84</v>
      </c>
      <c r="X1979" s="26">
        <f t="shared" si="972"/>
        <v>333.2</v>
      </c>
      <c r="Y1979" s="26">
        <f t="shared" si="973"/>
        <v>19.992000000000001</v>
      </c>
      <c r="Z1979" s="26">
        <f t="shared" si="965"/>
        <v>233.24</v>
      </c>
      <c r="AA1979" s="26">
        <f t="shared" si="974"/>
        <v>99.96</v>
      </c>
      <c r="AB1979" s="26">
        <f t="shared" si="966"/>
        <v>39.984000000000002</v>
      </c>
      <c r="AC1979" s="26">
        <f t="shared" si="975"/>
        <v>373.18399999999997</v>
      </c>
      <c r="AD1979" s="93">
        <f t="shared" si="967"/>
        <v>373.18399999999997</v>
      </c>
    </row>
    <row r="1980" spans="1:30" ht="30" customHeight="1" x14ac:dyDescent="0.35">
      <c r="A1980" s="16"/>
      <c r="B1980" s="16" t="s">
        <v>47</v>
      </c>
      <c r="C1980" s="17">
        <v>1697</v>
      </c>
      <c r="D1980" s="18">
        <v>14282</v>
      </c>
      <c r="E1980" s="18">
        <v>8557</v>
      </c>
      <c r="F1980" s="19" t="s">
        <v>577</v>
      </c>
      <c r="G1980" s="16" t="s">
        <v>586</v>
      </c>
      <c r="H1980" s="16" t="s">
        <v>28</v>
      </c>
      <c r="I1980" s="19">
        <v>2.5</v>
      </c>
      <c r="J1980" s="19">
        <v>2.5</v>
      </c>
      <c r="K1980" s="19">
        <v>3.5</v>
      </c>
      <c r="L1980" s="19"/>
      <c r="M1980" s="19">
        <f t="shared" si="968"/>
        <v>3.5</v>
      </c>
      <c r="N1980" s="19"/>
      <c r="O1980" s="19">
        <f t="shared" si="964"/>
        <v>21.875</v>
      </c>
      <c r="P1980" s="20" t="str">
        <f>VLOOKUP(H1980,Supporting!A:D,2,FALSE)</f>
        <v>m3</v>
      </c>
      <c r="Q1980" s="21" t="str">
        <f t="shared" si="969"/>
        <v>off hired</v>
      </c>
      <c r="R1980" s="22">
        <v>44929</v>
      </c>
      <c r="S1980" s="22">
        <v>44968</v>
      </c>
      <c r="T1980" s="23">
        <f t="shared" si="970"/>
        <v>1</v>
      </c>
      <c r="U1980" s="24">
        <f t="shared" si="971"/>
        <v>5.7142857142857144</v>
      </c>
      <c r="V1980" s="31">
        <f>VLOOKUP(H1980,Supporting!A:D,3,FALSE)</f>
        <v>7.5</v>
      </c>
      <c r="W1980" s="25">
        <f>VLOOKUP(H1980,Supporting!A:D,4,FALSE)</f>
        <v>0.70000000000000007</v>
      </c>
      <c r="X1980" s="26">
        <f t="shared" si="972"/>
        <v>164.0625</v>
      </c>
      <c r="Y1980" s="26">
        <f t="shared" si="973"/>
        <v>15.312500000000002</v>
      </c>
      <c r="Z1980" s="26">
        <f t="shared" si="965"/>
        <v>114.84374999999999</v>
      </c>
      <c r="AA1980" s="26">
        <f t="shared" si="974"/>
        <v>49.21875</v>
      </c>
      <c r="AB1980" s="26">
        <f t="shared" si="966"/>
        <v>87.500000000000014</v>
      </c>
      <c r="AC1980" s="26">
        <f t="shared" si="975"/>
        <v>251.5625</v>
      </c>
      <c r="AD1980" s="93">
        <f t="shared" si="967"/>
        <v>251.5625</v>
      </c>
    </row>
    <row r="1981" spans="1:30" ht="30" customHeight="1" x14ac:dyDescent="0.35">
      <c r="A1981" s="16"/>
      <c r="B1981" s="16" t="s">
        <v>47</v>
      </c>
      <c r="C1981" s="17">
        <v>1698</v>
      </c>
      <c r="D1981" s="18">
        <v>14283</v>
      </c>
      <c r="E1981" s="18">
        <v>8408</v>
      </c>
      <c r="F1981" s="19" t="s">
        <v>577</v>
      </c>
      <c r="G1981" s="16" t="s">
        <v>76</v>
      </c>
      <c r="H1981" s="16" t="s">
        <v>36</v>
      </c>
      <c r="I1981" s="19">
        <v>14.5</v>
      </c>
      <c r="J1981" s="19">
        <v>1</v>
      </c>
      <c r="K1981" s="19">
        <v>4</v>
      </c>
      <c r="L1981" s="19"/>
      <c r="M1981" s="19">
        <f t="shared" si="968"/>
        <v>4</v>
      </c>
      <c r="N1981" s="19"/>
      <c r="O1981" s="19">
        <f t="shared" si="964"/>
        <v>58</v>
      </c>
      <c r="P1981" s="20" t="str">
        <f>VLOOKUP(H1981,Supporting!A:D,2,FALSE)</f>
        <v>m2-LxH</v>
      </c>
      <c r="Q1981" s="21" t="str">
        <f t="shared" si="969"/>
        <v>off hired</v>
      </c>
      <c r="R1981" s="22">
        <v>44929</v>
      </c>
      <c r="S1981" s="22">
        <v>44936</v>
      </c>
      <c r="T1981" s="23">
        <f t="shared" si="970"/>
        <v>1</v>
      </c>
      <c r="U1981" s="24">
        <f t="shared" si="971"/>
        <v>1.1428571428571428</v>
      </c>
      <c r="V1981" s="31">
        <f>VLOOKUP(H1981,Supporting!A:D,3,FALSE)</f>
        <v>14</v>
      </c>
      <c r="W1981" s="25">
        <f>VLOOKUP(H1981,Supporting!A:D,4,FALSE)</f>
        <v>0.84</v>
      </c>
      <c r="X1981" s="26">
        <f t="shared" si="972"/>
        <v>812</v>
      </c>
      <c r="Y1981" s="26">
        <f t="shared" si="973"/>
        <v>48.72</v>
      </c>
      <c r="Z1981" s="26">
        <f t="shared" si="965"/>
        <v>568.39999999999986</v>
      </c>
      <c r="AA1981" s="26">
        <f t="shared" si="974"/>
        <v>243.59999999999997</v>
      </c>
      <c r="AB1981" s="26">
        <f t="shared" si="966"/>
        <v>55.679999999999993</v>
      </c>
      <c r="AC1981" s="26">
        <f t="shared" si="975"/>
        <v>867.67999999999972</v>
      </c>
      <c r="AD1981" s="93">
        <f t="shared" si="967"/>
        <v>867.67999999999972</v>
      </c>
    </row>
    <row r="1982" spans="1:30" ht="30" customHeight="1" x14ac:dyDescent="0.35">
      <c r="A1982" s="16"/>
      <c r="B1982" s="16" t="s">
        <v>47</v>
      </c>
      <c r="C1982" s="17">
        <v>1699</v>
      </c>
      <c r="D1982" s="18">
        <v>14284</v>
      </c>
      <c r="E1982" s="18">
        <v>8425</v>
      </c>
      <c r="F1982" s="19" t="s">
        <v>577</v>
      </c>
      <c r="G1982" s="16"/>
      <c r="H1982" s="16" t="s">
        <v>52</v>
      </c>
      <c r="I1982" s="19">
        <v>5</v>
      </c>
      <c r="J1982" s="19">
        <v>1.8</v>
      </c>
      <c r="K1982" s="19">
        <v>3</v>
      </c>
      <c r="L1982" s="19"/>
      <c r="M1982" s="19">
        <f t="shared" si="968"/>
        <v>3</v>
      </c>
      <c r="N1982" s="19"/>
      <c r="O1982" s="19">
        <f t="shared" si="964"/>
        <v>15</v>
      </c>
      <c r="P1982" s="20" t="str">
        <f>VLOOKUP(H1982,Supporting!A:D,2,FALSE)</f>
        <v>m2-LxH</v>
      </c>
      <c r="Q1982" s="21" t="str">
        <f t="shared" si="969"/>
        <v>off hired</v>
      </c>
      <c r="R1982" s="22">
        <v>44929</v>
      </c>
      <c r="S1982" s="22">
        <v>44940</v>
      </c>
      <c r="T1982" s="23">
        <f t="shared" si="970"/>
        <v>1</v>
      </c>
      <c r="U1982" s="24">
        <f t="shared" si="971"/>
        <v>1.7142857142857142</v>
      </c>
      <c r="V1982" s="31">
        <f>VLOOKUP(H1982,Supporting!A:D,3,FALSE)</f>
        <v>18</v>
      </c>
      <c r="W1982" s="25">
        <f>VLOOKUP(H1982,Supporting!A:D,4,FALSE)</f>
        <v>1.05</v>
      </c>
      <c r="X1982" s="26">
        <f t="shared" si="972"/>
        <v>270</v>
      </c>
      <c r="Y1982" s="26">
        <f t="shared" si="973"/>
        <v>15.75</v>
      </c>
      <c r="Z1982" s="26">
        <f t="shared" si="965"/>
        <v>189</v>
      </c>
      <c r="AA1982" s="26">
        <f t="shared" si="974"/>
        <v>81</v>
      </c>
      <c r="AB1982" s="26">
        <f t="shared" si="966"/>
        <v>27</v>
      </c>
      <c r="AC1982" s="26">
        <f t="shared" si="975"/>
        <v>297</v>
      </c>
      <c r="AD1982" s="93">
        <f t="shared" si="967"/>
        <v>297</v>
      </c>
    </row>
    <row r="1983" spans="1:30" ht="30" customHeight="1" x14ac:dyDescent="0.35">
      <c r="A1983" s="16"/>
      <c r="B1983" s="16" t="s">
        <v>47</v>
      </c>
      <c r="C1983" s="17">
        <v>1699</v>
      </c>
      <c r="D1983" s="18">
        <v>14284</v>
      </c>
      <c r="E1983" s="18">
        <v>8425</v>
      </c>
      <c r="F1983" s="19" t="s">
        <v>577</v>
      </c>
      <c r="G1983" s="16"/>
      <c r="H1983" s="16" t="s">
        <v>36</v>
      </c>
      <c r="I1983" s="19">
        <v>2.5</v>
      </c>
      <c r="J1983" s="19">
        <v>1.3</v>
      </c>
      <c r="K1983" s="19">
        <v>3.5</v>
      </c>
      <c r="L1983" s="19"/>
      <c r="M1983" s="19">
        <f t="shared" si="968"/>
        <v>3.5</v>
      </c>
      <c r="N1983" s="19"/>
      <c r="O1983" s="19">
        <f t="shared" si="964"/>
        <v>8.75</v>
      </c>
      <c r="P1983" s="20" t="str">
        <f>VLOOKUP(H1983,Supporting!A:D,2,FALSE)</f>
        <v>m2-LxH</v>
      </c>
      <c r="Q1983" s="21" t="str">
        <f t="shared" si="969"/>
        <v>off hired</v>
      </c>
      <c r="R1983" s="22">
        <v>44929</v>
      </c>
      <c r="S1983" s="22">
        <v>44940</v>
      </c>
      <c r="T1983" s="23">
        <f t="shared" si="970"/>
        <v>1</v>
      </c>
      <c r="U1983" s="24">
        <f t="shared" si="971"/>
        <v>1.7142857142857142</v>
      </c>
      <c r="V1983" s="31">
        <f>VLOOKUP(H1983,Supporting!A:D,3,FALSE)</f>
        <v>14</v>
      </c>
      <c r="W1983" s="25">
        <f>VLOOKUP(H1983,Supporting!A:D,4,FALSE)</f>
        <v>0.84</v>
      </c>
      <c r="X1983" s="26">
        <f t="shared" si="972"/>
        <v>122.5</v>
      </c>
      <c r="Y1983" s="26">
        <f t="shared" si="973"/>
        <v>7.35</v>
      </c>
      <c r="Z1983" s="26">
        <f t="shared" si="965"/>
        <v>85.75</v>
      </c>
      <c r="AA1983" s="26">
        <f t="shared" si="974"/>
        <v>36.75</v>
      </c>
      <c r="AB1983" s="26">
        <f t="shared" si="966"/>
        <v>12.6</v>
      </c>
      <c r="AC1983" s="26">
        <f t="shared" si="975"/>
        <v>135.1</v>
      </c>
      <c r="AD1983" s="93">
        <f t="shared" si="967"/>
        <v>135.1</v>
      </c>
    </row>
    <row r="1984" spans="1:30" ht="30" customHeight="1" x14ac:dyDescent="0.35">
      <c r="A1984" s="16"/>
      <c r="B1984" s="16" t="s">
        <v>84</v>
      </c>
      <c r="C1984" s="17">
        <v>1700</v>
      </c>
      <c r="D1984" s="18">
        <v>14285</v>
      </c>
      <c r="E1984" s="18">
        <v>8632</v>
      </c>
      <c r="F1984" s="19" t="s">
        <v>49</v>
      </c>
      <c r="G1984" s="16" t="s">
        <v>67</v>
      </c>
      <c r="H1984" s="16" t="s">
        <v>36</v>
      </c>
      <c r="I1984" s="19">
        <v>5</v>
      </c>
      <c r="J1984" s="19">
        <v>1</v>
      </c>
      <c r="K1984" s="19">
        <v>1.5</v>
      </c>
      <c r="L1984" s="19"/>
      <c r="M1984" s="19">
        <f t="shared" si="968"/>
        <v>1.5</v>
      </c>
      <c r="N1984" s="19"/>
      <c r="O1984" s="19">
        <f t="shared" si="964"/>
        <v>7.5</v>
      </c>
      <c r="P1984" s="20" t="str">
        <f>VLOOKUP(H1984,Supporting!A:D,2,FALSE)</f>
        <v>m2-LxH</v>
      </c>
      <c r="Q1984" s="21" t="str">
        <f t="shared" si="969"/>
        <v>off hired</v>
      </c>
      <c r="R1984" s="22">
        <v>44929</v>
      </c>
      <c r="S1984" s="22">
        <v>44961</v>
      </c>
      <c r="T1984" s="23">
        <f t="shared" si="970"/>
        <v>1</v>
      </c>
      <c r="U1984" s="24">
        <f t="shared" si="971"/>
        <v>4.7142857142857144</v>
      </c>
      <c r="V1984" s="31">
        <f>VLOOKUP(H1984,Supporting!A:D,3,FALSE)</f>
        <v>14</v>
      </c>
      <c r="W1984" s="25">
        <f>VLOOKUP(H1984,Supporting!A:D,4,FALSE)</f>
        <v>0.84</v>
      </c>
      <c r="X1984" s="26">
        <f t="shared" si="972"/>
        <v>105</v>
      </c>
      <c r="Y1984" s="26">
        <f t="shared" si="973"/>
        <v>6.3</v>
      </c>
      <c r="Z1984" s="26">
        <f t="shared" si="965"/>
        <v>73.5</v>
      </c>
      <c r="AA1984" s="26">
        <f t="shared" si="974"/>
        <v>31.5</v>
      </c>
      <c r="AB1984" s="26">
        <f t="shared" si="966"/>
        <v>29.700000000000003</v>
      </c>
      <c r="AC1984" s="26">
        <f t="shared" si="975"/>
        <v>134.69999999999999</v>
      </c>
      <c r="AD1984" s="93">
        <f t="shared" si="967"/>
        <v>134.69999999999999</v>
      </c>
    </row>
    <row r="1985" spans="1:30" ht="30" customHeight="1" x14ac:dyDescent="0.35">
      <c r="A1985" s="16"/>
      <c r="B1985" s="16" t="s">
        <v>47</v>
      </c>
      <c r="C1985" s="17">
        <v>1702</v>
      </c>
      <c r="D1985" s="18">
        <v>14287</v>
      </c>
      <c r="E1985" s="18">
        <v>8644</v>
      </c>
      <c r="F1985" s="19" t="s">
        <v>49</v>
      </c>
      <c r="G1985" s="16" t="s">
        <v>76</v>
      </c>
      <c r="H1985" s="16" t="s">
        <v>36</v>
      </c>
      <c r="I1985" s="19">
        <v>11</v>
      </c>
      <c r="J1985" s="19">
        <v>1.3</v>
      </c>
      <c r="K1985" s="19">
        <v>3</v>
      </c>
      <c r="L1985" s="19"/>
      <c r="M1985" s="19">
        <f t="shared" si="968"/>
        <v>3</v>
      </c>
      <c r="N1985" s="19"/>
      <c r="O1985" s="19">
        <f t="shared" si="964"/>
        <v>33</v>
      </c>
      <c r="P1985" s="20" t="str">
        <f>VLOOKUP(H1985,Supporting!A:D,2,FALSE)</f>
        <v>m2-LxH</v>
      </c>
      <c r="Q1985" s="21" t="str">
        <f t="shared" si="969"/>
        <v>off hired</v>
      </c>
      <c r="R1985" s="22">
        <v>44930</v>
      </c>
      <c r="S1985" s="22">
        <v>44964</v>
      </c>
      <c r="T1985" s="23">
        <f t="shared" si="970"/>
        <v>1</v>
      </c>
      <c r="U1985" s="24">
        <f t="shared" si="971"/>
        <v>5</v>
      </c>
      <c r="V1985" s="31">
        <f>VLOOKUP(H1985,Supporting!A:D,3,FALSE)</f>
        <v>14</v>
      </c>
      <c r="W1985" s="25">
        <f>VLOOKUP(H1985,Supporting!A:D,4,FALSE)</f>
        <v>0.84</v>
      </c>
      <c r="X1985" s="26">
        <f t="shared" si="972"/>
        <v>462</v>
      </c>
      <c r="Y1985" s="26">
        <f t="shared" si="973"/>
        <v>27.72</v>
      </c>
      <c r="Z1985" s="26">
        <f t="shared" si="965"/>
        <v>323.39999999999998</v>
      </c>
      <c r="AA1985" s="26">
        <f t="shared" si="974"/>
        <v>138.6</v>
      </c>
      <c r="AB1985" s="26">
        <f t="shared" si="966"/>
        <v>138.6</v>
      </c>
      <c r="AC1985" s="26">
        <f t="shared" si="975"/>
        <v>600.6</v>
      </c>
      <c r="AD1985" s="93">
        <f t="shared" si="967"/>
        <v>600.6</v>
      </c>
    </row>
    <row r="1986" spans="1:30" ht="30" customHeight="1" x14ac:dyDescent="0.35">
      <c r="A1986" s="16"/>
      <c r="B1986" s="16" t="s">
        <v>47</v>
      </c>
      <c r="C1986" s="17">
        <v>1703</v>
      </c>
      <c r="D1986" s="18">
        <v>14288</v>
      </c>
      <c r="E1986" s="18">
        <v>8589</v>
      </c>
      <c r="F1986" s="19" t="s">
        <v>49</v>
      </c>
      <c r="G1986" s="16" t="s">
        <v>90</v>
      </c>
      <c r="H1986" s="16" t="s">
        <v>28</v>
      </c>
      <c r="I1986" s="19">
        <v>5.8</v>
      </c>
      <c r="J1986" s="19">
        <v>4</v>
      </c>
      <c r="K1986" s="19">
        <v>1.5</v>
      </c>
      <c r="L1986" s="19"/>
      <c r="M1986" s="19">
        <f t="shared" si="968"/>
        <v>1.5</v>
      </c>
      <c r="N1986" s="19"/>
      <c r="O1986" s="19">
        <f t="shared" si="964"/>
        <v>34.799999999999997</v>
      </c>
      <c r="P1986" s="20" t="str">
        <f>VLOOKUP(H1986,Supporting!A:D,2,FALSE)</f>
        <v>m3</v>
      </c>
      <c r="Q1986" s="21" t="str">
        <f t="shared" si="969"/>
        <v>off hired</v>
      </c>
      <c r="R1986" s="22">
        <v>44930</v>
      </c>
      <c r="S1986" s="22">
        <v>44978</v>
      </c>
      <c r="T1986" s="23">
        <f t="shared" si="970"/>
        <v>1</v>
      </c>
      <c r="U1986" s="24">
        <f t="shared" si="971"/>
        <v>7</v>
      </c>
      <c r="V1986" s="31">
        <f>VLOOKUP(H1986,Supporting!A:D,3,FALSE)</f>
        <v>7.5</v>
      </c>
      <c r="W1986" s="25">
        <f>VLOOKUP(H1986,Supporting!A:D,4,FALSE)</f>
        <v>0.70000000000000007</v>
      </c>
      <c r="X1986" s="26">
        <f t="shared" si="972"/>
        <v>261</v>
      </c>
      <c r="Y1986" s="26">
        <f t="shared" si="973"/>
        <v>24.36</v>
      </c>
      <c r="Z1986" s="26">
        <f t="shared" si="965"/>
        <v>182.69999999999996</v>
      </c>
      <c r="AA1986" s="26">
        <f t="shared" si="974"/>
        <v>78.3</v>
      </c>
      <c r="AB1986" s="26">
        <f t="shared" si="966"/>
        <v>170.51999999999998</v>
      </c>
      <c r="AC1986" s="26">
        <f t="shared" si="975"/>
        <v>431.51999999999992</v>
      </c>
      <c r="AD1986" s="93">
        <f t="shared" si="967"/>
        <v>431.51999999999992</v>
      </c>
    </row>
    <row r="1987" spans="1:30" ht="30" customHeight="1" x14ac:dyDescent="0.35">
      <c r="A1987" s="16"/>
      <c r="B1987" s="16" t="s">
        <v>47</v>
      </c>
      <c r="C1987" s="17">
        <v>1704</v>
      </c>
      <c r="D1987" s="18">
        <v>14289</v>
      </c>
      <c r="E1987" s="18">
        <v>8574</v>
      </c>
      <c r="F1987" s="19" t="s">
        <v>577</v>
      </c>
      <c r="G1987" s="16" t="s">
        <v>67</v>
      </c>
      <c r="H1987" s="16" t="s">
        <v>36</v>
      </c>
      <c r="I1987" s="19">
        <v>4</v>
      </c>
      <c r="J1987" s="19">
        <v>1</v>
      </c>
      <c r="K1987" s="19">
        <v>5</v>
      </c>
      <c r="L1987" s="19"/>
      <c r="M1987" s="19">
        <f t="shared" si="968"/>
        <v>5</v>
      </c>
      <c r="N1987" s="19"/>
      <c r="O1987" s="19">
        <f t="shared" si="964"/>
        <v>20</v>
      </c>
      <c r="P1987" s="20" t="str">
        <f>VLOOKUP(H1987,Supporting!A:D,2,FALSE)</f>
        <v>m2-LxH</v>
      </c>
      <c r="Q1987" s="21" t="str">
        <f t="shared" si="969"/>
        <v>off hired</v>
      </c>
      <c r="R1987" s="22">
        <v>44931</v>
      </c>
      <c r="S1987" s="22">
        <v>44975</v>
      </c>
      <c r="T1987" s="23">
        <f t="shared" si="970"/>
        <v>1</v>
      </c>
      <c r="U1987" s="24">
        <f t="shared" si="971"/>
        <v>6.4285714285714288</v>
      </c>
      <c r="V1987" s="31">
        <f>VLOOKUP(H1987,Supporting!A:D,3,FALSE)</f>
        <v>14</v>
      </c>
      <c r="W1987" s="25">
        <f>VLOOKUP(H1987,Supporting!A:D,4,FALSE)</f>
        <v>0.84</v>
      </c>
      <c r="X1987" s="26">
        <f t="shared" si="972"/>
        <v>280</v>
      </c>
      <c r="Y1987" s="26">
        <f t="shared" si="973"/>
        <v>16.8</v>
      </c>
      <c r="Z1987" s="26">
        <f t="shared" si="965"/>
        <v>196</v>
      </c>
      <c r="AA1987" s="26">
        <f t="shared" si="974"/>
        <v>84</v>
      </c>
      <c r="AB1987" s="26">
        <f t="shared" si="966"/>
        <v>108</v>
      </c>
      <c r="AC1987" s="26">
        <f t="shared" si="975"/>
        <v>388</v>
      </c>
      <c r="AD1987" s="93">
        <f t="shared" si="967"/>
        <v>388</v>
      </c>
    </row>
    <row r="1988" spans="1:30" ht="30" customHeight="1" x14ac:dyDescent="0.35">
      <c r="A1988" s="16"/>
      <c r="B1988" s="16" t="s">
        <v>47</v>
      </c>
      <c r="C1988" s="17">
        <v>1705</v>
      </c>
      <c r="D1988" s="18">
        <v>14290</v>
      </c>
      <c r="E1988" s="18">
        <v>8611</v>
      </c>
      <c r="F1988" s="19" t="s">
        <v>49</v>
      </c>
      <c r="G1988" s="16" t="s">
        <v>76</v>
      </c>
      <c r="H1988" s="16" t="s">
        <v>36</v>
      </c>
      <c r="I1988" s="19">
        <v>4</v>
      </c>
      <c r="J1988" s="19">
        <v>1.3</v>
      </c>
      <c r="K1988" s="19">
        <v>3</v>
      </c>
      <c r="L1988" s="19"/>
      <c r="M1988" s="19">
        <f t="shared" si="968"/>
        <v>3</v>
      </c>
      <c r="N1988" s="19"/>
      <c r="O1988" s="19">
        <f t="shared" si="964"/>
        <v>12</v>
      </c>
      <c r="P1988" s="20" t="str">
        <f>VLOOKUP(H1988,Supporting!A:D,2,FALSE)</f>
        <v>m2-LxH</v>
      </c>
      <c r="Q1988" s="21" t="str">
        <f t="shared" si="969"/>
        <v>off hired</v>
      </c>
      <c r="R1988" s="22">
        <v>44931</v>
      </c>
      <c r="S1988" s="22">
        <v>44953</v>
      </c>
      <c r="T1988" s="23">
        <f t="shared" si="970"/>
        <v>1</v>
      </c>
      <c r="U1988" s="24">
        <f t="shared" si="971"/>
        <v>3.2857142857142856</v>
      </c>
      <c r="V1988" s="31">
        <f>VLOOKUP(H1988,Supporting!A:D,3,FALSE)</f>
        <v>14</v>
      </c>
      <c r="W1988" s="25">
        <f>VLOOKUP(H1988,Supporting!A:D,4,FALSE)</f>
        <v>0.84</v>
      </c>
      <c r="X1988" s="26">
        <f t="shared" si="972"/>
        <v>168</v>
      </c>
      <c r="Y1988" s="26">
        <f t="shared" si="973"/>
        <v>10.08</v>
      </c>
      <c r="Z1988" s="26">
        <f t="shared" si="965"/>
        <v>117.59999999999998</v>
      </c>
      <c r="AA1988" s="26">
        <f t="shared" si="974"/>
        <v>50.399999999999991</v>
      </c>
      <c r="AB1988" s="26">
        <f t="shared" si="966"/>
        <v>33.119999999999997</v>
      </c>
      <c r="AC1988" s="26">
        <f t="shared" si="975"/>
        <v>201.11999999999998</v>
      </c>
      <c r="AD1988" s="93">
        <f t="shared" si="967"/>
        <v>201.11999999999998</v>
      </c>
    </row>
    <row r="1989" spans="1:30" ht="30" customHeight="1" x14ac:dyDescent="0.35">
      <c r="A1989" s="16"/>
      <c r="B1989" s="16" t="s">
        <v>47</v>
      </c>
      <c r="C1989" s="17">
        <v>1706</v>
      </c>
      <c r="D1989" s="18">
        <v>14291</v>
      </c>
      <c r="E1989" s="18">
        <v>8415</v>
      </c>
      <c r="F1989" s="19" t="s">
        <v>577</v>
      </c>
      <c r="G1989" s="16" t="s">
        <v>76</v>
      </c>
      <c r="H1989" s="16" t="s">
        <v>28</v>
      </c>
      <c r="I1989" s="19">
        <v>2.5</v>
      </c>
      <c r="J1989" s="19">
        <v>2.5</v>
      </c>
      <c r="K1989" s="19">
        <v>4</v>
      </c>
      <c r="L1989" s="19"/>
      <c r="M1989" s="19">
        <f t="shared" si="968"/>
        <v>4</v>
      </c>
      <c r="N1989" s="19"/>
      <c r="O1989" s="19">
        <f t="shared" ref="O1989:O2041" si="976">IF(P1989="m3",I1989*J1989*M1989,IF(P1989="m2-LxH",I1989*M1989,IF(P1989="m2-LxW",I1989*J1989*N1989,IF(P1989="rm",M1989,IF(P1989="lm",I1989,IF(P1989="unit",1,0))))))</f>
        <v>25</v>
      </c>
      <c r="P1989" s="20" t="str">
        <f>VLOOKUP(H1989,Supporting!A:D,2,FALSE)</f>
        <v>m3</v>
      </c>
      <c r="Q1989" s="21" t="str">
        <f t="shared" si="969"/>
        <v>off hired</v>
      </c>
      <c r="R1989" s="22">
        <v>44931</v>
      </c>
      <c r="S1989" s="22">
        <v>44937</v>
      </c>
      <c r="T1989" s="23">
        <f t="shared" si="970"/>
        <v>1</v>
      </c>
      <c r="U1989" s="24">
        <f t="shared" si="971"/>
        <v>1</v>
      </c>
      <c r="V1989" s="31">
        <f>VLOOKUP(H1989,Supporting!A:D,3,FALSE)</f>
        <v>7.5</v>
      </c>
      <c r="W1989" s="25">
        <f>VLOOKUP(H1989,Supporting!A:D,4,FALSE)</f>
        <v>0.70000000000000007</v>
      </c>
      <c r="X1989" s="26">
        <f t="shared" si="972"/>
        <v>187.5</v>
      </c>
      <c r="Y1989" s="26">
        <f t="shared" si="973"/>
        <v>17.5</v>
      </c>
      <c r="Z1989" s="26">
        <f t="shared" ref="Z1989:Z2041" si="977">_xlfn.IFNA(0.7*O1989*V1989,0)</f>
        <v>131.25</v>
      </c>
      <c r="AA1989" s="26">
        <f t="shared" si="974"/>
        <v>56.25</v>
      </c>
      <c r="AB1989" s="26">
        <f t="shared" ref="AB1989:AB2041" si="978">_xlfn.IFNA(U1989*O1989*W1989,0)</f>
        <v>17.5</v>
      </c>
      <c r="AC1989" s="26">
        <f t="shared" si="975"/>
        <v>205</v>
      </c>
      <c r="AD1989" s="93">
        <f t="shared" ref="AD1989:AD2041" si="979">_xlfn.IFNA(AC1989,0)</f>
        <v>205</v>
      </c>
    </row>
    <row r="1990" spans="1:30" ht="30" customHeight="1" x14ac:dyDescent="0.35">
      <c r="A1990" s="16"/>
      <c r="B1990" s="16" t="s">
        <v>47</v>
      </c>
      <c r="C1990" s="17">
        <v>1706</v>
      </c>
      <c r="D1990" s="18">
        <v>14291</v>
      </c>
      <c r="E1990" s="18">
        <v>8415</v>
      </c>
      <c r="F1990" s="19" t="s">
        <v>577</v>
      </c>
      <c r="G1990" s="16" t="s">
        <v>76</v>
      </c>
      <c r="H1990" s="16" t="s">
        <v>28</v>
      </c>
      <c r="I1990" s="19">
        <v>2.5</v>
      </c>
      <c r="J1990" s="19">
        <v>2.5</v>
      </c>
      <c r="K1990" s="19">
        <v>4</v>
      </c>
      <c r="L1990" s="19"/>
      <c r="M1990" s="19">
        <f t="shared" ref="M1990" si="980">K1990-L1990</f>
        <v>4</v>
      </c>
      <c r="N1990" s="19"/>
      <c r="O1990" s="19">
        <f t="shared" ref="O1990" si="981">IF(P1990="m3",I1990*J1990*M1990,IF(P1990="m2-LxH",I1990*M1990,IF(P1990="m2-LxW",I1990*J1990*N1990,IF(P1990="rm",M1990,IF(P1990="lm",I1990,IF(P1990="unit",1,0))))))</f>
        <v>25</v>
      </c>
      <c r="P1990" s="20" t="str">
        <f>VLOOKUP(H1990,Supporting!A:D,2,FALSE)</f>
        <v>m3</v>
      </c>
      <c r="Q1990" s="21" t="str">
        <f t="shared" ref="Q1990" si="982">IF(S1990&lt;&gt;0,"off hired",IF(R1990&lt;&gt;0,"on hire","-"))</f>
        <v>off hired</v>
      </c>
      <c r="R1990" s="22">
        <v>44931</v>
      </c>
      <c r="S1990" s="22">
        <v>44937</v>
      </c>
      <c r="T1990" s="23">
        <f t="shared" ref="T1990" si="983">IF(S1990&lt;&gt;0,1,0)</f>
        <v>1</v>
      </c>
      <c r="U1990" s="24">
        <f t="shared" ref="U1990" si="984">IF(Q1990="on hire",$C$1-R1990+1,IF(Q1990="off hired",S1990-R1990+1,0))/7</f>
        <v>1</v>
      </c>
      <c r="V1990" s="31">
        <f>VLOOKUP(H1990,Supporting!A:D,3,FALSE)</f>
        <v>7.5</v>
      </c>
      <c r="W1990" s="25">
        <f>VLOOKUP(H1990,Supporting!A:D,4,FALSE)</f>
        <v>0.70000000000000007</v>
      </c>
      <c r="X1990" s="26">
        <f t="shared" ref="X1990" si="985">V1990*O1990</f>
        <v>187.5</v>
      </c>
      <c r="Y1990" s="26">
        <f t="shared" ref="Y1990" si="986">W1990*O1990</f>
        <v>17.5</v>
      </c>
      <c r="Z1990" s="26">
        <f t="shared" ref="Z1990" si="987">_xlfn.IFNA(0.7*O1990*V1990,0)</f>
        <v>131.25</v>
      </c>
      <c r="AA1990" s="26">
        <f t="shared" ref="AA1990" si="988">IF(Q1990="off hired",0.3*O1990*V1990*T1990,0)</f>
        <v>56.25</v>
      </c>
      <c r="AB1990" s="26">
        <f t="shared" ref="AB1990" si="989">_xlfn.IFNA(U1990*O1990*W1990,0)</f>
        <v>17.5</v>
      </c>
      <c r="AC1990" s="26">
        <f t="shared" ref="AC1990" si="990">Z1990+AA1990+AB1990</f>
        <v>205</v>
      </c>
    </row>
    <row r="1991" spans="1:30" ht="30" customHeight="1" x14ac:dyDescent="0.35">
      <c r="A1991" s="16"/>
      <c r="B1991" s="16" t="s">
        <v>84</v>
      </c>
      <c r="C1991" s="17">
        <v>1707</v>
      </c>
      <c r="D1991" s="18">
        <v>14292</v>
      </c>
      <c r="E1991" s="18">
        <v>8415</v>
      </c>
      <c r="F1991" s="19" t="s">
        <v>49</v>
      </c>
      <c r="G1991" s="16" t="s">
        <v>586</v>
      </c>
      <c r="H1991" s="16" t="s">
        <v>36</v>
      </c>
      <c r="I1991" s="19">
        <v>3.8</v>
      </c>
      <c r="J1991" s="19">
        <v>1.3</v>
      </c>
      <c r="K1991" s="19">
        <v>3</v>
      </c>
      <c r="L1991" s="19"/>
      <c r="M1991" s="19">
        <f t="shared" si="968"/>
        <v>3</v>
      </c>
      <c r="N1991" s="19"/>
      <c r="O1991" s="19">
        <f t="shared" si="976"/>
        <v>11.399999999999999</v>
      </c>
      <c r="P1991" s="20" t="str">
        <f>VLOOKUP(H1991,Supporting!A:D,2,FALSE)</f>
        <v>m2-LxH</v>
      </c>
      <c r="Q1991" s="21" t="str">
        <f t="shared" si="969"/>
        <v>off hired</v>
      </c>
      <c r="R1991" s="22">
        <v>44932</v>
      </c>
      <c r="S1991" s="22">
        <v>44937</v>
      </c>
      <c r="T1991" s="23">
        <f t="shared" si="970"/>
        <v>1</v>
      </c>
      <c r="U1991" s="24">
        <f t="shared" si="971"/>
        <v>0.8571428571428571</v>
      </c>
      <c r="V1991" s="31">
        <f>VLOOKUP(H1991,Supporting!A:D,3,FALSE)</f>
        <v>14</v>
      </c>
      <c r="W1991" s="25">
        <f>VLOOKUP(H1991,Supporting!A:D,4,FALSE)</f>
        <v>0.84</v>
      </c>
      <c r="X1991" s="26">
        <f t="shared" si="972"/>
        <v>159.59999999999997</v>
      </c>
      <c r="Y1991" s="26">
        <f t="shared" si="973"/>
        <v>9.5759999999999987</v>
      </c>
      <c r="Z1991" s="26">
        <f t="shared" si="977"/>
        <v>111.71999999999998</v>
      </c>
      <c r="AA1991" s="26">
        <f t="shared" si="974"/>
        <v>47.879999999999995</v>
      </c>
      <c r="AB1991" s="26">
        <v>0</v>
      </c>
      <c r="AC1991" s="26">
        <f t="shared" si="975"/>
        <v>159.59999999999997</v>
      </c>
      <c r="AD1991" s="93">
        <f t="shared" si="979"/>
        <v>159.59999999999997</v>
      </c>
    </row>
    <row r="1992" spans="1:30" ht="30" customHeight="1" x14ac:dyDescent="0.35">
      <c r="A1992" s="16"/>
      <c r="B1992" s="16" t="s">
        <v>114</v>
      </c>
      <c r="C1992" s="17">
        <v>1708</v>
      </c>
      <c r="D1992" s="18">
        <v>14293</v>
      </c>
      <c r="E1992" s="18">
        <v>8444</v>
      </c>
      <c r="F1992" s="19" t="s">
        <v>49</v>
      </c>
      <c r="G1992" s="16" t="s">
        <v>168</v>
      </c>
      <c r="H1992" s="16" t="s">
        <v>38</v>
      </c>
      <c r="I1992" s="19">
        <v>2.5</v>
      </c>
      <c r="J1992" s="19">
        <v>1.3</v>
      </c>
      <c r="K1992" s="19">
        <v>3.5</v>
      </c>
      <c r="L1992" s="19"/>
      <c r="M1992" s="19">
        <f t="shared" si="968"/>
        <v>3.5</v>
      </c>
      <c r="N1992" s="19"/>
      <c r="O1992" s="19">
        <f t="shared" si="976"/>
        <v>3.5</v>
      </c>
      <c r="P1992" s="20" t="str">
        <f>VLOOKUP(H1992,Supporting!A:D,2,FALSE)</f>
        <v>rm</v>
      </c>
      <c r="Q1992" s="21" t="str">
        <f t="shared" si="969"/>
        <v>off hired</v>
      </c>
      <c r="R1992" s="22">
        <v>44932</v>
      </c>
      <c r="S1992" s="22">
        <v>44946</v>
      </c>
      <c r="T1992" s="23">
        <f t="shared" si="970"/>
        <v>1</v>
      </c>
      <c r="U1992" s="24">
        <f t="shared" si="971"/>
        <v>2.1428571428571428</v>
      </c>
      <c r="V1992" s="31">
        <f>VLOOKUP(H1992,Supporting!A:D,3,FALSE)</f>
        <v>135</v>
      </c>
      <c r="W1992" s="25">
        <f>VLOOKUP(H1992,Supporting!A:D,4,FALSE)</f>
        <v>12.25</v>
      </c>
      <c r="X1992" s="26">
        <f t="shared" si="972"/>
        <v>472.5</v>
      </c>
      <c r="Y1992" s="26">
        <f t="shared" si="973"/>
        <v>42.875</v>
      </c>
      <c r="Z1992" s="26">
        <f t="shared" si="977"/>
        <v>330.74999999999994</v>
      </c>
      <c r="AA1992" s="26">
        <f t="shared" si="974"/>
        <v>141.75</v>
      </c>
      <c r="AB1992" s="26">
        <f t="shared" si="978"/>
        <v>91.875</v>
      </c>
      <c r="AC1992" s="26">
        <f t="shared" si="975"/>
        <v>564.375</v>
      </c>
      <c r="AD1992" s="93">
        <f t="shared" si="979"/>
        <v>564.375</v>
      </c>
    </row>
    <row r="1993" spans="1:30" ht="30" customHeight="1" x14ac:dyDescent="0.35">
      <c r="A1993" s="16"/>
      <c r="B1993" s="16" t="s">
        <v>114</v>
      </c>
      <c r="C1993" s="17">
        <v>1708</v>
      </c>
      <c r="D1993" s="18">
        <v>14293</v>
      </c>
      <c r="E1993" s="18">
        <v>8444</v>
      </c>
      <c r="F1993" s="19" t="s">
        <v>49</v>
      </c>
      <c r="G1993" s="16" t="s">
        <v>168</v>
      </c>
      <c r="H1993" s="16" t="s">
        <v>41</v>
      </c>
      <c r="I1993" s="19">
        <v>1</v>
      </c>
      <c r="J1993" s="19">
        <v>0.6</v>
      </c>
      <c r="K1993" s="19"/>
      <c r="L1993" s="19"/>
      <c r="M1993" s="19">
        <f t="shared" ref="M1993:M2044" si="991">K1993-L1993</f>
        <v>0</v>
      </c>
      <c r="N1993" s="19">
        <v>1</v>
      </c>
      <c r="O1993" s="19">
        <f t="shared" si="976"/>
        <v>0.6</v>
      </c>
      <c r="P1993" s="20" t="str">
        <f>VLOOKUP(H1993,Supporting!A:D,2,FALSE)</f>
        <v>m2-LxW</v>
      </c>
      <c r="Q1993" s="21" t="str">
        <f t="shared" ref="Q1993:Q2044" si="992">IF(S1993&lt;&gt;0,"off hired",IF(R1993&lt;&gt;0,"on hire","-"))</f>
        <v>off hired</v>
      </c>
      <c r="R1993" s="22">
        <v>44932</v>
      </c>
      <c r="S1993" s="22">
        <v>44946</v>
      </c>
      <c r="T1993" s="23">
        <f t="shared" ref="T1993:T2044" si="993">IF(S1993&lt;&gt;0,1,0)</f>
        <v>1</v>
      </c>
      <c r="U1993" s="24">
        <f t="shared" ref="U1993:U2044" si="994">IF(Q1993="on hire",$C$1-R1993+1,IF(Q1993="off hired",S1993-R1993+1,0))/7</f>
        <v>2.1428571428571428</v>
      </c>
      <c r="V1993" s="31">
        <f>VLOOKUP(H1993,Supporting!A:D,3,FALSE)</f>
        <v>36.5</v>
      </c>
      <c r="W1993" s="25">
        <f>VLOOKUP(H1993,Supporting!A:D,4,FALSE)</f>
        <v>3.15</v>
      </c>
      <c r="X1993" s="26">
        <f t="shared" ref="X1993:X2044" si="995">V1993*O1993</f>
        <v>21.9</v>
      </c>
      <c r="Y1993" s="26">
        <f t="shared" ref="Y1993:Y2044" si="996">W1993*O1993</f>
        <v>1.89</v>
      </c>
      <c r="Z1993" s="26">
        <f t="shared" si="977"/>
        <v>15.33</v>
      </c>
      <c r="AA1993" s="26">
        <f t="shared" ref="AA1993:AA2044" si="997">IF(Q1993="off hired",0.3*O1993*V1993*T1993,0)</f>
        <v>6.5699999999999994</v>
      </c>
      <c r="AB1993" s="26">
        <f t="shared" si="978"/>
        <v>4.05</v>
      </c>
      <c r="AC1993" s="26">
        <f t="shared" ref="AC1993:AC2044" si="998">Z1993+AA1993+AB1993</f>
        <v>25.95</v>
      </c>
      <c r="AD1993" s="93">
        <f t="shared" si="979"/>
        <v>25.95</v>
      </c>
    </row>
    <row r="1994" spans="1:30" ht="30" customHeight="1" x14ac:dyDescent="0.35">
      <c r="A1994" s="16"/>
      <c r="B1994" s="16" t="s">
        <v>47</v>
      </c>
      <c r="C1994" s="17">
        <v>1709</v>
      </c>
      <c r="D1994" s="18">
        <v>14294</v>
      </c>
      <c r="E1994" s="18">
        <v>8410</v>
      </c>
      <c r="F1994" s="19" t="s">
        <v>577</v>
      </c>
      <c r="G1994" s="16"/>
      <c r="H1994" s="16" t="s">
        <v>28</v>
      </c>
      <c r="I1994" s="19">
        <v>2.5</v>
      </c>
      <c r="J1994" s="19">
        <v>2.5</v>
      </c>
      <c r="K1994" s="19">
        <v>3.5</v>
      </c>
      <c r="L1994" s="19"/>
      <c r="M1994" s="19">
        <f t="shared" si="991"/>
        <v>3.5</v>
      </c>
      <c r="N1994" s="19"/>
      <c r="O1994" s="19">
        <f t="shared" si="976"/>
        <v>21.875</v>
      </c>
      <c r="P1994" s="20" t="str">
        <f>VLOOKUP(H1994,Supporting!A:D,2,FALSE)</f>
        <v>m3</v>
      </c>
      <c r="Q1994" s="21" t="str">
        <f t="shared" si="992"/>
        <v>off hired</v>
      </c>
      <c r="R1994" s="22">
        <v>44932</v>
      </c>
      <c r="S1994" s="22">
        <v>44936</v>
      </c>
      <c r="T1994" s="23">
        <f t="shared" si="993"/>
        <v>1</v>
      </c>
      <c r="U1994" s="24">
        <f t="shared" si="994"/>
        <v>0.7142857142857143</v>
      </c>
      <c r="V1994" s="31">
        <f>VLOOKUP(H1994,Supporting!A:D,3,FALSE)</f>
        <v>7.5</v>
      </c>
      <c r="W1994" s="25">
        <f>VLOOKUP(H1994,Supporting!A:D,4,FALSE)</f>
        <v>0.70000000000000007</v>
      </c>
      <c r="X1994" s="26">
        <f t="shared" si="995"/>
        <v>164.0625</v>
      </c>
      <c r="Y1994" s="26">
        <f t="shared" si="996"/>
        <v>15.312500000000002</v>
      </c>
      <c r="Z1994" s="26">
        <f t="shared" si="977"/>
        <v>114.84374999999999</v>
      </c>
      <c r="AA1994" s="26">
        <f t="shared" si="997"/>
        <v>49.21875</v>
      </c>
      <c r="AB1994" s="26">
        <f t="shared" si="978"/>
        <v>10.937500000000002</v>
      </c>
      <c r="AC1994" s="26">
        <f t="shared" si="998"/>
        <v>175</v>
      </c>
      <c r="AD1994" s="93">
        <f t="shared" si="979"/>
        <v>175</v>
      </c>
    </row>
    <row r="1995" spans="1:30" ht="30" customHeight="1" x14ac:dyDescent="0.35">
      <c r="A1995" s="16"/>
      <c r="B1995" s="16" t="s">
        <v>97</v>
      </c>
      <c r="C1995" s="17">
        <v>1712</v>
      </c>
      <c r="D1995" s="18">
        <v>14297</v>
      </c>
      <c r="E1995" s="18">
        <v>8859</v>
      </c>
      <c r="F1995" s="19" t="s">
        <v>49</v>
      </c>
      <c r="G1995" s="16" t="s">
        <v>587</v>
      </c>
      <c r="H1995" s="16" t="s">
        <v>36</v>
      </c>
      <c r="I1995" s="19">
        <v>4.5999999999999996</v>
      </c>
      <c r="J1995" s="19">
        <v>1.3</v>
      </c>
      <c r="K1995" s="19">
        <v>6</v>
      </c>
      <c r="L1995" s="19"/>
      <c r="M1995" s="19">
        <f t="shared" si="991"/>
        <v>6</v>
      </c>
      <c r="N1995" s="19"/>
      <c r="O1995" s="19">
        <f t="shared" si="976"/>
        <v>27.599999999999998</v>
      </c>
      <c r="P1995" s="20" t="str">
        <f>VLOOKUP(H1995,Supporting!A:D,2,FALSE)</f>
        <v>m2-LxH</v>
      </c>
      <c r="Q1995" s="21" t="str">
        <f t="shared" si="992"/>
        <v>off hired</v>
      </c>
      <c r="R1995" s="22">
        <v>44933</v>
      </c>
      <c r="S1995" s="22">
        <v>45025</v>
      </c>
      <c r="T1995" s="23">
        <f t="shared" si="993"/>
        <v>1</v>
      </c>
      <c r="U1995" s="24">
        <f t="shared" si="994"/>
        <v>13.285714285714286</v>
      </c>
      <c r="V1995" s="31">
        <f>VLOOKUP(H1995,Supporting!A:D,3,FALSE)</f>
        <v>14</v>
      </c>
      <c r="W1995" s="25">
        <f>VLOOKUP(H1995,Supporting!A:D,4,FALSE)</f>
        <v>0.84</v>
      </c>
      <c r="X1995" s="26">
        <f t="shared" si="995"/>
        <v>386.4</v>
      </c>
      <c r="Y1995" s="26">
        <f t="shared" si="996"/>
        <v>23.183999999999997</v>
      </c>
      <c r="Z1995" s="26">
        <f t="shared" si="977"/>
        <v>270.47999999999996</v>
      </c>
      <c r="AA1995" s="26">
        <f t="shared" si="997"/>
        <v>115.91999999999999</v>
      </c>
      <c r="AB1995" s="26">
        <f t="shared" si="978"/>
        <v>308.01599999999996</v>
      </c>
      <c r="AC1995" s="26">
        <f t="shared" si="998"/>
        <v>694.41599999999994</v>
      </c>
      <c r="AD1995" s="93">
        <f t="shared" si="979"/>
        <v>694.41599999999994</v>
      </c>
    </row>
    <row r="1996" spans="1:30" ht="30" customHeight="1" x14ac:dyDescent="0.35">
      <c r="A1996" s="16"/>
      <c r="B1996" s="16" t="s">
        <v>104</v>
      </c>
      <c r="C1996" s="17">
        <v>1701</v>
      </c>
      <c r="D1996" s="18">
        <v>14286</v>
      </c>
      <c r="E1996" s="18">
        <v>8497</v>
      </c>
      <c r="F1996" s="19" t="s">
        <v>49</v>
      </c>
      <c r="G1996" s="16" t="s">
        <v>89</v>
      </c>
      <c r="H1996" s="16" t="s">
        <v>38</v>
      </c>
      <c r="I1996" s="19">
        <v>2.5</v>
      </c>
      <c r="J1996" s="19">
        <v>1.3</v>
      </c>
      <c r="K1996" s="19">
        <v>2</v>
      </c>
      <c r="L1996" s="19"/>
      <c r="M1996" s="19">
        <f t="shared" si="991"/>
        <v>2</v>
      </c>
      <c r="N1996" s="19"/>
      <c r="O1996" s="19">
        <f t="shared" si="976"/>
        <v>2</v>
      </c>
      <c r="P1996" s="20" t="str">
        <f>VLOOKUP(H1996,Supporting!A:D,2,FALSE)</f>
        <v>rm</v>
      </c>
      <c r="Q1996" s="21" t="str">
        <f t="shared" si="992"/>
        <v>off hired</v>
      </c>
      <c r="R1996" s="22">
        <v>44930</v>
      </c>
      <c r="S1996" s="22">
        <v>44932</v>
      </c>
      <c r="T1996" s="23">
        <f t="shared" si="993"/>
        <v>1</v>
      </c>
      <c r="U1996" s="24">
        <f t="shared" si="994"/>
        <v>0.42857142857142855</v>
      </c>
      <c r="V1996" s="31">
        <f>VLOOKUP(H1996,Supporting!A:D,3,FALSE)</f>
        <v>135</v>
      </c>
      <c r="W1996" s="25">
        <f>VLOOKUP(H1996,Supporting!A:D,4,FALSE)</f>
        <v>12.25</v>
      </c>
      <c r="X1996" s="26">
        <f t="shared" si="995"/>
        <v>270</v>
      </c>
      <c r="Y1996" s="26">
        <f t="shared" si="996"/>
        <v>24.5</v>
      </c>
      <c r="Z1996" s="26">
        <f t="shared" si="977"/>
        <v>189</v>
      </c>
      <c r="AA1996" s="26">
        <f t="shared" si="997"/>
        <v>81</v>
      </c>
      <c r="AB1996" s="26">
        <f t="shared" si="978"/>
        <v>10.5</v>
      </c>
      <c r="AC1996" s="26">
        <f t="shared" si="998"/>
        <v>280.5</v>
      </c>
      <c r="AD1996" s="93">
        <f t="shared" si="979"/>
        <v>280.5</v>
      </c>
    </row>
    <row r="1997" spans="1:30" ht="30" customHeight="1" x14ac:dyDescent="0.35">
      <c r="A1997" s="16"/>
      <c r="B1997" s="16" t="s">
        <v>104</v>
      </c>
      <c r="C1997" s="17">
        <v>1701</v>
      </c>
      <c r="D1997" s="18">
        <v>14286</v>
      </c>
      <c r="E1997" s="18">
        <v>8497</v>
      </c>
      <c r="F1997" s="19" t="s">
        <v>49</v>
      </c>
      <c r="G1997" s="16" t="s">
        <v>89</v>
      </c>
      <c r="H1997" s="16" t="s">
        <v>38</v>
      </c>
      <c r="I1997" s="19">
        <v>2.5</v>
      </c>
      <c r="J1997" s="19">
        <v>1.3</v>
      </c>
      <c r="K1997" s="19">
        <v>2</v>
      </c>
      <c r="L1997" s="19"/>
      <c r="M1997" s="19">
        <f t="shared" ref="M1997" si="999">K1997-L1997</f>
        <v>2</v>
      </c>
      <c r="N1997" s="19"/>
      <c r="O1997" s="19">
        <f t="shared" ref="O1997" si="1000">IF(P1997="m3",I1997*J1997*M1997,IF(P1997="m2-LxH",I1997*M1997,IF(P1997="m2-LxW",I1997*J1997*N1997,IF(P1997="rm",M1997,IF(P1997="lm",I1997,IF(P1997="unit",1,0))))))</f>
        <v>2</v>
      </c>
      <c r="P1997" s="20" t="str">
        <f>VLOOKUP(H1997,Supporting!A:D,2,FALSE)</f>
        <v>rm</v>
      </c>
      <c r="Q1997" s="21" t="str">
        <f t="shared" ref="Q1997" si="1001">IF(S1997&lt;&gt;0,"off hired",IF(R1997&lt;&gt;0,"on hire","-"))</f>
        <v>off hired</v>
      </c>
      <c r="R1997" s="22">
        <v>44930</v>
      </c>
      <c r="S1997" s="22">
        <v>44932</v>
      </c>
      <c r="T1997" s="23">
        <f t="shared" si="993"/>
        <v>1</v>
      </c>
      <c r="U1997" s="24">
        <f t="shared" si="994"/>
        <v>0.42857142857142855</v>
      </c>
      <c r="V1997" s="31">
        <f>VLOOKUP(H1997,Supporting!A:D,3,FALSE)</f>
        <v>135</v>
      </c>
      <c r="W1997" s="25">
        <f>VLOOKUP(H1997,Supporting!A:D,4,FALSE)</f>
        <v>12.25</v>
      </c>
      <c r="X1997" s="26">
        <f t="shared" si="995"/>
        <v>270</v>
      </c>
      <c r="Y1997" s="26">
        <f t="shared" si="996"/>
        <v>24.5</v>
      </c>
      <c r="Z1997" s="26">
        <f t="shared" si="977"/>
        <v>189</v>
      </c>
      <c r="AA1997" s="26">
        <f t="shared" si="997"/>
        <v>81</v>
      </c>
      <c r="AB1997" s="26">
        <f t="shared" si="978"/>
        <v>10.5</v>
      </c>
      <c r="AC1997" s="26">
        <f t="shared" si="998"/>
        <v>280.5</v>
      </c>
      <c r="AD1997" s="93">
        <f t="shared" si="979"/>
        <v>280.5</v>
      </c>
    </row>
    <row r="1998" spans="1:30" ht="30" customHeight="1" x14ac:dyDescent="0.35">
      <c r="A1998" s="16"/>
      <c r="B1998" s="16" t="s">
        <v>47</v>
      </c>
      <c r="C1998" s="17">
        <v>1710</v>
      </c>
      <c r="D1998" s="18">
        <v>14295</v>
      </c>
      <c r="E1998" s="18">
        <v>8419</v>
      </c>
      <c r="F1998" s="19" t="s">
        <v>577</v>
      </c>
      <c r="G1998" s="16" t="s">
        <v>76</v>
      </c>
      <c r="H1998" s="16" t="s">
        <v>36</v>
      </c>
      <c r="I1998" s="19">
        <v>26</v>
      </c>
      <c r="J1998" s="19">
        <v>0.6</v>
      </c>
      <c r="K1998" s="19">
        <v>1.5</v>
      </c>
      <c r="L1998" s="19"/>
      <c r="M1998" s="19">
        <f t="shared" si="991"/>
        <v>1.5</v>
      </c>
      <c r="N1998" s="19"/>
      <c r="O1998" s="19">
        <f t="shared" si="976"/>
        <v>39</v>
      </c>
      <c r="P1998" s="20" t="str">
        <f>VLOOKUP(H1998,Supporting!A:D,2,FALSE)</f>
        <v>m2-LxH</v>
      </c>
      <c r="Q1998" s="21" t="str">
        <f t="shared" si="992"/>
        <v>off hired</v>
      </c>
      <c r="R1998" s="22">
        <v>44933</v>
      </c>
      <c r="S1998" s="22">
        <v>44939</v>
      </c>
      <c r="T1998" s="23">
        <f t="shared" si="993"/>
        <v>1</v>
      </c>
      <c r="U1998" s="24">
        <f t="shared" si="994"/>
        <v>1</v>
      </c>
      <c r="V1998" s="31">
        <f>VLOOKUP(H1998,Supporting!A:D,3,FALSE)</f>
        <v>14</v>
      </c>
      <c r="W1998" s="25">
        <f>VLOOKUP(H1998,Supporting!A:D,4,FALSE)</f>
        <v>0.84</v>
      </c>
      <c r="X1998" s="26">
        <f t="shared" si="995"/>
        <v>546</v>
      </c>
      <c r="Y1998" s="26">
        <f t="shared" si="996"/>
        <v>32.76</v>
      </c>
      <c r="Z1998" s="26">
        <f t="shared" si="977"/>
        <v>382.19999999999993</v>
      </c>
      <c r="AA1998" s="26">
        <f t="shared" si="997"/>
        <v>163.79999999999998</v>
      </c>
      <c r="AB1998" s="26">
        <f t="shared" si="978"/>
        <v>32.76</v>
      </c>
      <c r="AC1998" s="26">
        <f t="shared" si="998"/>
        <v>578.75999999999988</v>
      </c>
      <c r="AD1998" s="93">
        <f t="shared" si="979"/>
        <v>578.75999999999988</v>
      </c>
    </row>
    <row r="1999" spans="1:30" ht="30" customHeight="1" x14ac:dyDescent="0.35">
      <c r="A1999" s="16"/>
      <c r="B1999" s="16" t="s">
        <v>47</v>
      </c>
      <c r="C1999" s="17">
        <v>1711</v>
      </c>
      <c r="D1999" s="18">
        <v>14296</v>
      </c>
      <c r="E1999" s="18">
        <v>8419</v>
      </c>
      <c r="F1999" s="19" t="s">
        <v>577</v>
      </c>
      <c r="G1999" s="16" t="s">
        <v>588</v>
      </c>
      <c r="H1999" s="16" t="s">
        <v>38</v>
      </c>
      <c r="I1999" s="19">
        <v>2.5</v>
      </c>
      <c r="J1999" s="19">
        <v>1.3</v>
      </c>
      <c r="K1999" s="19">
        <v>2</v>
      </c>
      <c r="L1999" s="19"/>
      <c r="M1999" s="19">
        <f t="shared" si="991"/>
        <v>2</v>
      </c>
      <c r="N1999" s="19"/>
      <c r="O1999" s="19">
        <f t="shared" si="976"/>
        <v>2</v>
      </c>
      <c r="P1999" s="20" t="str">
        <f>VLOOKUP(H1999,Supporting!A:D,2,FALSE)</f>
        <v>rm</v>
      </c>
      <c r="Q1999" s="21" t="str">
        <f t="shared" si="992"/>
        <v>off hired</v>
      </c>
      <c r="R1999" s="22">
        <v>44933</v>
      </c>
      <c r="S1999" s="22">
        <v>44939</v>
      </c>
      <c r="T1999" s="23">
        <f t="shared" si="993"/>
        <v>1</v>
      </c>
      <c r="U1999" s="24">
        <f t="shared" si="994"/>
        <v>1</v>
      </c>
      <c r="V1999" s="31">
        <f>VLOOKUP(H1999,Supporting!A:D,3,FALSE)</f>
        <v>135</v>
      </c>
      <c r="W1999" s="25">
        <f>VLOOKUP(H1999,Supporting!A:D,4,FALSE)</f>
        <v>12.25</v>
      </c>
      <c r="X1999" s="26">
        <f t="shared" si="995"/>
        <v>270</v>
      </c>
      <c r="Y1999" s="26">
        <f t="shared" si="996"/>
        <v>24.5</v>
      </c>
      <c r="Z1999" s="26">
        <f t="shared" si="977"/>
        <v>189</v>
      </c>
      <c r="AA1999" s="26">
        <f t="shared" si="997"/>
        <v>81</v>
      </c>
      <c r="AB1999" s="26">
        <f t="shared" si="978"/>
        <v>24.5</v>
      </c>
      <c r="AC1999" s="26">
        <f t="shared" si="998"/>
        <v>294.5</v>
      </c>
      <c r="AD1999" s="93">
        <f t="shared" si="979"/>
        <v>294.5</v>
      </c>
    </row>
    <row r="2000" spans="1:30" ht="30" customHeight="1" x14ac:dyDescent="0.35">
      <c r="A2000" s="16"/>
      <c r="B2000" s="16" t="s">
        <v>47</v>
      </c>
      <c r="C2000" s="17">
        <v>1713</v>
      </c>
      <c r="D2000" s="18">
        <v>14298</v>
      </c>
      <c r="E2000" s="18">
        <v>8426</v>
      </c>
      <c r="F2000" s="19" t="s">
        <v>577</v>
      </c>
      <c r="G2000" s="16" t="s">
        <v>222</v>
      </c>
      <c r="H2000" s="16" t="s">
        <v>36</v>
      </c>
      <c r="I2000" s="19">
        <v>12</v>
      </c>
      <c r="J2000" s="19">
        <v>1.3</v>
      </c>
      <c r="K2000" s="19">
        <v>4</v>
      </c>
      <c r="L2000" s="19"/>
      <c r="M2000" s="19">
        <f t="shared" si="991"/>
        <v>4</v>
      </c>
      <c r="N2000" s="19"/>
      <c r="O2000" s="19">
        <f t="shared" si="976"/>
        <v>48</v>
      </c>
      <c r="P2000" s="20" t="str">
        <f>VLOOKUP(H2000,Supporting!A:D,2,FALSE)</f>
        <v>m2-LxH</v>
      </c>
      <c r="Q2000" s="21" t="str">
        <f t="shared" si="992"/>
        <v>off hired</v>
      </c>
      <c r="R2000" s="22">
        <v>44934</v>
      </c>
      <c r="S2000" s="22">
        <v>44940</v>
      </c>
      <c r="T2000" s="23">
        <f t="shared" si="993"/>
        <v>1</v>
      </c>
      <c r="U2000" s="24">
        <f t="shared" si="994"/>
        <v>1</v>
      </c>
      <c r="V2000" s="31">
        <f>VLOOKUP(H2000,Supporting!A:D,3,FALSE)</f>
        <v>14</v>
      </c>
      <c r="W2000" s="25">
        <f>VLOOKUP(H2000,Supporting!A:D,4,FALSE)</f>
        <v>0.84</v>
      </c>
      <c r="X2000" s="26">
        <f t="shared" si="995"/>
        <v>672</v>
      </c>
      <c r="Y2000" s="26">
        <f t="shared" si="996"/>
        <v>40.32</v>
      </c>
      <c r="Z2000" s="26">
        <f t="shared" si="977"/>
        <v>470.39999999999992</v>
      </c>
      <c r="AA2000" s="26">
        <f t="shared" si="997"/>
        <v>201.59999999999997</v>
      </c>
      <c r="AB2000" s="26">
        <f t="shared" si="978"/>
        <v>40.32</v>
      </c>
      <c r="AC2000" s="26">
        <f t="shared" si="998"/>
        <v>712.31999999999994</v>
      </c>
      <c r="AD2000" s="93">
        <f t="shared" si="979"/>
        <v>712.31999999999994</v>
      </c>
    </row>
    <row r="2001" spans="1:30" ht="30" customHeight="1" x14ac:dyDescent="0.35">
      <c r="A2001" s="16"/>
      <c r="B2001" s="16" t="s">
        <v>47</v>
      </c>
      <c r="C2001" s="17">
        <v>1713</v>
      </c>
      <c r="D2001" s="18">
        <v>14298</v>
      </c>
      <c r="E2001" s="18">
        <v>8426</v>
      </c>
      <c r="F2001" s="19" t="s">
        <v>577</v>
      </c>
      <c r="G2001" s="16" t="s">
        <v>222</v>
      </c>
      <c r="H2001" s="16" t="s">
        <v>52</v>
      </c>
      <c r="I2001" s="19">
        <v>5.5</v>
      </c>
      <c r="J2001" s="19">
        <v>1.8</v>
      </c>
      <c r="K2001" s="19">
        <v>4</v>
      </c>
      <c r="L2001" s="19"/>
      <c r="M2001" s="19">
        <f t="shared" si="991"/>
        <v>4</v>
      </c>
      <c r="N2001" s="19"/>
      <c r="O2001" s="19">
        <f t="shared" si="976"/>
        <v>22</v>
      </c>
      <c r="P2001" s="20" t="str">
        <f>VLOOKUP(H2001,Supporting!A:D,2,FALSE)</f>
        <v>m2-LxH</v>
      </c>
      <c r="Q2001" s="21" t="str">
        <f t="shared" si="992"/>
        <v>off hired</v>
      </c>
      <c r="R2001" s="22">
        <v>44934</v>
      </c>
      <c r="S2001" s="22">
        <v>44940</v>
      </c>
      <c r="T2001" s="23">
        <f t="shared" si="993"/>
        <v>1</v>
      </c>
      <c r="U2001" s="24">
        <f t="shared" si="994"/>
        <v>1</v>
      </c>
      <c r="V2001" s="31">
        <f>VLOOKUP(H2001,Supporting!A:D,3,FALSE)</f>
        <v>18</v>
      </c>
      <c r="W2001" s="25">
        <f>VLOOKUP(H2001,Supporting!A:D,4,FALSE)</f>
        <v>1.05</v>
      </c>
      <c r="X2001" s="26">
        <f t="shared" si="995"/>
        <v>396</v>
      </c>
      <c r="Y2001" s="26">
        <f t="shared" si="996"/>
        <v>23.1</v>
      </c>
      <c r="Z2001" s="26">
        <f t="shared" si="977"/>
        <v>277.2</v>
      </c>
      <c r="AA2001" s="26">
        <f t="shared" si="997"/>
        <v>118.8</v>
      </c>
      <c r="AB2001" s="26">
        <f t="shared" si="978"/>
        <v>23.1</v>
      </c>
      <c r="AC2001" s="26">
        <f t="shared" si="998"/>
        <v>419.1</v>
      </c>
      <c r="AD2001" s="93">
        <f t="shared" si="979"/>
        <v>419.1</v>
      </c>
    </row>
    <row r="2002" spans="1:30" ht="30" customHeight="1" x14ac:dyDescent="0.35">
      <c r="A2002" s="16"/>
      <c r="B2002" s="16" t="s">
        <v>47</v>
      </c>
      <c r="C2002" s="17">
        <v>1713</v>
      </c>
      <c r="D2002" s="18">
        <v>14298</v>
      </c>
      <c r="E2002" s="18">
        <v>8426</v>
      </c>
      <c r="F2002" s="19" t="s">
        <v>577</v>
      </c>
      <c r="G2002" s="16" t="s">
        <v>222</v>
      </c>
      <c r="H2002" s="16" t="s">
        <v>28</v>
      </c>
      <c r="I2002" s="19">
        <v>6.8</v>
      </c>
      <c r="J2002" s="19">
        <v>2.5</v>
      </c>
      <c r="K2002" s="19">
        <v>2.5</v>
      </c>
      <c r="L2002" s="19"/>
      <c r="M2002" s="19">
        <f t="shared" si="991"/>
        <v>2.5</v>
      </c>
      <c r="N2002" s="19"/>
      <c r="O2002" s="19">
        <f t="shared" si="976"/>
        <v>42.5</v>
      </c>
      <c r="P2002" s="20" t="str">
        <f>VLOOKUP(H2002,Supporting!A:D,2,FALSE)</f>
        <v>m3</v>
      </c>
      <c r="Q2002" s="21" t="str">
        <f t="shared" si="992"/>
        <v>off hired</v>
      </c>
      <c r="R2002" s="22">
        <v>44934</v>
      </c>
      <c r="S2002" s="22">
        <v>44940</v>
      </c>
      <c r="T2002" s="23">
        <f t="shared" si="993"/>
        <v>1</v>
      </c>
      <c r="U2002" s="24">
        <f t="shared" si="994"/>
        <v>1</v>
      </c>
      <c r="V2002" s="31">
        <f>VLOOKUP(H2002,Supporting!A:D,3,FALSE)</f>
        <v>7.5</v>
      </c>
      <c r="W2002" s="25">
        <f>VLOOKUP(H2002,Supporting!A:D,4,FALSE)</f>
        <v>0.70000000000000007</v>
      </c>
      <c r="X2002" s="26">
        <f t="shared" si="995"/>
        <v>318.75</v>
      </c>
      <c r="Y2002" s="26">
        <f t="shared" si="996"/>
        <v>29.750000000000004</v>
      </c>
      <c r="Z2002" s="26">
        <f t="shared" si="977"/>
        <v>223.12499999999997</v>
      </c>
      <c r="AA2002" s="26">
        <f t="shared" si="997"/>
        <v>95.625</v>
      </c>
      <c r="AB2002" s="26">
        <f t="shared" si="978"/>
        <v>29.750000000000004</v>
      </c>
      <c r="AC2002" s="26">
        <f t="shared" si="998"/>
        <v>348.5</v>
      </c>
      <c r="AD2002" s="93">
        <f t="shared" si="979"/>
        <v>348.5</v>
      </c>
    </row>
    <row r="2003" spans="1:30" ht="30" customHeight="1" x14ac:dyDescent="0.35">
      <c r="A2003" s="16"/>
      <c r="B2003" s="16" t="s">
        <v>47</v>
      </c>
      <c r="C2003" s="17">
        <v>1714</v>
      </c>
      <c r="D2003" s="18">
        <v>14299</v>
      </c>
      <c r="E2003" s="18">
        <v>8411</v>
      </c>
      <c r="F2003" s="19" t="s">
        <v>49</v>
      </c>
      <c r="G2003" s="16" t="s">
        <v>589</v>
      </c>
      <c r="H2003" s="16" t="s">
        <v>38</v>
      </c>
      <c r="I2003" s="19">
        <v>1.3</v>
      </c>
      <c r="J2003" s="19">
        <v>0.6</v>
      </c>
      <c r="K2003" s="19">
        <v>2</v>
      </c>
      <c r="L2003" s="19"/>
      <c r="M2003" s="19">
        <f t="shared" si="991"/>
        <v>2</v>
      </c>
      <c r="N2003" s="19"/>
      <c r="O2003" s="19">
        <f t="shared" si="976"/>
        <v>2</v>
      </c>
      <c r="P2003" s="20" t="str">
        <f>VLOOKUP(H2003,Supporting!A:D,2,FALSE)</f>
        <v>rm</v>
      </c>
      <c r="Q2003" s="21" t="str">
        <f t="shared" si="992"/>
        <v>off hired</v>
      </c>
      <c r="R2003" s="22">
        <v>44935</v>
      </c>
      <c r="S2003" s="22">
        <v>44936</v>
      </c>
      <c r="T2003" s="23">
        <f t="shared" si="993"/>
        <v>1</v>
      </c>
      <c r="U2003" s="24">
        <f t="shared" si="994"/>
        <v>0.2857142857142857</v>
      </c>
      <c r="V2003" s="31">
        <f>VLOOKUP(H2003,Supporting!A:D,3,FALSE)</f>
        <v>135</v>
      </c>
      <c r="W2003" s="25">
        <f>VLOOKUP(H2003,Supporting!A:D,4,FALSE)</f>
        <v>12.25</v>
      </c>
      <c r="X2003" s="26">
        <f t="shared" si="995"/>
        <v>270</v>
      </c>
      <c r="Y2003" s="26">
        <f t="shared" si="996"/>
        <v>24.5</v>
      </c>
      <c r="Z2003" s="26">
        <f t="shared" si="977"/>
        <v>189</v>
      </c>
      <c r="AA2003" s="26">
        <f t="shared" si="997"/>
        <v>81</v>
      </c>
      <c r="AB2003" s="26">
        <f t="shared" si="978"/>
        <v>7</v>
      </c>
      <c r="AC2003" s="26">
        <f t="shared" si="998"/>
        <v>277</v>
      </c>
      <c r="AD2003" s="93">
        <f t="shared" si="979"/>
        <v>277</v>
      </c>
    </row>
    <row r="2004" spans="1:30" ht="30" customHeight="1" x14ac:dyDescent="0.35">
      <c r="A2004" s="16"/>
      <c r="B2004" s="16" t="s">
        <v>102</v>
      </c>
      <c r="C2004" s="17">
        <v>1715</v>
      </c>
      <c r="D2004" s="18">
        <v>14300</v>
      </c>
      <c r="E2004" s="18">
        <v>8581</v>
      </c>
      <c r="F2004" s="19" t="s">
        <v>577</v>
      </c>
      <c r="G2004" s="16" t="s">
        <v>53</v>
      </c>
      <c r="H2004" s="16" t="s">
        <v>38</v>
      </c>
      <c r="I2004" s="19">
        <v>1.3</v>
      </c>
      <c r="J2004" s="19">
        <v>1.3</v>
      </c>
      <c r="K2004" s="19">
        <v>2.5</v>
      </c>
      <c r="L2004" s="19"/>
      <c r="M2004" s="19">
        <f t="shared" si="991"/>
        <v>2.5</v>
      </c>
      <c r="N2004" s="19"/>
      <c r="O2004" s="19">
        <f t="shared" si="976"/>
        <v>2.5</v>
      </c>
      <c r="P2004" s="20" t="str">
        <f>VLOOKUP(H2004,Supporting!A:D,2,FALSE)</f>
        <v>rm</v>
      </c>
      <c r="Q2004" s="21" t="str">
        <f t="shared" si="992"/>
        <v>off hired</v>
      </c>
      <c r="R2004" s="22">
        <v>44935</v>
      </c>
      <c r="S2004" s="22">
        <v>44977</v>
      </c>
      <c r="T2004" s="23">
        <f t="shared" si="993"/>
        <v>1</v>
      </c>
      <c r="U2004" s="24">
        <f t="shared" si="994"/>
        <v>6.1428571428571432</v>
      </c>
      <c r="V2004" s="31">
        <f>VLOOKUP(H2004,Supporting!A:D,3,FALSE)</f>
        <v>135</v>
      </c>
      <c r="W2004" s="25">
        <f>VLOOKUP(H2004,Supporting!A:D,4,FALSE)</f>
        <v>12.25</v>
      </c>
      <c r="X2004" s="26">
        <f t="shared" si="995"/>
        <v>337.5</v>
      </c>
      <c r="Y2004" s="26">
        <f t="shared" si="996"/>
        <v>30.625</v>
      </c>
      <c r="Z2004" s="26">
        <f t="shared" si="977"/>
        <v>236.25</v>
      </c>
      <c r="AA2004" s="26">
        <f t="shared" si="997"/>
        <v>101.25</v>
      </c>
      <c r="AB2004" s="26">
        <f t="shared" si="978"/>
        <v>188.125</v>
      </c>
      <c r="AC2004" s="26">
        <f t="shared" si="998"/>
        <v>525.625</v>
      </c>
      <c r="AD2004" s="93">
        <f t="shared" si="979"/>
        <v>525.625</v>
      </c>
    </row>
    <row r="2005" spans="1:30" ht="30" customHeight="1" x14ac:dyDescent="0.35">
      <c r="A2005" s="16"/>
      <c r="B2005" s="16" t="s">
        <v>79</v>
      </c>
      <c r="C2005" s="17">
        <v>1716</v>
      </c>
      <c r="D2005" s="18">
        <v>14301</v>
      </c>
      <c r="E2005" s="18">
        <v>8627</v>
      </c>
      <c r="F2005" s="19" t="s">
        <v>49</v>
      </c>
      <c r="G2005" s="16" t="s">
        <v>196</v>
      </c>
      <c r="H2005" s="16" t="s">
        <v>36</v>
      </c>
      <c r="I2005" s="19">
        <v>5</v>
      </c>
      <c r="J2005" s="19">
        <v>1.3</v>
      </c>
      <c r="K2005" s="19">
        <v>1.5</v>
      </c>
      <c r="L2005" s="19"/>
      <c r="M2005" s="19">
        <f t="shared" si="991"/>
        <v>1.5</v>
      </c>
      <c r="N2005" s="19"/>
      <c r="O2005" s="19">
        <f t="shared" si="976"/>
        <v>7.5</v>
      </c>
      <c r="P2005" s="20" t="str">
        <f>VLOOKUP(H2005,Supporting!A:D,2,FALSE)</f>
        <v>m2-LxH</v>
      </c>
      <c r="Q2005" s="21" t="str">
        <f t="shared" si="992"/>
        <v>off hired</v>
      </c>
      <c r="R2005" s="22">
        <v>44935</v>
      </c>
      <c r="S2005" s="22">
        <v>44959</v>
      </c>
      <c r="T2005" s="23">
        <f t="shared" si="993"/>
        <v>1</v>
      </c>
      <c r="U2005" s="24">
        <f t="shared" si="994"/>
        <v>3.5714285714285716</v>
      </c>
      <c r="V2005" s="31">
        <f>VLOOKUP(H2005,Supporting!A:D,3,FALSE)</f>
        <v>14</v>
      </c>
      <c r="W2005" s="25">
        <f>VLOOKUP(H2005,Supporting!A:D,4,FALSE)</f>
        <v>0.84</v>
      </c>
      <c r="X2005" s="26">
        <f t="shared" si="995"/>
        <v>105</v>
      </c>
      <c r="Y2005" s="26">
        <f t="shared" si="996"/>
        <v>6.3</v>
      </c>
      <c r="Z2005" s="26">
        <f t="shared" si="977"/>
        <v>73.5</v>
      </c>
      <c r="AA2005" s="26">
        <f t="shared" si="997"/>
        <v>31.5</v>
      </c>
      <c r="AB2005" s="26">
        <f t="shared" si="978"/>
        <v>22.5</v>
      </c>
      <c r="AC2005" s="26">
        <f t="shared" si="998"/>
        <v>127.5</v>
      </c>
      <c r="AD2005" s="93">
        <f t="shared" si="979"/>
        <v>127.5</v>
      </c>
    </row>
    <row r="2006" spans="1:30" ht="30" customHeight="1" x14ac:dyDescent="0.35">
      <c r="A2006" s="16"/>
      <c r="B2006" s="16" t="s">
        <v>47</v>
      </c>
      <c r="C2006" s="17">
        <v>1718</v>
      </c>
      <c r="D2006" s="18">
        <v>14302</v>
      </c>
      <c r="E2006" s="18">
        <v>8717</v>
      </c>
      <c r="F2006" s="19" t="s">
        <v>49</v>
      </c>
      <c r="G2006" s="16" t="s">
        <v>222</v>
      </c>
      <c r="H2006" s="16" t="s">
        <v>52</v>
      </c>
      <c r="I2006" s="19">
        <v>5.6</v>
      </c>
      <c r="J2006" s="19">
        <v>1.8</v>
      </c>
      <c r="K2006" s="19">
        <v>2.5</v>
      </c>
      <c r="L2006" s="19"/>
      <c r="M2006" s="19">
        <f t="shared" si="991"/>
        <v>2.5</v>
      </c>
      <c r="N2006" s="19"/>
      <c r="O2006" s="19">
        <f t="shared" si="976"/>
        <v>14</v>
      </c>
      <c r="P2006" s="20" t="str">
        <f>VLOOKUP(H2006,Supporting!A:D,2,FALSE)</f>
        <v>m2-LxH</v>
      </c>
      <c r="Q2006" s="21" t="str">
        <f t="shared" si="992"/>
        <v>off hired</v>
      </c>
      <c r="R2006" s="22">
        <v>44935</v>
      </c>
      <c r="S2006" s="22">
        <v>45004</v>
      </c>
      <c r="T2006" s="23">
        <f t="shared" si="993"/>
        <v>1</v>
      </c>
      <c r="U2006" s="24">
        <f t="shared" si="994"/>
        <v>10</v>
      </c>
      <c r="V2006" s="31">
        <f>VLOOKUP(H2006,Supporting!A:D,3,FALSE)</f>
        <v>18</v>
      </c>
      <c r="W2006" s="25">
        <f>VLOOKUP(H2006,Supporting!A:D,4,FALSE)</f>
        <v>1.05</v>
      </c>
      <c r="X2006" s="26">
        <f t="shared" si="995"/>
        <v>252</v>
      </c>
      <c r="Y2006" s="26">
        <f t="shared" si="996"/>
        <v>14.700000000000001</v>
      </c>
      <c r="Z2006" s="26">
        <f t="shared" si="977"/>
        <v>176.39999999999998</v>
      </c>
      <c r="AA2006" s="26">
        <f t="shared" si="997"/>
        <v>75.600000000000009</v>
      </c>
      <c r="AB2006" s="26">
        <f t="shared" si="978"/>
        <v>147</v>
      </c>
      <c r="AC2006" s="26">
        <f t="shared" si="998"/>
        <v>399</v>
      </c>
      <c r="AD2006" s="93">
        <f t="shared" si="979"/>
        <v>399</v>
      </c>
    </row>
    <row r="2007" spans="1:30" ht="30" customHeight="1" x14ac:dyDescent="0.35">
      <c r="A2007" s="16"/>
      <c r="B2007" s="16" t="s">
        <v>47</v>
      </c>
      <c r="C2007" s="17">
        <v>1719</v>
      </c>
      <c r="D2007" s="18">
        <v>14303</v>
      </c>
      <c r="E2007" s="18">
        <v>8872</v>
      </c>
      <c r="F2007" s="19" t="s">
        <v>49</v>
      </c>
      <c r="G2007" s="16" t="s">
        <v>222</v>
      </c>
      <c r="H2007" s="16" t="s">
        <v>36</v>
      </c>
      <c r="I2007" s="19">
        <v>4</v>
      </c>
      <c r="J2007" s="19">
        <v>1.3</v>
      </c>
      <c r="K2007" s="19">
        <v>2</v>
      </c>
      <c r="L2007" s="19"/>
      <c r="M2007" s="19">
        <f t="shared" si="991"/>
        <v>2</v>
      </c>
      <c r="N2007" s="19"/>
      <c r="O2007" s="19">
        <f t="shared" si="976"/>
        <v>8</v>
      </c>
      <c r="P2007" s="20" t="str">
        <f>VLOOKUP(H2007,Supporting!A:D,2,FALSE)</f>
        <v>m2-LxH</v>
      </c>
      <c r="Q2007" s="21" t="str">
        <f t="shared" si="992"/>
        <v>off hired</v>
      </c>
      <c r="R2007" s="22">
        <v>44935</v>
      </c>
      <c r="S2007" s="22">
        <v>45033</v>
      </c>
      <c r="T2007" s="23">
        <f t="shared" si="993"/>
        <v>1</v>
      </c>
      <c r="U2007" s="24">
        <f t="shared" si="994"/>
        <v>14.142857142857142</v>
      </c>
      <c r="V2007" s="31">
        <f>VLOOKUP(H2007,Supporting!A:D,3,FALSE)</f>
        <v>14</v>
      </c>
      <c r="W2007" s="25">
        <f>VLOOKUP(H2007,Supporting!A:D,4,FALSE)</f>
        <v>0.84</v>
      </c>
      <c r="X2007" s="26">
        <f t="shared" si="995"/>
        <v>112</v>
      </c>
      <c r="Y2007" s="26">
        <f t="shared" si="996"/>
        <v>6.72</v>
      </c>
      <c r="Z2007" s="26">
        <f t="shared" si="977"/>
        <v>78.399999999999991</v>
      </c>
      <c r="AA2007" s="26">
        <f t="shared" si="997"/>
        <v>33.6</v>
      </c>
      <c r="AB2007" s="26">
        <f t="shared" si="978"/>
        <v>95.039999999999992</v>
      </c>
      <c r="AC2007" s="26">
        <f t="shared" si="998"/>
        <v>207.04</v>
      </c>
      <c r="AD2007" s="93">
        <f t="shared" si="979"/>
        <v>207.04</v>
      </c>
    </row>
    <row r="2008" spans="1:30" ht="30" customHeight="1" x14ac:dyDescent="0.35">
      <c r="A2008" s="16"/>
      <c r="B2008" s="16" t="s">
        <v>93</v>
      </c>
      <c r="C2008" s="17">
        <v>1717</v>
      </c>
      <c r="D2008" s="18">
        <v>14304</v>
      </c>
      <c r="E2008" s="18">
        <v>8448</v>
      </c>
      <c r="F2008" s="19" t="s">
        <v>577</v>
      </c>
      <c r="G2008" s="16" t="s">
        <v>65</v>
      </c>
      <c r="H2008" s="16" t="s">
        <v>36</v>
      </c>
      <c r="I2008" s="19">
        <v>4</v>
      </c>
      <c r="J2008" s="19">
        <v>1.3</v>
      </c>
      <c r="K2008" s="19">
        <v>4</v>
      </c>
      <c r="L2008" s="19"/>
      <c r="M2008" s="19">
        <f t="shared" si="991"/>
        <v>4</v>
      </c>
      <c r="N2008" s="19"/>
      <c r="O2008" s="19">
        <f t="shared" si="976"/>
        <v>16</v>
      </c>
      <c r="P2008" s="20" t="str">
        <f>VLOOKUP(H2008,Supporting!A:D,2,FALSE)</f>
        <v>m2-LxH</v>
      </c>
      <c r="Q2008" s="21" t="str">
        <f t="shared" si="992"/>
        <v>off hired</v>
      </c>
      <c r="R2008" s="22">
        <v>44935</v>
      </c>
      <c r="S2008" s="22">
        <v>44949</v>
      </c>
      <c r="T2008" s="23">
        <f t="shared" si="993"/>
        <v>1</v>
      </c>
      <c r="U2008" s="24">
        <f t="shared" si="994"/>
        <v>2.1428571428571428</v>
      </c>
      <c r="V2008" s="31">
        <f>VLOOKUP(H2008,Supporting!A:D,3,FALSE)</f>
        <v>14</v>
      </c>
      <c r="W2008" s="25">
        <f>VLOOKUP(H2008,Supporting!A:D,4,FALSE)</f>
        <v>0.84</v>
      </c>
      <c r="X2008" s="26">
        <f t="shared" si="995"/>
        <v>224</v>
      </c>
      <c r="Y2008" s="26">
        <f t="shared" si="996"/>
        <v>13.44</v>
      </c>
      <c r="Z2008" s="26">
        <f t="shared" si="977"/>
        <v>156.79999999999998</v>
      </c>
      <c r="AA2008" s="26">
        <f t="shared" si="997"/>
        <v>67.2</v>
      </c>
      <c r="AB2008" s="26">
        <f t="shared" si="978"/>
        <v>28.799999999999997</v>
      </c>
      <c r="AC2008" s="26">
        <f t="shared" si="998"/>
        <v>252.8</v>
      </c>
      <c r="AD2008" s="93">
        <f t="shared" si="979"/>
        <v>252.8</v>
      </c>
    </row>
    <row r="2009" spans="1:30" ht="30" customHeight="1" x14ac:dyDescent="0.35">
      <c r="A2009" s="16"/>
      <c r="B2009" s="16" t="s">
        <v>47</v>
      </c>
      <c r="C2009" s="17">
        <v>1720</v>
      </c>
      <c r="D2009" s="18">
        <v>14305</v>
      </c>
      <c r="E2009" s="18">
        <v>8645</v>
      </c>
      <c r="F2009" s="19" t="s">
        <v>577</v>
      </c>
      <c r="G2009" s="16" t="s">
        <v>222</v>
      </c>
      <c r="H2009" s="16" t="s">
        <v>28</v>
      </c>
      <c r="I2009" s="19">
        <v>2.5</v>
      </c>
      <c r="J2009" s="19">
        <v>2.5</v>
      </c>
      <c r="K2009" s="19">
        <v>4</v>
      </c>
      <c r="L2009" s="19"/>
      <c r="M2009" s="19">
        <f t="shared" si="991"/>
        <v>4</v>
      </c>
      <c r="N2009" s="19"/>
      <c r="O2009" s="19">
        <f t="shared" si="976"/>
        <v>25</v>
      </c>
      <c r="P2009" s="20" t="str">
        <f>VLOOKUP(H2009,Supporting!A:D,2,FALSE)</f>
        <v>m3</v>
      </c>
      <c r="Q2009" s="21" t="str">
        <f t="shared" si="992"/>
        <v>off hired</v>
      </c>
      <c r="R2009" s="22">
        <v>44936</v>
      </c>
      <c r="S2009" s="22">
        <v>44965</v>
      </c>
      <c r="T2009" s="23">
        <f t="shared" si="993"/>
        <v>1</v>
      </c>
      <c r="U2009" s="24">
        <f t="shared" si="994"/>
        <v>4.2857142857142856</v>
      </c>
      <c r="V2009" s="31">
        <f>VLOOKUP(H2009,Supporting!A:D,3,FALSE)</f>
        <v>7.5</v>
      </c>
      <c r="W2009" s="25">
        <f>VLOOKUP(H2009,Supporting!A:D,4,FALSE)</f>
        <v>0.70000000000000007</v>
      </c>
      <c r="X2009" s="26">
        <f t="shared" si="995"/>
        <v>187.5</v>
      </c>
      <c r="Y2009" s="26">
        <f t="shared" si="996"/>
        <v>17.5</v>
      </c>
      <c r="Z2009" s="26">
        <f t="shared" si="977"/>
        <v>131.25</v>
      </c>
      <c r="AA2009" s="26">
        <f t="shared" si="997"/>
        <v>56.25</v>
      </c>
      <c r="AB2009" s="26">
        <f t="shared" si="978"/>
        <v>75</v>
      </c>
      <c r="AC2009" s="26">
        <f t="shared" si="998"/>
        <v>262.5</v>
      </c>
      <c r="AD2009" s="93">
        <f t="shared" si="979"/>
        <v>262.5</v>
      </c>
    </row>
    <row r="2010" spans="1:30" ht="30" customHeight="1" x14ac:dyDescent="0.35">
      <c r="A2010" s="16"/>
      <c r="B2010" s="16" t="s">
        <v>47</v>
      </c>
      <c r="C2010" s="17">
        <v>1722</v>
      </c>
      <c r="D2010" s="18">
        <v>14307</v>
      </c>
      <c r="E2010" s="18">
        <v>8649</v>
      </c>
      <c r="F2010" s="19" t="s">
        <v>577</v>
      </c>
      <c r="G2010" s="16" t="s">
        <v>561</v>
      </c>
      <c r="H2010" s="16" t="s">
        <v>28</v>
      </c>
      <c r="I2010" s="19">
        <v>3.1</v>
      </c>
      <c r="J2010" s="19">
        <v>2.5</v>
      </c>
      <c r="K2010" s="19">
        <v>4</v>
      </c>
      <c r="L2010" s="19"/>
      <c r="M2010" s="19">
        <f t="shared" si="991"/>
        <v>4</v>
      </c>
      <c r="N2010" s="19"/>
      <c r="O2010" s="19">
        <f t="shared" si="976"/>
        <v>31</v>
      </c>
      <c r="P2010" s="20" t="str">
        <f>VLOOKUP(H2010,Supporting!A:D,2,FALSE)</f>
        <v>m3</v>
      </c>
      <c r="Q2010" s="21" t="str">
        <f t="shared" si="992"/>
        <v>off hired</v>
      </c>
      <c r="R2010" s="22">
        <v>44936</v>
      </c>
      <c r="S2010" s="22">
        <v>44966</v>
      </c>
      <c r="T2010" s="23">
        <f t="shared" si="993"/>
        <v>1</v>
      </c>
      <c r="U2010" s="24">
        <f t="shared" si="994"/>
        <v>4.4285714285714288</v>
      </c>
      <c r="V2010" s="31">
        <f>VLOOKUP(H2010,Supporting!A:D,3,FALSE)</f>
        <v>7.5</v>
      </c>
      <c r="W2010" s="25">
        <f>VLOOKUP(H2010,Supporting!A:D,4,FALSE)</f>
        <v>0.70000000000000007</v>
      </c>
      <c r="X2010" s="26">
        <f t="shared" si="995"/>
        <v>232.5</v>
      </c>
      <c r="Y2010" s="26">
        <f t="shared" si="996"/>
        <v>21.700000000000003</v>
      </c>
      <c r="Z2010" s="26">
        <f t="shared" si="977"/>
        <v>162.75</v>
      </c>
      <c r="AA2010" s="26">
        <f t="shared" si="997"/>
        <v>69.749999999999986</v>
      </c>
      <c r="AB2010" s="26">
        <f t="shared" si="978"/>
        <v>96.100000000000023</v>
      </c>
      <c r="AC2010" s="26">
        <f t="shared" si="998"/>
        <v>328.6</v>
      </c>
      <c r="AD2010" s="93">
        <f t="shared" si="979"/>
        <v>328.6</v>
      </c>
    </row>
    <row r="2011" spans="1:30" ht="30" customHeight="1" x14ac:dyDescent="0.35">
      <c r="A2011" s="16"/>
      <c r="B2011" s="16" t="s">
        <v>47</v>
      </c>
      <c r="C2011" s="17">
        <v>1723</v>
      </c>
      <c r="D2011" s="18">
        <v>14308</v>
      </c>
      <c r="E2011" s="18">
        <v>8571</v>
      </c>
      <c r="F2011" s="19" t="s">
        <v>49</v>
      </c>
      <c r="G2011" s="16" t="s">
        <v>591</v>
      </c>
      <c r="H2011" s="16" t="s">
        <v>36</v>
      </c>
      <c r="I2011" s="19">
        <v>7.3</v>
      </c>
      <c r="J2011" s="19">
        <v>1</v>
      </c>
      <c r="K2011" s="19">
        <v>3.5</v>
      </c>
      <c r="L2011" s="19"/>
      <c r="M2011" s="19">
        <f t="shared" si="991"/>
        <v>3.5</v>
      </c>
      <c r="N2011" s="19"/>
      <c r="O2011" s="19">
        <f t="shared" si="976"/>
        <v>25.55</v>
      </c>
      <c r="P2011" s="20" t="str">
        <f>VLOOKUP(H2011,Supporting!A:D,2,FALSE)</f>
        <v>m2-LxH</v>
      </c>
      <c r="Q2011" s="21" t="str">
        <f t="shared" si="992"/>
        <v>off hired</v>
      </c>
      <c r="R2011" s="22">
        <v>44936</v>
      </c>
      <c r="S2011" s="22">
        <v>44974</v>
      </c>
      <c r="T2011" s="23">
        <f t="shared" si="993"/>
        <v>1</v>
      </c>
      <c r="U2011" s="24">
        <f t="shared" si="994"/>
        <v>5.5714285714285712</v>
      </c>
      <c r="V2011" s="31">
        <f>VLOOKUP(H2011,Supporting!A:D,3,FALSE)</f>
        <v>14</v>
      </c>
      <c r="W2011" s="25">
        <f>VLOOKUP(H2011,Supporting!A:D,4,FALSE)</f>
        <v>0.84</v>
      </c>
      <c r="X2011" s="26">
        <f t="shared" si="995"/>
        <v>357.7</v>
      </c>
      <c r="Y2011" s="26">
        <f t="shared" si="996"/>
        <v>21.462</v>
      </c>
      <c r="Z2011" s="26">
        <f t="shared" si="977"/>
        <v>250.39</v>
      </c>
      <c r="AA2011" s="26">
        <f t="shared" si="997"/>
        <v>107.31</v>
      </c>
      <c r="AB2011" s="26">
        <f t="shared" si="978"/>
        <v>119.57399999999998</v>
      </c>
      <c r="AC2011" s="26">
        <f t="shared" si="998"/>
        <v>477.274</v>
      </c>
      <c r="AD2011" s="93">
        <f t="shared" si="979"/>
        <v>477.274</v>
      </c>
    </row>
    <row r="2012" spans="1:30" ht="30" customHeight="1" x14ac:dyDescent="0.35">
      <c r="A2012" s="16"/>
      <c r="B2012" s="16" t="s">
        <v>47</v>
      </c>
      <c r="C2012" s="17">
        <v>1723</v>
      </c>
      <c r="D2012" s="18">
        <v>14308</v>
      </c>
      <c r="E2012" s="18">
        <v>8571</v>
      </c>
      <c r="F2012" s="19" t="s">
        <v>49</v>
      </c>
      <c r="G2012" s="16" t="s">
        <v>591</v>
      </c>
      <c r="H2012" s="16" t="s">
        <v>36</v>
      </c>
      <c r="I2012" s="19">
        <v>9.3000000000000007</v>
      </c>
      <c r="J2012" s="19">
        <v>1</v>
      </c>
      <c r="K2012" s="19">
        <v>2</v>
      </c>
      <c r="L2012" s="19"/>
      <c r="M2012" s="19">
        <f t="shared" si="991"/>
        <v>2</v>
      </c>
      <c r="N2012" s="19"/>
      <c r="O2012" s="19">
        <f t="shared" si="976"/>
        <v>18.600000000000001</v>
      </c>
      <c r="P2012" s="20" t="str">
        <f>VLOOKUP(H2012,Supporting!A:D,2,FALSE)</f>
        <v>m2-LxH</v>
      </c>
      <c r="Q2012" s="21" t="str">
        <f t="shared" si="992"/>
        <v>off hired</v>
      </c>
      <c r="R2012" s="22">
        <v>44936</v>
      </c>
      <c r="S2012" s="22">
        <v>44974</v>
      </c>
      <c r="T2012" s="23">
        <f t="shared" si="993"/>
        <v>1</v>
      </c>
      <c r="U2012" s="24">
        <f t="shared" si="994"/>
        <v>5.5714285714285712</v>
      </c>
      <c r="V2012" s="31">
        <f>VLOOKUP(H2012,Supporting!A:D,3,FALSE)</f>
        <v>14</v>
      </c>
      <c r="W2012" s="25">
        <f>VLOOKUP(H2012,Supporting!A:D,4,FALSE)</f>
        <v>0.84</v>
      </c>
      <c r="X2012" s="26">
        <f t="shared" si="995"/>
        <v>260.40000000000003</v>
      </c>
      <c r="Y2012" s="26">
        <f t="shared" si="996"/>
        <v>15.624000000000001</v>
      </c>
      <c r="Z2012" s="26">
        <f t="shared" si="977"/>
        <v>182.28</v>
      </c>
      <c r="AA2012" s="26">
        <f t="shared" si="997"/>
        <v>78.12</v>
      </c>
      <c r="AB2012" s="26">
        <f t="shared" si="978"/>
        <v>87.048000000000002</v>
      </c>
      <c r="AC2012" s="26">
        <f t="shared" si="998"/>
        <v>347.44799999999998</v>
      </c>
      <c r="AD2012" s="93">
        <f t="shared" si="979"/>
        <v>347.44799999999998</v>
      </c>
    </row>
    <row r="2013" spans="1:30" ht="30" customHeight="1" x14ac:dyDescent="0.35">
      <c r="A2013" s="16"/>
      <c r="B2013" s="16" t="s">
        <v>104</v>
      </c>
      <c r="C2013" s="17">
        <v>1724</v>
      </c>
      <c r="D2013" s="18">
        <v>14309</v>
      </c>
      <c r="E2013" s="18">
        <v>8441</v>
      </c>
      <c r="F2013" s="19" t="s">
        <v>49</v>
      </c>
      <c r="G2013" s="16" t="s">
        <v>72</v>
      </c>
      <c r="H2013" s="16" t="s">
        <v>38</v>
      </c>
      <c r="I2013" s="19">
        <v>2.5</v>
      </c>
      <c r="J2013" s="19">
        <v>1.3</v>
      </c>
      <c r="K2013" s="19">
        <v>3.5</v>
      </c>
      <c r="L2013" s="19"/>
      <c r="M2013" s="19">
        <f t="shared" si="991"/>
        <v>3.5</v>
      </c>
      <c r="N2013" s="19"/>
      <c r="O2013" s="19">
        <f t="shared" si="976"/>
        <v>3.5</v>
      </c>
      <c r="P2013" s="20" t="str">
        <f>VLOOKUP(H2013,Supporting!A:D,2,FALSE)</f>
        <v>rm</v>
      </c>
      <c r="Q2013" s="21" t="str">
        <f t="shared" si="992"/>
        <v>off hired</v>
      </c>
      <c r="R2013" s="22">
        <v>44936</v>
      </c>
      <c r="S2013" s="22">
        <v>44943</v>
      </c>
      <c r="T2013" s="23">
        <f t="shared" si="993"/>
        <v>1</v>
      </c>
      <c r="U2013" s="24">
        <f t="shared" si="994"/>
        <v>1.1428571428571428</v>
      </c>
      <c r="V2013" s="31">
        <f>VLOOKUP(H2013,Supporting!A:D,3,FALSE)</f>
        <v>135</v>
      </c>
      <c r="W2013" s="25">
        <f>VLOOKUP(H2013,Supporting!A:D,4,FALSE)</f>
        <v>12.25</v>
      </c>
      <c r="X2013" s="26">
        <f t="shared" si="995"/>
        <v>472.5</v>
      </c>
      <c r="Y2013" s="26">
        <f t="shared" si="996"/>
        <v>42.875</v>
      </c>
      <c r="Z2013" s="26">
        <f t="shared" si="977"/>
        <v>330.74999999999994</v>
      </c>
      <c r="AA2013" s="26">
        <f t="shared" si="997"/>
        <v>141.75</v>
      </c>
      <c r="AB2013" s="26">
        <f t="shared" si="978"/>
        <v>49</v>
      </c>
      <c r="AC2013" s="26">
        <f t="shared" si="998"/>
        <v>521.5</v>
      </c>
      <c r="AD2013" s="93">
        <f t="shared" si="979"/>
        <v>521.5</v>
      </c>
    </row>
    <row r="2014" spans="1:30" ht="30" customHeight="1" x14ac:dyDescent="0.35">
      <c r="A2014" s="16"/>
      <c r="B2014" s="16" t="s">
        <v>47</v>
      </c>
      <c r="C2014" s="17">
        <v>1725</v>
      </c>
      <c r="D2014" s="18">
        <v>14310</v>
      </c>
      <c r="E2014" s="18">
        <v>8429</v>
      </c>
      <c r="F2014" s="19" t="s">
        <v>577</v>
      </c>
      <c r="G2014" s="16" t="s">
        <v>593</v>
      </c>
      <c r="H2014" s="16" t="s">
        <v>36</v>
      </c>
      <c r="I2014" s="19">
        <v>13</v>
      </c>
      <c r="J2014" s="19">
        <v>1.3</v>
      </c>
      <c r="K2014" s="19">
        <v>3.5</v>
      </c>
      <c r="L2014" s="19"/>
      <c r="M2014" s="19">
        <f t="shared" si="991"/>
        <v>3.5</v>
      </c>
      <c r="N2014" s="19"/>
      <c r="O2014" s="19">
        <f t="shared" si="976"/>
        <v>45.5</v>
      </c>
      <c r="P2014" s="20" t="str">
        <f>VLOOKUP(H2014,Supporting!A:D,2,FALSE)</f>
        <v>m2-LxH</v>
      </c>
      <c r="Q2014" s="21" t="str">
        <f t="shared" si="992"/>
        <v>off hired</v>
      </c>
      <c r="R2014" s="22">
        <v>44937</v>
      </c>
      <c r="S2014" s="22">
        <v>44942</v>
      </c>
      <c r="T2014" s="23">
        <f t="shared" si="993"/>
        <v>1</v>
      </c>
      <c r="U2014" s="24">
        <f t="shared" si="994"/>
        <v>0.8571428571428571</v>
      </c>
      <c r="V2014" s="31">
        <f>VLOOKUP(H2014,Supporting!A:D,3,FALSE)</f>
        <v>14</v>
      </c>
      <c r="W2014" s="25">
        <f>VLOOKUP(H2014,Supporting!A:D,4,FALSE)</f>
        <v>0.84</v>
      </c>
      <c r="X2014" s="26">
        <f t="shared" si="995"/>
        <v>637</v>
      </c>
      <c r="Y2014" s="26">
        <f t="shared" si="996"/>
        <v>38.22</v>
      </c>
      <c r="Z2014" s="26">
        <f t="shared" si="977"/>
        <v>445.9</v>
      </c>
      <c r="AA2014" s="26">
        <f t="shared" si="997"/>
        <v>191.1</v>
      </c>
      <c r="AB2014" s="26">
        <f t="shared" si="978"/>
        <v>32.76</v>
      </c>
      <c r="AC2014" s="26">
        <f t="shared" si="998"/>
        <v>669.76</v>
      </c>
      <c r="AD2014" s="93">
        <f t="shared" si="979"/>
        <v>669.76</v>
      </c>
    </row>
    <row r="2015" spans="1:30" ht="30" customHeight="1" x14ac:dyDescent="0.35">
      <c r="A2015" s="16"/>
      <c r="B2015" s="16" t="s">
        <v>47</v>
      </c>
      <c r="C2015" s="17">
        <v>1725</v>
      </c>
      <c r="D2015" s="18">
        <v>14310</v>
      </c>
      <c r="E2015" s="18">
        <v>8429</v>
      </c>
      <c r="F2015" s="19" t="s">
        <v>577</v>
      </c>
      <c r="G2015" s="16" t="s">
        <v>593</v>
      </c>
      <c r="H2015" s="16" t="s">
        <v>28</v>
      </c>
      <c r="I2015" s="19">
        <v>2.5</v>
      </c>
      <c r="J2015" s="19">
        <v>2.5</v>
      </c>
      <c r="K2015" s="19">
        <v>3.5</v>
      </c>
      <c r="L2015" s="19"/>
      <c r="M2015" s="19">
        <f t="shared" si="991"/>
        <v>3.5</v>
      </c>
      <c r="N2015" s="19"/>
      <c r="O2015" s="19">
        <f t="shared" si="976"/>
        <v>21.875</v>
      </c>
      <c r="P2015" s="20" t="str">
        <f>VLOOKUP(H2015,Supporting!A:D,2,FALSE)</f>
        <v>m3</v>
      </c>
      <c r="Q2015" s="21" t="str">
        <f t="shared" si="992"/>
        <v>off hired</v>
      </c>
      <c r="R2015" s="22">
        <v>44937</v>
      </c>
      <c r="S2015" s="22">
        <v>44942</v>
      </c>
      <c r="T2015" s="23">
        <f t="shared" si="993"/>
        <v>1</v>
      </c>
      <c r="U2015" s="24">
        <f t="shared" si="994"/>
        <v>0.8571428571428571</v>
      </c>
      <c r="V2015" s="31">
        <f>VLOOKUP(H2015,Supporting!A:D,3,FALSE)</f>
        <v>7.5</v>
      </c>
      <c r="W2015" s="25">
        <f>VLOOKUP(H2015,Supporting!A:D,4,FALSE)</f>
        <v>0.70000000000000007</v>
      </c>
      <c r="X2015" s="26">
        <f t="shared" si="995"/>
        <v>164.0625</v>
      </c>
      <c r="Y2015" s="26">
        <f t="shared" si="996"/>
        <v>15.312500000000002</v>
      </c>
      <c r="Z2015" s="26">
        <f t="shared" si="977"/>
        <v>114.84374999999999</v>
      </c>
      <c r="AA2015" s="26">
        <f t="shared" si="997"/>
        <v>49.21875</v>
      </c>
      <c r="AB2015" s="26">
        <f t="shared" si="978"/>
        <v>13.125000000000002</v>
      </c>
      <c r="AC2015" s="26">
        <f t="shared" si="998"/>
        <v>177.1875</v>
      </c>
      <c r="AD2015" s="93">
        <f t="shared" si="979"/>
        <v>177.1875</v>
      </c>
    </row>
    <row r="2016" spans="1:30" ht="30" customHeight="1" x14ac:dyDescent="0.35">
      <c r="A2016" s="16"/>
      <c r="B2016" s="16" t="s">
        <v>47</v>
      </c>
      <c r="C2016" s="17">
        <v>1726</v>
      </c>
      <c r="D2016" s="18">
        <v>14311</v>
      </c>
      <c r="E2016" s="18">
        <v>8606</v>
      </c>
      <c r="F2016" s="19" t="s">
        <v>577</v>
      </c>
      <c r="G2016" s="16" t="s">
        <v>592</v>
      </c>
      <c r="H2016" s="16" t="s">
        <v>36</v>
      </c>
      <c r="I2016" s="19">
        <v>15</v>
      </c>
      <c r="J2016" s="19">
        <v>1</v>
      </c>
      <c r="K2016" s="19">
        <v>2</v>
      </c>
      <c r="L2016" s="19"/>
      <c r="M2016" s="19">
        <f t="shared" si="991"/>
        <v>2</v>
      </c>
      <c r="N2016" s="19"/>
      <c r="O2016" s="19">
        <f t="shared" si="976"/>
        <v>30</v>
      </c>
      <c r="P2016" s="20" t="str">
        <f>VLOOKUP(H2016,Supporting!A:D,2,FALSE)</f>
        <v>m2-LxH</v>
      </c>
      <c r="Q2016" s="21" t="str">
        <f t="shared" si="992"/>
        <v>off hired</v>
      </c>
      <c r="R2016" s="22">
        <v>44937</v>
      </c>
      <c r="S2016" s="22">
        <v>44951</v>
      </c>
      <c r="T2016" s="23">
        <f t="shared" si="993"/>
        <v>1</v>
      </c>
      <c r="U2016" s="24">
        <f t="shared" si="994"/>
        <v>2.1428571428571428</v>
      </c>
      <c r="V2016" s="31">
        <f>VLOOKUP(H2016,Supporting!A:D,3,FALSE)</f>
        <v>14</v>
      </c>
      <c r="W2016" s="25">
        <f>VLOOKUP(H2016,Supporting!A:D,4,FALSE)</f>
        <v>0.84</v>
      </c>
      <c r="X2016" s="26">
        <f t="shared" si="995"/>
        <v>420</v>
      </c>
      <c r="Y2016" s="26">
        <f t="shared" si="996"/>
        <v>25.2</v>
      </c>
      <c r="Z2016" s="26">
        <f t="shared" si="977"/>
        <v>294</v>
      </c>
      <c r="AA2016" s="26">
        <f t="shared" si="997"/>
        <v>126</v>
      </c>
      <c r="AB2016" s="26">
        <f t="shared" si="978"/>
        <v>53.999999999999993</v>
      </c>
      <c r="AC2016" s="26">
        <f t="shared" si="998"/>
        <v>474</v>
      </c>
      <c r="AD2016" s="93">
        <f t="shared" si="979"/>
        <v>474</v>
      </c>
    </row>
    <row r="2017" spans="1:30" ht="30" customHeight="1" x14ac:dyDescent="0.35">
      <c r="A2017" s="16"/>
      <c r="B2017" s="16" t="s">
        <v>47</v>
      </c>
      <c r="C2017" s="17">
        <v>1726</v>
      </c>
      <c r="D2017" s="18">
        <v>14311</v>
      </c>
      <c r="E2017" s="18">
        <v>8606</v>
      </c>
      <c r="F2017" s="19" t="s">
        <v>577</v>
      </c>
      <c r="G2017" s="16" t="s">
        <v>592</v>
      </c>
      <c r="H2017" s="16" t="s">
        <v>36</v>
      </c>
      <c r="I2017" s="19">
        <v>4</v>
      </c>
      <c r="J2017" s="19">
        <v>1.3</v>
      </c>
      <c r="K2017" s="19">
        <v>2</v>
      </c>
      <c r="L2017" s="19"/>
      <c r="M2017" s="19">
        <f t="shared" si="991"/>
        <v>2</v>
      </c>
      <c r="N2017" s="19"/>
      <c r="O2017" s="19">
        <f t="shared" si="976"/>
        <v>8</v>
      </c>
      <c r="P2017" s="20" t="str">
        <f>VLOOKUP(H2017,Supporting!A:D,2,FALSE)</f>
        <v>m2-LxH</v>
      </c>
      <c r="Q2017" s="21" t="str">
        <f t="shared" si="992"/>
        <v>off hired</v>
      </c>
      <c r="R2017" s="22">
        <v>44937</v>
      </c>
      <c r="S2017" s="22">
        <v>44951</v>
      </c>
      <c r="T2017" s="23">
        <f t="shared" si="993"/>
        <v>1</v>
      </c>
      <c r="U2017" s="24">
        <f t="shared" si="994"/>
        <v>2.1428571428571428</v>
      </c>
      <c r="V2017" s="31">
        <f>VLOOKUP(H2017,Supporting!A:D,3,FALSE)</f>
        <v>14</v>
      </c>
      <c r="W2017" s="25">
        <f>VLOOKUP(H2017,Supporting!A:D,4,FALSE)</f>
        <v>0.84</v>
      </c>
      <c r="X2017" s="26">
        <f t="shared" si="995"/>
        <v>112</v>
      </c>
      <c r="Y2017" s="26">
        <f t="shared" si="996"/>
        <v>6.72</v>
      </c>
      <c r="Z2017" s="26">
        <f t="shared" si="977"/>
        <v>78.399999999999991</v>
      </c>
      <c r="AA2017" s="26">
        <f t="shared" si="997"/>
        <v>33.6</v>
      </c>
      <c r="AB2017" s="26">
        <f t="shared" si="978"/>
        <v>14.399999999999999</v>
      </c>
      <c r="AC2017" s="26">
        <f t="shared" si="998"/>
        <v>126.4</v>
      </c>
      <c r="AD2017" s="93">
        <f t="shared" si="979"/>
        <v>126.4</v>
      </c>
    </row>
    <row r="2018" spans="1:30" ht="30" customHeight="1" x14ac:dyDescent="0.35">
      <c r="A2018" s="16"/>
      <c r="B2018" s="16" t="s">
        <v>47</v>
      </c>
      <c r="C2018" s="17">
        <v>1727</v>
      </c>
      <c r="D2018" s="18">
        <v>14312</v>
      </c>
      <c r="E2018" s="18">
        <v>8769</v>
      </c>
      <c r="F2018" s="19" t="s">
        <v>49</v>
      </c>
      <c r="G2018" s="16" t="s">
        <v>91</v>
      </c>
      <c r="H2018" s="16" t="s">
        <v>52</v>
      </c>
      <c r="I2018" s="19">
        <v>4</v>
      </c>
      <c r="J2018" s="19">
        <v>1.8</v>
      </c>
      <c r="K2018" s="19">
        <v>6.5</v>
      </c>
      <c r="L2018" s="19"/>
      <c r="M2018" s="19">
        <f t="shared" si="991"/>
        <v>6.5</v>
      </c>
      <c r="N2018" s="19"/>
      <c r="O2018" s="19">
        <f t="shared" si="976"/>
        <v>26</v>
      </c>
      <c r="P2018" s="20" t="str">
        <f>VLOOKUP(H2018,Supporting!A:D,2,FALSE)</f>
        <v>m2-LxH</v>
      </c>
      <c r="Q2018" s="21" t="str">
        <f t="shared" si="992"/>
        <v>off hired</v>
      </c>
      <c r="R2018" s="22">
        <v>44937</v>
      </c>
      <c r="S2018" s="22">
        <v>44988</v>
      </c>
      <c r="T2018" s="23">
        <f t="shared" si="993"/>
        <v>1</v>
      </c>
      <c r="U2018" s="24">
        <f t="shared" si="994"/>
        <v>7.4285714285714288</v>
      </c>
      <c r="V2018" s="31">
        <f>VLOOKUP(H2018,Supporting!A:D,3,FALSE)</f>
        <v>18</v>
      </c>
      <c r="W2018" s="25">
        <f>VLOOKUP(H2018,Supporting!A:D,4,FALSE)</f>
        <v>1.05</v>
      </c>
      <c r="X2018" s="26">
        <f t="shared" si="995"/>
        <v>468</v>
      </c>
      <c r="Y2018" s="26">
        <f t="shared" si="996"/>
        <v>27.3</v>
      </c>
      <c r="Z2018" s="26">
        <f t="shared" si="977"/>
        <v>327.59999999999997</v>
      </c>
      <c r="AA2018" s="26">
        <f t="shared" si="997"/>
        <v>140.4</v>
      </c>
      <c r="AB2018" s="26">
        <f t="shared" si="978"/>
        <v>202.8</v>
      </c>
      <c r="AC2018" s="26">
        <f t="shared" si="998"/>
        <v>670.8</v>
      </c>
      <c r="AD2018" s="93">
        <f t="shared" si="979"/>
        <v>670.8</v>
      </c>
    </row>
    <row r="2019" spans="1:30" ht="30" customHeight="1" x14ac:dyDescent="0.35">
      <c r="A2019" s="16"/>
      <c r="B2019" s="16" t="s">
        <v>104</v>
      </c>
      <c r="C2019" s="17">
        <v>1728</v>
      </c>
      <c r="D2019" s="18">
        <v>14313</v>
      </c>
      <c r="E2019" s="18">
        <v>8447</v>
      </c>
      <c r="F2019" s="19" t="s">
        <v>49</v>
      </c>
      <c r="G2019" s="16" t="s">
        <v>592</v>
      </c>
      <c r="H2019" s="16" t="s">
        <v>38</v>
      </c>
      <c r="I2019" s="19">
        <v>2.5</v>
      </c>
      <c r="J2019" s="19">
        <v>1.3</v>
      </c>
      <c r="K2019" s="19">
        <v>3.5</v>
      </c>
      <c r="L2019" s="19"/>
      <c r="M2019" s="19">
        <f t="shared" si="991"/>
        <v>3.5</v>
      </c>
      <c r="N2019" s="19"/>
      <c r="O2019" s="19">
        <f t="shared" si="976"/>
        <v>3.5</v>
      </c>
      <c r="P2019" s="20" t="str">
        <f>VLOOKUP(H2019,Supporting!A:D,2,FALSE)</f>
        <v>rm</v>
      </c>
      <c r="Q2019" s="21" t="str">
        <f t="shared" si="992"/>
        <v>off hired</v>
      </c>
      <c r="R2019" s="22">
        <v>44937</v>
      </c>
      <c r="S2019" s="22">
        <v>44947</v>
      </c>
      <c r="T2019" s="23">
        <f t="shared" si="993"/>
        <v>1</v>
      </c>
      <c r="U2019" s="24">
        <f t="shared" si="994"/>
        <v>1.5714285714285714</v>
      </c>
      <c r="V2019" s="31">
        <f>VLOOKUP(H2019,Supporting!A:D,3,FALSE)</f>
        <v>135</v>
      </c>
      <c r="W2019" s="25">
        <f>VLOOKUP(H2019,Supporting!A:D,4,FALSE)</f>
        <v>12.25</v>
      </c>
      <c r="X2019" s="26">
        <f t="shared" si="995"/>
        <v>472.5</v>
      </c>
      <c r="Y2019" s="26">
        <f t="shared" si="996"/>
        <v>42.875</v>
      </c>
      <c r="Z2019" s="26">
        <f t="shared" si="977"/>
        <v>330.74999999999994</v>
      </c>
      <c r="AA2019" s="26">
        <f t="shared" si="997"/>
        <v>141.75</v>
      </c>
      <c r="AB2019" s="26">
        <f t="shared" si="978"/>
        <v>67.375</v>
      </c>
      <c r="AC2019" s="26">
        <f t="shared" si="998"/>
        <v>539.875</v>
      </c>
      <c r="AD2019" s="93">
        <f t="shared" si="979"/>
        <v>539.875</v>
      </c>
    </row>
    <row r="2020" spans="1:30" ht="30" customHeight="1" x14ac:dyDescent="0.35">
      <c r="A2020" s="16"/>
      <c r="B2020" s="16" t="s">
        <v>111</v>
      </c>
      <c r="C2020" s="17">
        <v>1729</v>
      </c>
      <c r="D2020" s="18">
        <v>14314</v>
      </c>
      <c r="E2020" s="18">
        <v>8624</v>
      </c>
      <c r="F2020" s="19" t="s">
        <v>49</v>
      </c>
      <c r="G2020" s="16" t="s">
        <v>67</v>
      </c>
      <c r="H2020" s="16" t="s">
        <v>38</v>
      </c>
      <c r="I2020" s="19">
        <v>2.5</v>
      </c>
      <c r="J2020" s="19">
        <v>1.3</v>
      </c>
      <c r="K2020" s="19">
        <v>1.5</v>
      </c>
      <c r="L2020" s="19"/>
      <c r="M2020" s="19">
        <f t="shared" si="991"/>
        <v>1.5</v>
      </c>
      <c r="N2020" s="19"/>
      <c r="O2020" s="19">
        <f t="shared" si="976"/>
        <v>1.5</v>
      </c>
      <c r="P2020" s="20" t="str">
        <f>VLOOKUP(H2020,Supporting!A:D,2,FALSE)</f>
        <v>rm</v>
      </c>
      <c r="Q2020" s="21" t="str">
        <f t="shared" si="992"/>
        <v>off hired</v>
      </c>
      <c r="R2020" s="22">
        <v>44937</v>
      </c>
      <c r="S2020" s="22">
        <v>44958</v>
      </c>
      <c r="T2020" s="23">
        <f t="shared" si="993"/>
        <v>1</v>
      </c>
      <c r="U2020" s="24">
        <f t="shared" si="994"/>
        <v>3.1428571428571428</v>
      </c>
      <c r="V2020" s="31">
        <f>VLOOKUP(H2020,Supporting!A:D,3,FALSE)</f>
        <v>135</v>
      </c>
      <c r="W2020" s="25">
        <f>VLOOKUP(H2020,Supporting!A:D,4,FALSE)</f>
        <v>12.25</v>
      </c>
      <c r="X2020" s="26">
        <f t="shared" si="995"/>
        <v>202.5</v>
      </c>
      <c r="Y2020" s="26">
        <f t="shared" si="996"/>
        <v>18.375</v>
      </c>
      <c r="Z2020" s="26">
        <f t="shared" si="977"/>
        <v>141.74999999999997</v>
      </c>
      <c r="AA2020" s="26">
        <f t="shared" si="997"/>
        <v>60.749999999999993</v>
      </c>
      <c r="AB2020" s="26">
        <f t="shared" si="978"/>
        <v>57.75</v>
      </c>
      <c r="AC2020" s="26">
        <f t="shared" si="998"/>
        <v>260.25</v>
      </c>
      <c r="AD2020" s="93">
        <f t="shared" si="979"/>
        <v>260.25</v>
      </c>
    </row>
    <row r="2021" spans="1:30" ht="30" customHeight="1" x14ac:dyDescent="0.35">
      <c r="A2021" s="16"/>
      <c r="B2021" s="16" t="s">
        <v>47</v>
      </c>
      <c r="C2021" s="17">
        <v>1730</v>
      </c>
      <c r="D2021" s="18">
        <v>14315</v>
      </c>
      <c r="E2021" s="18"/>
      <c r="F2021" s="19" t="s">
        <v>49</v>
      </c>
      <c r="G2021" s="16" t="s">
        <v>90</v>
      </c>
      <c r="H2021" s="16" t="s">
        <v>36</v>
      </c>
      <c r="I2021" s="19">
        <v>20</v>
      </c>
      <c r="J2021" s="19">
        <v>1.3</v>
      </c>
      <c r="K2021" s="19">
        <v>2</v>
      </c>
      <c r="L2021" s="19"/>
      <c r="M2021" s="19">
        <f t="shared" si="991"/>
        <v>2</v>
      </c>
      <c r="N2021" s="19"/>
      <c r="O2021" s="19">
        <f t="shared" si="976"/>
        <v>40</v>
      </c>
      <c r="P2021" s="20" t="str">
        <f>VLOOKUP(H2021,Supporting!A:D,2,FALSE)</f>
        <v>m2-LxH</v>
      </c>
      <c r="Q2021" s="21" t="str">
        <f t="shared" si="992"/>
        <v>on hire</v>
      </c>
      <c r="R2021" s="22">
        <v>44938</v>
      </c>
      <c r="S2021" s="22"/>
      <c r="T2021" s="23">
        <f t="shared" si="993"/>
        <v>0</v>
      </c>
      <c r="U2021" s="24">
        <f t="shared" ca="1" si="994"/>
        <v>14.714285714285714</v>
      </c>
      <c r="V2021" s="31">
        <f>VLOOKUP(H2021,Supporting!A:D,3,FALSE)</f>
        <v>14</v>
      </c>
      <c r="W2021" s="25">
        <f>VLOOKUP(H2021,Supporting!A:D,4,FALSE)</f>
        <v>0.84</v>
      </c>
      <c r="X2021" s="26">
        <f t="shared" si="995"/>
        <v>560</v>
      </c>
      <c r="Y2021" s="26">
        <f t="shared" si="996"/>
        <v>33.6</v>
      </c>
      <c r="Z2021" s="26">
        <f t="shared" si="977"/>
        <v>392</v>
      </c>
      <c r="AA2021" s="26">
        <f t="shared" si="997"/>
        <v>0</v>
      </c>
      <c r="AB2021" s="26">
        <f t="shared" ca="1" si="978"/>
        <v>494.4</v>
      </c>
      <c r="AC2021" s="26">
        <f t="shared" ca="1" si="998"/>
        <v>886.4</v>
      </c>
      <c r="AD2021" s="93">
        <f t="shared" ca="1" si="979"/>
        <v>886.4</v>
      </c>
    </row>
    <row r="2022" spans="1:30" ht="30" customHeight="1" x14ac:dyDescent="0.35">
      <c r="A2022" s="16"/>
      <c r="B2022" s="16" t="s">
        <v>47</v>
      </c>
      <c r="C2022" s="17">
        <v>1730</v>
      </c>
      <c r="D2022" s="18">
        <v>14315</v>
      </c>
      <c r="E2022" s="18"/>
      <c r="F2022" s="19" t="s">
        <v>49</v>
      </c>
      <c r="G2022" s="16" t="s">
        <v>90</v>
      </c>
      <c r="H2022" s="16" t="s">
        <v>557</v>
      </c>
      <c r="I2022" s="19">
        <v>5</v>
      </c>
      <c r="J2022" s="19">
        <v>7</v>
      </c>
      <c r="K2022" s="19">
        <v>3</v>
      </c>
      <c r="L2022" s="19"/>
      <c r="M2022" s="19">
        <f t="shared" si="991"/>
        <v>3</v>
      </c>
      <c r="N2022" s="19"/>
      <c r="O2022" s="19">
        <f t="shared" si="976"/>
        <v>105</v>
      </c>
      <c r="P2022" s="20" t="str">
        <f>VLOOKUP(H2022,Supporting!A:D,2,FALSE)</f>
        <v>m3</v>
      </c>
      <c r="Q2022" s="21" t="str">
        <f t="shared" si="992"/>
        <v>on hire</v>
      </c>
      <c r="R2022" s="22">
        <v>44938</v>
      </c>
      <c r="S2022" s="22"/>
      <c r="T2022" s="23">
        <f t="shared" si="993"/>
        <v>0</v>
      </c>
      <c r="U2022" s="24">
        <f t="shared" ca="1" si="994"/>
        <v>14.714285714285714</v>
      </c>
      <c r="V2022" s="31">
        <f>VLOOKUP(H2022,Supporting!A:D,3,FALSE)</f>
        <v>10</v>
      </c>
      <c r="W2022" s="25">
        <f>VLOOKUP(H2022,Supporting!A:D,4,FALSE)</f>
        <v>0.91</v>
      </c>
      <c r="X2022" s="26">
        <f t="shared" si="995"/>
        <v>1050</v>
      </c>
      <c r="Y2022" s="26">
        <f t="shared" si="996"/>
        <v>95.55</v>
      </c>
      <c r="Z2022" s="26">
        <f t="shared" si="977"/>
        <v>735</v>
      </c>
      <c r="AA2022" s="26">
        <f t="shared" si="997"/>
        <v>0</v>
      </c>
      <c r="AB2022" s="26">
        <f t="shared" ca="1" si="978"/>
        <v>1405.95</v>
      </c>
      <c r="AC2022" s="26">
        <f t="shared" ca="1" si="998"/>
        <v>2140.9499999999998</v>
      </c>
      <c r="AD2022" s="93">
        <f t="shared" ca="1" si="979"/>
        <v>2140.9499999999998</v>
      </c>
    </row>
    <row r="2023" spans="1:30" ht="30" customHeight="1" x14ac:dyDescent="0.35">
      <c r="A2023" s="16"/>
      <c r="B2023" s="16" t="s">
        <v>47</v>
      </c>
      <c r="C2023" s="17">
        <v>1731</v>
      </c>
      <c r="D2023" s="18">
        <v>14316</v>
      </c>
      <c r="E2023" s="18">
        <v>8427</v>
      </c>
      <c r="F2023" s="19" t="s">
        <v>577</v>
      </c>
      <c r="G2023" s="16" t="s">
        <v>593</v>
      </c>
      <c r="H2023" s="16" t="s">
        <v>28</v>
      </c>
      <c r="I2023" s="19">
        <v>2.5</v>
      </c>
      <c r="J2023" s="19">
        <v>2.5</v>
      </c>
      <c r="K2023" s="19">
        <v>4.5</v>
      </c>
      <c r="L2023" s="19"/>
      <c r="M2023" s="19">
        <f t="shared" si="991"/>
        <v>4.5</v>
      </c>
      <c r="N2023" s="19"/>
      <c r="O2023" s="19">
        <f t="shared" si="976"/>
        <v>28.125</v>
      </c>
      <c r="P2023" s="20" t="str">
        <f>VLOOKUP(H2023,Supporting!A:D,2,FALSE)</f>
        <v>m3</v>
      </c>
      <c r="Q2023" s="21" t="str">
        <f t="shared" si="992"/>
        <v>off hired</v>
      </c>
      <c r="R2023" s="22">
        <v>44938</v>
      </c>
      <c r="S2023" s="22">
        <v>44942</v>
      </c>
      <c r="T2023" s="23">
        <f t="shared" si="993"/>
        <v>1</v>
      </c>
      <c r="U2023" s="24">
        <f t="shared" si="994"/>
        <v>0.7142857142857143</v>
      </c>
      <c r="V2023" s="31">
        <f>VLOOKUP(H2023,Supporting!A:D,3,FALSE)</f>
        <v>7.5</v>
      </c>
      <c r="W2023" s="25">
        <f>VLOOKUP(H2023,Supporting!A:D,4,FALSE)</f>
        <v>0.70000000000000007</v>
      </c>
      <c r="X2023" s="26">
        <f t="shared" si="995"/>
        <v>210.9375</v>
      </c>
      <c r="Y2023" s="26">
        <f t="shared" si="996"/>
        <v>19.687500000000004</v>
      </c>
      <c r="Z2023" s="26">
        <f t="shared" si="977"/>
        <v>147.65625</v>
      </c>
      <c r="AA2023" s="26">
        <f t="shared" si="997"/>
        <v>63.28125</v>
      </c>
      <c r="AB2023" s="26">
        <f t="shared" si="978"/>
        <v>14.062500000000002</v>
      </c>
      <c r="AC2023" s="26">
        <f t="shared" si="998"/>
        <v>225</v>
      </c>
      <c r="AD2023" s="93">
        <f t="shared" si="979"/>
        <v>225</v>
      </c>
    </row>
    <row r="2024" spans="1:30" ht="30" customHeight="1" x14ac:dyDescent="0.35">
      <c r="A2024" s="16"/>
      <c r="B2024" s="16" t="s">
        <v>100</v>
      </c>
      <c r="C2024" s="17">
        <v>1733</v>
      </c>
      <c r="D2024" s="18">
        <v>14318</v>
      </c>
      <c r="E2024" s="18">
        <v>8597</v>
      </c>
      <c r="F2024" s="19" t="s">
        <v>577</v>
      </c>
      <c r="G2024" s="16" t="s">
        <v>67</v>
      </c>
      <c r="H2024" s="16" t="s">
        <v>38</v>
      </c>
      <c r="I2024" s="19">
        <v>1.3</v>
      </c>
      <c r="J2024" s="19">
        <v>1</v>
      </c>
      <c r="K2024" s="19">
        <v>1.5</v>
      </c>
      <c r="L2024" s="19"/>
      <c r="M2024" s="19">
        <f t="shared" si="991"/>
        <v>1.5</v>
      </c>
      <c r="N2024" s="19"/>
      <c r="O2024" s="19">
        <f t="shared" si="976"/>
        <v>1.5</v>
      </c>
      <c r="P2024" s="20" t="str">
        <f>VLOOKUP(H2024,Supporting!A:D,2,FALSE)</f>
        <v>rm</v>
      </c>
      <c r="Q2024" s="21" t="str">
        <f t="shared" si="992"/>
        <v>off hired</v>
      </c>
      <c r="R2024" s="22">
        <v>44939</v>
      </c>
      <c r="S2024" s="22">
        <v>44981</v>
      </c>
      <c r="T2024" s="23">
        <f t="shared" si="993"/>
        <v>1</v>
      </c>
      <c r="U2024" s="24">
        <f t="shared" si="994"/>
        <v>6.1428571428571432</v>
      </c>
      <c r="V2024" s="31">
        <f>VLOOKUP(H2024,Supporting!A:D,3,FALSE)</f>
        <v>135</v>
      </c>
      <c r="W2024" s="25">
        <f>VLOOKUP(H2024,Supporting!A:D,4,FALSE)</f>
        <v>12.25</v>
      </c>
      <c r="X2024" s="26">
        <f t="shared" si="995"/>
        <v>202.5</v>
      </c>
      <c r="Y2024" s="26">
        <f t="shared" si="996"/>
        <v>18.375</v>
      </c>
      <c r="Z2024" s="26">
        <f t="shared" si="977"/>
        <v>141.74999999999997</v>
      </c>
      <c r="AA2024" s="26">
        <f t="shared" si="997"/>
        <v>60.749999999999993</v>
      </c>
      <c r="AB2024" s="26">
        <f t="shared" si="978"/>
        <v>112.87500000000001</v>
      </c>
      <c r="AC2024" s="26">
        <f t="shared" si="998"/>
        <v>315.375</v>
      </c>
      <c r="AD2024" s="93">
        <f t="shared" si="979"/>
        <v>315.375</v>
      </c>
    </row>
    <row r="2025" spans="1:30" ht="30" customHeight="1" x14ac:dyDescent="0.35">
      <c r="A2025" s="16"/>
      <c r="B2025" s="16" t="s">
        <v>100</v>
      </c>
      <c r="C2025" s="17">
        <v>1733</v>
      </c>
      <c r="D2025" s="18">
        <v>14318</v>
      </c>
      <c r="E2025" s="18">
        <v>8597</v>
      </c>
      <c r="F2025" s="19" t="s">
        <v>577</v>
      </c>
      <c r="G2025" s="16" t="s">
        <v>67</v>
      </c>
      <c r="H2025" s="16" t="s">
        <v>41</v>
      </c>
      <c r="I2025" s="19">
        <v>1</v>
      </c>
      <c r="J2025" s="19">
        <v>1</v>
      </c>
      <c r="K2025" s="19"/>
      <c r="L2025" s="19"/>
      <c r="M2025" s="19">
        <f t="shared" si="991"/>
        <v>0</v>
      </c>
      <c r="N2025" s="19">
        <v>1</v>
      </c>
      <c r="O2025" s="19">
        <f t="shared" si="976"/>
        <v>1</v>
      </c>
      <c r="P2025" s="20" t="str">
        <f>VLOOKUP(H2025,Supporting!A:D,2,FALSE)</f>
        <v>m2-LxW</v>
      </c>
      <c r="Q2025" s="21" t="str">
        <f t="shared" si="992"/>
        <v>off hired</v>
      </c>
      <c r="R2025" s="22">
        <v>44939</v>
      </c>
      <c r="S2025" s="22">
        <v>44981</v>
      </c>
      <c r="T2025" s="23">
        <f t="shared" si="993"/>
        <v>1</v>
      </c>
      <c r="U2025" s="24">
        <f t="shared" si="994"/>
        <v>6.1428571428571432</v>
      </c>
      <c r="V2025" s="31">
        <f>VLOOKUP(H2025,Supporting!A:D,3,FALSE)</f>
        <v>36.5</v>
      </c>
      <c r="W2025" s="25">
        <f>VLOOKUP(H2025,Supporting!A:D,4,FALSE)</f>
        <v>3.15</v>
      </c>
      <c r="X2025" s="26">
        <f t="shared" si="995"/>
        <v>36.5</v>
      </c>
      <c r="Y2025" s="26">
        <f t="shared" si="996"/>
        <v>3.15</v>
      </c>
      <c r="Z2025" s="26">
        <f t="shared" si="977"/>
        <v>25.549999999999997</v>
      </c>
      <c r="AA2025" s="26">
        <f t="shared" si="997"/>
        <v>10.95</v>
      </c>
      <c r="AB2025" s="26">
        <f t="shared" si="978"/>
        <v>19.350000000000001</v>
      </c>
      <c r="AC2025" s="26">
        <f t="shared" si="998"/>
        <v>55.85</v>
      </c>
      <c r="AD2025" s="93">
        <f t="shared" si="979"/>
        <v>55.85</v>
      </c>
    </row>
    <row r="2026" spans="1:30" ht="30" customHeight="1" x14ac:dyDescent="0.35">
      <c r="A2026" s="16"/>
      <c r="B2026" s="16" t="s">
        <v>47</v>
      </c>
      <c r="C2026" s="17">
        <v>1734</v>
      </c>
      <c r="D2026" s="18">
        <v>14319</v>
      </c>
      <c r="E2026" s="18">
        <v>8571</v>
      </c>
      <c r="F2026" s="19" t="s">
        <v>577</v>
      </c>
      <c r="G2026" s="16" t="s">
        <v>559</v>
      </c>
      <c r="H2026" s="16" t="s">
        <v>36</v>
      </c>
      <c r="I2026" s="19">
        <v>6.5</v>
      </c>
      <c r="J2026" s="19">
        <v>1.3</v>
      </c>
      <c r="K2026" s="19">
        <v>2</v>
      </c>
      <c r="L2026" s="19"/>
      <c r="M2026" s="19">
        <f t="shared" si="991"/>
        <v>2</v>
      </c>
      <c r="N2026" s="19"/>
      <c r="O2026" s="19">
        <f t="shared" si="976"/>
        <v>13</v>
      </c>
      <c r="P2026" s="20" t="str">
        <f>VLOOKUP(H2026,Supporting!A:D,2,FALSE)</f>
        <v>m2-LxH</v>
      </c>
      <c r="Q2026" s="21" t="str">
        <f t="shared" si="992"/>
        <v>off hired</v>
      </c>
      <c r="R2026" s="22">
        <v>44939</v>
      </c>
      <c r="S2026" s="22">
        <v>44974</v>
      </c>
      <c r="T2026" s="23">
        <f t="shared" si="993"/>
        <v>1</v>
      </c>
      <c r="U2026" s="24">
        <f t="shared" si="994"/>
        <v>5.1428571428571432</v>
      </c>
      <c r="V2026" s="31">
        <f>VLOOKUP(H2026,Supporting!A:D,3,FALSE)</f>
        <v>14</v>
      </c>
      <c r="W2026" s="25">
        <f>VLOOKUP(H2026,Supporting!A:D,4,FALSE)</f>
        <v>0.84</v>
      </c>
      <c r="X2026" s="26">
        <f t="shared" si="995"/>
        <v>182</v>
      </c>
      <c r="Y2026" s="26">
        <f t="shared" si="996"/>
        <v>10.92</v>
      </c>
      <c r="Z2026" s="26">
        <f t="shared" si="977"/>
        <v>127.39999999999999</v>
      </c>
      <c r="AA2026" s="26">
        <f t="shared" si="997"/>
        <v>54.6</v>
      </c>
      <c r="AB2026" s="26">
        <f t="shared" si="978"/>
        <v>56.160000000000004</v>
      </c>
      <c r="AC2026" s="26">
        <f t="shared" si="998"/>
        <v>238.16</v>
      </c>
      <c r="AD2026" s="93">
        <f t="shared" si="979"/>
        <v>238.16</v>
      </c>
    </row>
    <row r="2027" spans="1:30" ht="30" customHeight="1" x14ac:dyDescent="0.35">
      <c r="A2027" s="16"/>
      <c r="B2027" s="16" t="s">
        <v>47</v>
      </c>
      <c r="C2027" s="17">
        <v>1735</v>
      </c>
      <c r="D2027" s="18">
        <v>14320</v>
      </c>
      <c r="E2027" s="18">
        <v>8769</v>
      </c>
      <c r="F2027" s="19" t="s">
        <v>49</v>
      </c>
      <c r="G2027" s="16" t="s">
        <v>91</v>
      </c>
      <c r="H2027" s="16" t="s">
        <v>52</v>
      </c>
      <c r="I2027" s="19">
        <v>3.6</v>
      </c>
      <c r="J2027" s="19">
        <v>1.8</v>
      </c>
      <c r="K2027" s="19">
        <v>7</v>
      </c>
      <c r="L2027" s="19"/>
      <c r="M2027" s="19">
        <f t="shared" si="991"/>
        <v>7</v>
      </c>
      <c r="N2027" s="19"/>
      <c r="O2027" s="19">
        <f t="shared" si="976"/>
        <v>25.2</v>
      </c>
      <c r="P2027" s="20" t="str">
        <f>VLOOKUP(H2027,Supporting!A:D,2,FALSE)</f>
        <v>m2-LxH</v>
      </c>
      <c r="Q2027" s="21" t="str">
        <f t="shared" si="992"/>
        <v>off hired</v>
      </c>
      <c r="R2027" s="22">
        <v>44939</v>
      </c>
      <c r="S2027" s="22">
        <v>44988</v>
      </c>
      <c r="T2027" s="23">
        <f t="shared" si="993"/>
        <v>1</v>
      </c>
      <c r="U2027" s="24">
        <f t="shared" si="994"/>
        <v>7.1428571428571432</v>
      </c>
      <c r="V2027" s="31">
        <f>VLOOKUP(H2027,Supporting!A:D,3,FALSE)</f>
        <v>18</v>
      </c>
      <c r="W2027" s="25">
        <f>VLOOKUP(H2027,Supporting!A:D,4,FALSE)</f>
        <v>1.05</v>
      </c>
      <c r="X2027" s="26">
        <f t="shared" si="995"/>
        <v>453.59999999999997</v>
      </c>
      <c r="Y2027" s="26">
        <f t="shared" si="996"/>
        <v>26.46</v>
      </c>
      <c r="Z2027" s="26">
        <f t="shared" si="977"/>
        <v>317.51999999999992</v>
      </c>
      <c r="AA2027" s="26">
        <f t="shared" si="997"/>
        <v>136.07999999999998</v>
      </c>
      <c r="AB2027" s="26">
        <f t="shared" si="978"/>
        <v>189</v>
      </c>
      <c r="AC2027" s="26">
        <f t="shared" si="998"/>
        <v>642.59999999999991</v>
      </c>
      <c r="AD2027" s="93">
        <f t="shared" si="979"/>
        <v>642.59999999999991</v>
      </c>
    </row>
    <row r="2028" spans="1:30" ht="30" customHeight="1" x14ac:dyDescent="0.35">
      <c r="A2028" s="16"/>
      <c r="B2028" s="16" t="s">
        <v>47</v>
      </c>
      <c r="C2028" s="17">
        <v>1735</v>
      </c>
      <c r="D2028" s="18">
        <v>14320</v>
      </c>
      <c r="E2028" s="18">
        <v>8769</v>
      </c>
      <c r="F2028" s="19" t="s">
        <v>49</v>
      </c>
      <c r="G2028" s="16" t="s">
        <v>91</v>
      </c>
      <c r="H2028" s="16" t="s">
        <v>41</v>
      </c>
      <c r="I2028" s="19">
        <v>1.8</v>
      </c>
      <c r="J2028" s="19">
        <v>0.6</v>
      </c>
      <c r="K2028" s="19"/>
      <c r="L2028" s="19"/>
      <c r="M2028" s="19">
        <f t="shared" si="991"/>
        <v>0</v>
      </c>
      <c r="N2028" s="19">
        <v>1</v>
      </c>
      <c r="O2028" s="19">
        <f t="shared" si="976"/>
        <v>1.08</v>
      </c>
      <c r="P2028" s="20" t="str">
        <f>VLOOKUP(H2028,Supporting!A:D,2,FALSE)</f>
        <v>m2-LxW</v>
      </c>
      <c r="Q2028" s="21" t="str">
        <f t="shared" si="992"/>
        <v>off hired</v>
      </c>
      <c r="R2028" s="22">
        <v>44939</v>
      </c>
      <c r="S2028" s="22">
        <v>44988</v>
      </c>
      <c r="T2028" s="23">
        <f t="shared" si="993"/>
        <v>1</v>
      </c>
      <c r="U2028" s="24">
        <f t="shared" si="994"/>
        <v>7.1428571428571432</v>
      </c>
      <c r="V2028" s="31">
        <f>VLOOKUP(H2028,Supporting!A:D,3,FALSE)</f>
        <v>36.5</v>
      </c>
      <c r="W2028" s="25">
        <f>VLOOKUP(H2028,Supporting!A:D,4,FALSE)</f>
        <v>3.15</v>
      </c>
      <c r="X2028" s="26">
        <f t="shared" si="995"/>
        <v>39.42</v>
      </c>
      <c r="Y2028" s="26">
        <f t="shared" si="996"/>
        <v>3.4020000000000001</v>
      </c>
      <c r="Z2028" s="26">
        <f t="shared" si="977"/>
        <v>27.594000000000001</v>
      </c>
      <c r="AA2028" s="26">
        <f t="shared" si="997"/>
        <v>11.826000000000001</v>
      </c>
      <c r="AB2028" s="26">
        <f t="shared" si="978"/>
        <v>24.300000000000004</v>
      </c>
      <c r="AC2028" s="26">
        <f t="shared" si="998"/>
        <v>63.720000000000006</v>
      </c>
      <c r="AD2028" s="93">
        <f t="shared" si="979"/>
        <v>63.720000000000006</v>
      </c>
    </row>
    <row r="2029" spans="1:30" ht="30" customHeight="1" x14ac:dyDescent="0.35">
      <c r="A2029" s="16"/>
      <c r="B2029" s="16" t="s">
        <v>47</v>
      </c>
      <c r="C2029" s="17">
        <v>1737</v>
      </c>
      <c r="D2029" s="18">
        <v>14321</v>
      </c>
      <c r="E2029" s="18">
        <v>8645</v>
      </c>
      <c r="F2029" s="19" t="s">
        <v>577</v>
      </c>
      <c r="G2029" s="16" t="s">
        <v>559</v>
      </c>
      <c r="H2029" s="16" t="s">
        <v>38</v>
      </c>
      <c r="I2029" s="19">
        <v>2.5</v>
      </c>
      <c r="J2029" s="19">
        <v>1</v>
      </c>
      <c r="K2029" s="19">
        <v>1.5</v>
      </c>
      <c r="L2029" s="19"/>
      <c r="M2029" s="19">
        <f t="shared" si="991"/>
        <v>1.5</v>
      </c>
      <c r="N2029" s="19"/>
      <c r="O2029" s="19">
        <f t="shared" si="976"/>
        <v>1.5</v>
      </c>
      <c r="P2029" s="20" t="str">
        <f>VLOOKUP(H2029,Supporting!A:D,2,FALSE)</f>
        <v>rm</v>
      </c>
      <c r="Q2029" s="21" t="str">
        <f t="shared" si="992"/>
        <v>off hired</v>
      </c>
      <c r="R2029" s="22">
        <v>44940</v>
      </c>
      <c r="S2029" s="22">
        <v>44965</v>
      </c>
      <c r="T2029" s="23">
        <f t="shared" si="993"/>
        <v>1</v>
      </c>
      <c r="U2029" s="24">
        <f t="shared" si="994"/>
        <v>3.7142857142857144</v>
      </c>
      <c r="V2029" s="31">
        <f>VLOOKUP(H2029,Supporting!A:D,3,FALSE)</f>
        <v>135</v>
      </c>
      <c r="W2029" s="25">
        <f>VLOOKUP(H2029,Supporting!A:D,4,FALSE)</f>
        <v>12.25</v>
      </c>
      <c r="X2029" s="26">
        <f t="shared" si="995"/>
        <v>202.5</v>
      </c>
      <c r="Y2029" s="26">
        <f t="shared" si="996"/>
        <v>18.375</v>
      </c>
      <c r="Z2029" s="26">
        <f t="shared" si="977"/>
        <v>141.74999999999997</v>
      </c>
      <c r="AA2029" s="26">
        <f t="shared" si="997"/>
        <v>60.749999999999993</v>
      </c>
      <c r="AB2029" s="26">
        <f t="shared" si="978"/>
        <v>68.25</v>
      </c>
      <c r="AC2029" s="26">
        <f t="shared" si="998"/>
        <v>270.75</v>
      </c>
      <c r="AD2029" s="93">
        <f t="shared" si="979"/>
        <v>270.75</v>
      </c>
    </row>
    <row r="2030" spans="1:30" ht="30" customHeight="1" x14ac:dyDescent="0.35">
      <c r="A2030" s="16"/>
      <c r="B2030" s="16" t="s">
        <v>47</v>
      </c>
      <c r="C2030" s="17">
        <v>1738</v>
      </c>
      <c r="D2030" s="18">
        <v>14322</v>
      </c>
      <c r="E2030" s="18">
        <v>8604</v>
      </c>
      <c r="F2030" s="19" t="s">
        <v>577</v>
      </c>
      <c r="G2030" s="16" t="s">
        <v>573</v>
      </c>
      <c r="H2030" s="16" t="s">
        <v>38</v>
      </c>
      <c r="I2030" s="19">
        <v>2.5</v>
      </c>
      <c r="J2030" s="19">
        <v>1.3</v>
      </c>
      <c r="K2030" s="19">
        <v>4.5</v>
      </c>
      <c r="L2030" s="19"/>
      <c r="M2030" s="19">
        <f t="shared" si="991"/>
        <v>4.5</v>
      </c>
      <c r="N2030" s="19"/>
      <c r="O2030" s="19">
        <f t="shared" si="976"/>
        <v>4.5</v>
      </c>
      <c r="P2030" s="20" t="str">
        <f>VLOOKUP(H2030,Supporting!A:D,2,FALSE)</f>
        <v>rm</v>
      </c>
      <c r="Q2030" s="21" t="str">
        <f t="shared" si="992"/>
        <v>off hired</v>
      </c>
      <c r="R2030" s="22">
        <v>44940</v>
      </c>
      <c r="S2030" s="22">
        <v>44951</v>
      </c>
      <c r="T2030" s="23">
        <f t="shared" si="993"/>
        <v>1</v>
      </c>
      <c r="U2030" s="24">
        <f t="shared" si="994"/>
        <v>1.7142857142857142</v>
      </c>
      <c r="V2030" s="31">
        <f>VLOOKUP(H2030,Supporting!A:D,3,FALSE)</f>
        <v>135</v>
      </c>
      <c r="W2030" s="25">
        <f>VLOOKUP(H2030,Supporting!A:D,4,FALSE)</f>
        <v>12.25</v>
      </c>
      <c r="X2030" s="26">
        <f t="shared" si="995"/>
        <v>607.5</v>
      </c>
      <c r="Y2030" s="26">
        <f t="shared" si="996"/>
        <v>55.125</v>
      </c>
      <c r="Z2030" s="26">
        <f t="shared" si="977"/>
        <v>425.25</v>
      </c>
      <c r="AA2030" s="26">
        <f t="shared" si="997"/>
        <v>182.24999999999997</v>
      </c>
      <c r="AB2030" s="26">
        <f t="shared" si="978"/>
        <v>94.499999999999986</v>
      </c>
      <c r="AC2030" s="26">
        <f t="shared" si="998"/>
        <v>702</v>
      </c>
      <c r="AD2030" s="93">
        <f t="shared" si="979"/>
        <v>702</v>
      </c>
    </row>
    <row r="2031" spans="1:30" ht="30" customHeight="1" x14ac:dyDescent="0.35">
      <c r="A2031" s="16"/>
      <c r="B2031" s="16" t="s">
        <v>47</v>
      </c>
      <c r="C2031" s="17">
        <v>1736</v>
      </c>
      <c r="D2031" s="18">
        <v>14323</v>
      </c>
      <c r="E2031" s="18">
        <v>8615</v>
      </c>
      <c r="F2031" s="19" t="s">
        <v>577</v>
      </c>
      <c r="G2031" s="16" t="s">
        <v>561</v>
      </c>
      <c r="H2031" s="16" t="s">
        <v>28</v>
      </c>
      <c r="I2031" s="19">
        <v>4.0999999999999996</v>
      </c>
      <c r="J2031" s="19">
        <v>3.5</v>
      </c>
      <c r="K2031" s="19">
        <v>4</v>
      </c>
      <c r="L2031" s="19"/>
      <c r="M2031" s="19">
        <f t="shared" si="991"/>
        <v>4</v>
      </c>
      <c r="N2031" s="19"/>
      <c r="O2031" s="19">
        <f t="shared" si="976"/>
        <v>57.399999999999991</v>
      </c>
      <c r="P2031" s="20" t="str">
        <f>VLOOKUP(H2031,Supporting!A:D,2,FALSE)</f>
        <v>m3</v>
      </c>
      <c r="Q2031" s="21" t="str">
        <f t="shared" si="992"/>
        <v>off hired</v>
      </c>
      <c r="R2031" s="22">
        <v>44940</v>
      </c>
      <c r="S2031" s="22">
        <v>44953</v>
      </c>
      <c r="T2031" s="23">
        <f t="shared" si="993"/>
        <v>1</v>
      </c>
      <c r="U2031" s="24">
        <f t="shared" si="994"/>
        <v>2</v>
      </c>
      <c r="V2031" s="31">
        <f>VLOOKUP(H2031,Supporting!A:D,3,FALSE)</f>
        <v>7.5</v>
      </c>
      <c r="W2031" s="25">
        <f>VLOOKUP(H2031,Supporting!A:D,4,FALSE)</f>
        <v>0.70000000000000007</v>
      </c>
      <c r="X2031" s="26">
        <f t="shared" si="995"/>
        <v>430.49999999999994</v>
      </c>
      <c r="Y2031" s="26">
        <f t="shared" si="996"/>
        <v>40.18</v>
      </c>
      <c r="Z2031" s="26">
        <f t="shared" si="977"/>
        <v>301.34999999999997</v>
      </c>
      <c r="AA2031" s="26">
        <f t="shared" si="997"/>
        <v>129.14999999999998</v>
      </c>
      <c r="AB2031" s="26">
        <f t="shared" si="978"/>
        <v>80.36</v>
      </c>
      <c r="AC2031" s="26">
        <f t="shared" si="998"/>
        <v>510.85999999999996</v>
      </c>
      <c r="AD2031" s="93">
        <f t="shared" si="979"/>
        <v>510.85999999999996</v>
      </c>
    </row>
    <row r="2032" spans="1:30" ht="30" customHeight="1" x14ac:dyDescent="0.35">
      <c r="A2032" s="16"/>
      <c r="B2032" s="16" t="s">
        <v>47</v>
      </c>
      <c r="C2032" s="17">
        <v>1739</v>
      </c>
      <c r="D2032" s="18">
        <v>14324</v>
      </c>
      <c r="E2032" s="18">
        <v>8581</v>
      </c>
      <c r="F2032" s="19" t="s">
        <v>49</v>
      </c>
      <c r="G2032" s="16" t="s">
        <v>72</v>
      </c>
      <c r="H2032" s="16" t="s">
        <v>36</v>
      </c>
      <c r="I2032" s="19">
        <v>4.3</v>
      </c>
      <c r="J2032" s="19">
        <v>1</v>
      </c>
      <c r="K2032" s="19">
        <v>3</v>
      </c>
      <c r="L2032" s="19"/>
      <c r="M2032" s="19">
        <f t="shared" si="991"/>
        <v>3</v>
      </c>
      <c r="N2032" s="19"/>
      <c r="O2032" s="19">
        <f t="shared" si="976"/>
        <v>12.899999999999999</v>
      </c>
      <c r="P2032" s="20" t="str">
        <f>VLOOKUP(H2032,Supporting!A:D,2,FALSE)</f>
        <v>m2-LxH</v>
      </c>
      <c r="Q2032" s="21" t="str">
        <f t="shared" si="992"/>
        <v>off hired</v>
      </c>
      <c r="R2032" s="22">
        <v>44940</v>
      </c>
      <c r="S2032" s="22">
        <v>44977</v>
      </c>
      <c r="T2032" s="23">
        <f t="shared" si="993"/>
        <v>1</v>
      </c>
      <c r="U2032" s="24">
        <f t="shared" si="994"/>
        <v>5.4285714285714288</v>
      </c>
      <c r="V2032" s="31">
        <f>VLOOKUP(H2032,Supporting!A:D,3,FALSE)</f>
        <v>14</v>
      </c>
      <c r="W2032" s="25">
        <f>VLOOKUP(H2032,Supporting!A:D,4,FALSE)</f>
        <v>0.84</v>
      </c>
      <c r="X2032" s="26">
        <f t="shared" si="995"/>
        <v>180.59999999999997</v>
      </c>
      <c r="Y2032" s="26">
        <f t="shared" si="996"/>
        <v>10.835999999999999</v>
      </c>
      <c r="Z2032" s="26">
        <f t="shared" si="977"/>
        <v>126.41999999999996</v>
      </c>
      <c r="AA2032" s="26">
        <f t="shared" si="997"/>
        <v>54.179999999999993</v>
      </c>
      <c r="AB2032" s="26">
        <f t="shared" si="978"/>
        <v>58.823999999999998</v>
      </c>
      <c r="AC2032" s="26">
        <f t="shared" si="998"/>
        <v>239.42399999999998</v>
      </c>
      <c r="AD2032" s="93">
        <f t="shared" si="979"/>
        <v>239.42399999999998</v>
      </c>
    </row>
    <row r="2033" spans="1:30" ht="30" customHeight="1" x14ac:dyDescent="0.35">
      <c r="A2033" s="16"/>
      <c r="B2033" s="16" t="s">
        <v>47</v>
      </c>
      <c r="C2033" s="17">
        <v>1741</v>
      </c>
      <c r="D2033" s="18">
        <v>14326</v>
      </c>
      <c r="E2033" s="18">
        <v>8427</v>
      </c>
      <c r="F2033" s="19" t="s">
        <v>577</v>
      </c>
      <c r="G2033" s="16" t="s">
        <v>76</v>
      </c>
      <c r="H2033" s="16" t="s">
        <v>36</v>
      </c>
      <c r="I2033" s="19">
        <v>4.3</v>
      </c>
      <c r="J2033" s="19">
        <v>1.3</v>
      </c>
      <c r="K2033" s="19">
        <v>4</v>
      </c>
      <c r="L2033" s="19"/>
      <c r="M2033" s="19">
        <f t="shared" si="991"/>
        <v>4</v>
      </c>
      <c r="N2033" s="19"/>
      <c r="O2033" s="19">
        <f t="shared" si="976"/>
        <v>17.2</v>
      </c>
      <c r="P2033" s="20" t="str">
        <f>VLOOKUP(H2033,Supporting!A:D,2,FALSE)</f>
        <v>m2-LxH</v>
      </c>
      <c r="Q2033" s="21" t="str">
        <f t="shared" si="992"/>
        <v>off hired</v>
      </c>
      <c r="R2033" s="22">
        <v>44940</v>
      </c>
      <c r="S2033" s="22">
        <v>44942</v>
      </c>
      <c r="T2033" s="23">
        <f t="shared" si="993"/>
        <v>1</v>
      </c>
      <c r="U2033" s="24">
        <f t="shared" si="994"/>
        <v>0.42857142857142855</v>
      </c>
      <c r="V2033" s="31">
        <f>VLOOKUP(H2033,Supporting!A:D,3,FALSE)</f>
        <v>14</v>
      </c>
      <c r="W2033" s="25">
        <f>VLOOKUP(H2033,Supporting!A:D,4,FALSE)</f>
        <v>0.84</v>
      </c>
      <c r="X2033" s="26">
        <f t="shared" si="995"/>
        <v>240.79999999999998</v>
      </c>
      <c r="Y2033" s="26">
        <f t="shared" si="996"/>
        <v>14.447999999999999</v>
      </c>
      <c r="Z2033" s="26">
        <f t="shared" si="977"/>
        <v>168.56</v>
      </c>
      <c r="AA2033" s="26">
        <f t="shared" si="997"/>
        <v>72.239999999999995</v>
      </c>
      <c r="AB2033" s="26">
        <f t="shared" si="978"/>
        <v>6.1919999999999993</v>
      </c>
      <c r="AC2033" s="26">
        <f t="shared" si="998"/>
        <v>246.99200000000002</v>
      </c>
      <c r="AD2033" s="93">
        <f t="shared" si="979"/>
        <v>246.99200000000002</v>
      </c>
    </row>
    <row r="2034" spans="1:30" ht="30" customHeight="1" x14ac:dyDescent="0.35">
      <c r="A2034" s="16"/>
      <c r="B2034" s="16" t="s">
        <v>84</v>
      </c>
      <c r="C2034" s="17">
        <v>1740</v>
      </c>
      <c r="D2034" s="18">
        <v>14327</v>
      </c>
      <c r="E2034" s="18">
        <v>8600</v>
      </c>
      <c r="F2034" s="19" t="s">
        <v>49</v>
      </c>
      <c r="G2034" s="16" t="s">
        <v>72</v>
      </c>
      <c r="H2034" s="16" t="s">
        <v>36</v>
      </c>
      <c r="I2034" s="19">
        <v>4.3</v>
      </c>
      <c r="J2034" s="19">
        <v>1</v>
      </c>
      <c r="K2034" s="19">
        <v>3</v>
      </c>
      <c r="L2034" s="19"/>
      <c r="M2034" s="19">
        <f t="shared" si="991"/>
        <v>3</v>
      </c>
      <c r="N2034" s="19"/>
      <c r="O2034" s="19">
        <f t="shared" si="976"/>
        <v>12.899999999999999</v>
      </c>
      <c r="P2034" s="20" t="str">
        <f>VLOOKUP(H2034,Supporting!A:D,2,FALSE)</f>
        <v>m2-LxH</v>
      </c>
      <c r="Q2034" s="21" t="str">
        <f t="shared" si="992"/>
        <v>off hired</v>
      </c>
      <c r="R2034" s="22">
        <v>44940</v>
      </c>
      <c r="S2034" s="22">
        <v>44982</v>
      </c>
      <c r="T2034" s="23">
        <f t="shared" si="993"/>
        <v>1</v>
      </c>
      <c r="U2034" s="24">
        <f t="shared" si="994"/>
        <v>6.1428571428571432</v>
      </c>
      <c r="V2034" s="31">
        <f>VLOOKUP(H2034,Supporting!A:D,3,FALSE)</f>
        <v>14</v>
      </c>
      <c r="W2034" s="25">
        <f>VLOOKUP(H2034,Supporting!A:D,4,FALSE)</f>
        <v>0.84</v>
      </c>
      <c r="X2034" s="26">
        <f t="shared" si="995"/>
        <v>180.59999999999997</v>
      </c>
      <c r="Y2034" s="26">
        <f t="shared" si="996"/>
        <v>10.835999999999999</v>
      </c>
      <c r="Z2034" s="26">
        <f t="shared" si="977"/>
        <v>126.41999999999996</v>
      </c>
      <c r="AA2034" s="26">
        <f t="shared" si="997"/>
        <v>54.179999999999993</v>
      </c>
      <c r="AB2034" s="26">
        <f t="shared" si="978"/>
        <v>66.563999999999993</v>
      </c>
      <c r="AC2034" s="26">
        <f t="shared" si="998"/>
        <v>247.16399999999996</v>
      </c>
      <c r="AD2034" s="93">
        <f t="shared" si="979"/>
        <v>247.16399999999996</v>
      </c>
    </row>
    <row r="2035" spans="1:30" ht="30" customHeight="1" x14ac:dyDescent="0.35">
      <c r="A2035" s="16"/>
      <c r="B2035" s="16" t="s">
        <v>84</v>
      </c>
      <c r="C2035" s="17">
        <v>1740</v>
      </c>
      <c r="D2035" s="18">
        <v>14327</v>
      </c>
      <c r="E2035" s="18">
        <v>8600</v>
      </c>
      <c r="F2035" s="19" t="s">
        <v>49</v>
      </c>
      <c r="G2035" s="16" t="s">
        <v>72</v>
      </c>
      <c r="H2035" s="16" t="s">
        <v>41</v>
      </c>
      <c r="I2035" s="19">
        <v>3</v>
      </c>
      <c r="J2035" s="19">
        <v>1</v>
      </c>
      <c r="K2035" s="19"/>
      <c r="L2035" s="19"/>
      <c r="M2035" s="19">
        <f t="shared" si="991"/>
        <v>0</v>
      </c>
      <c r="N2035" s="19">
        <v>1</v>
      </c>
      <c r="O2035" s="19">
        <f t="shared" si="976"/>
        <v>3</v>
      </c>
      <c r="P2035" s="20" t="str">
        <f>VLOOKUP(H2035,Supporting!A:D,2,FALSE)</f>
        <v>m2-LxW</v>
      </c>
      <c r="Q2035" s="21" t="str">
        <f t="shared" si="992"/>
        <v>off hired</v>
      </c>
      <c r="R2035" s="22">
        <v>44940</v>
      </c>
      <c r="S2035" s="22">
        <v>44982</v>
      </c>
      <c r="T2035" s="23">
        <f t="shared" si="993"/>
        <v>1</v>
      </c>
      <c r="U2035" s="24">
        <f t="shared" si="994"/>
        <v>6.1428571428571432</v>
      </c>
      <c r="V2035" s="31">
        <f>VLOOKUP(H2035,Supporting!A:D,3,FALSE)</f>
        <v>36.5</v>
      </c>
      <c r="W2035" s="25">
        <f>VLOOKUP(H2035,Supporting!A:D,4,FALSE)</f>
        <v>3.15</v>
      </c>
      <c r="X2035" s="26">
        <f t="shared" si="995"/>
        <v>109.5</v>
      </c>
      <c r="Y2035" s="26">
        <f t="shared" si="996"/>
        <v>9.4499999999999993</v>
      </c>
      <c r="Z2035" s="26">
        <f t="shared" si="977"/>
        <v>76.649999999999991</v>
      </c>
      <c r="AA2035" s="26">
        <f t="shared" si="997"/>
        <v>32.849999999999994</v>
      </c>
      <c r="AB2035" s="26">
        <f t="shared" si="978"/>
        <v>58.050000000000004</v>
      </c>
      <c r="AC2035" s="26">
        <f t="shared" si="998"/>
        <v>167.54999999999998</v>
      </c>
      <c r="AD2035" s="93">
        <f t="shared" si="979"/>
        <v>167.54999999999998</v>
      </c>
    </row>
    <row r="2036" spans="1:30" ht="30" customHeight="1" x14ac:dyDescent="0.35">
      <c r="A2036" s="16"/>
      <c r="B2036" s="16" t="s">
        <v>47</v>
      </c>
      <c r="C2036" s="17">
        <v>1742</v>
      </c>
      <c r="D2036" s="18">
        <v>14328</v>
      </c>
      <c r="E2036" s="18">
        <v>8427</v>
      </c>
      <c r="F2036" s="19" t="s">
        <v>577</v>
      </c>
      <c r="G2036" s="16" t="s">
        <v>76</v>
      </c>
      <c r="H2036" s="16" t="s">
        <v>36</v>
      </c>
      <c r="I2036" s="19">
        <v>4.3</v>
      </c>
      <c r="J2036" s="19">
        <v>1.3</v>
      </c>
      <c r="K2036" s="19">
        <v>1.5</v>
      </c>
      <c r="L2036" s="19"/>
      <c r="M2036" s="19">
        <f t="shared" si="991"/>
        <v>1.5</v>
      </c>
      <c r="N2036" s="19"/>
      <c r="O2036" s="19">
        <f t="shared" si="976"/>
        <v>6.4499999999999993</v>
      </c>
      <c r="P2036" s="20" t="str">
        <f>VLOOKUP(H2036,Supporting!A:D,2,FALSE)</f>
        <v>m2-LxH</v>
      </c>
      <c r="Q2036" s="21" t="str">
        <f t="shared" si="992"/>
        <v>off hired</v>
      </c>
      <c r="R2036" s="22">
        <v>44940</v>
      </c>
      <c r="S2036" s="22">
        <v>44942</v>
      </c>
      <c r="T2036" s="23">
        <f t="shared" si="993"/>
        <v>1</v>
      </c>
      <c r="U2036" s="24">
        <f t="shared" si="994"/>
        <v>0.42857142857142855</v>
      </c>
      <c r="V2036" s="31">
        <f>VLOOKUP(H2036,Supporting!A:D,3,FALSE)</f>
        <v>14</v>
      </c>
      <c r="W2036" s="25">
        <f>VLOOKUP(H2036,Supporting!A:D,4,FALSE)</f>
        <v>0.84</v>
      </c>
      <c r="X2036" s="26">
        <f t="shared" si="995"/>
        <v>90.299999999999983</v>
      </c>
      <c r="Y2036" s="26">
        <f t="shared" si="996"/>
        <v>5.4179999999999993</v>
      </c>
      <c r="Z2036" s="26">
        <f t="shared" si="977"/>
        <v>63.20999999999998</v>
      </c>
      <c r="AA2036" s="26">
        <f t="shared" si="997"/>
        <v>27.089999999999996</v>
      </c>
      <c r="AB2036" s="26">
        <f t="shared" si="978"/>
        <v>2.3219999999999996</v>
      </c>
      <c r="AC2036" s="26">
        <f t="shared" si="998"/>
        <v>92.621999999999986</v>
      </c>
      <c r="AD2036" s="93">
        <f t="shared" si="979"/>
        <v>92.621999999999986</v>
      </c>
    </row>
    <row r="2037" spans="1:30" ht="30" customHeight="1" x14ac:dyDescent="0.35">
      <c r="A2037" s="16"/>
      <c r="B2037" s="16" t="s">
        <v>47</v>
      </c>
      <c r="C2037" s="17">
        <v>1742</v>
      </c>
      <c r="D2037" s="18">
        <v>14328</v>
      </c>
      <c r="E2037" s="18">
        <v>8427</v>
      </c>
      <c r="F2037" s="19" t="s">
        <v>577</v>
      </c>
      <c r="G2037" s="16" t="s">
        <v>76</v>
      </c>
      <c r="H2037" s="16" t="s">
        <v>36</v>
      </c>
      <c r="I2037" s="19">
        <v>4.3</v>
      </c>
      <c r="J2037" s="19">
        <v>0.6</v>
      </c>
      <c r="K2037" s="19">
        <v>4</v>
      </c>
      <c r="L2037" s="19"/>
      <c r="M2037" s="19">
        <f t="shared" si="991"/>
        <v>4</v>
      </c>
      <c r="N2037" s="19"/>
      <c r="O2037" s="19">
        <f t="shared" si="976"/>
        <v>17.2</v>
      </c>
      <c r="P2037" s="20" t="str">
        <f>VLOOKUP(H2037,Supporting!A:D,2,FALSE)</f>
        <v>m2-LxH</v>
      </c>
      <c r="Q2037" s="21" t="str">
        <f t="shared" si="992"/>
        <v>off hired</v>
      </c>
      <c r="R2037" s="22">
        <v>44940</v>
      </c>
      <c r="S2037" s="22">
        <v>44942</v>
      </c>
      <c r="T2037" s="23">
        <f t="shared" si="993"/>
        <v>1</v>
      </c>
      <c r="U2037" s="24">
        <f t="shared" si="994"/>
        <v>0.42857142857142855</v>
      </c>
      <c r="V2037" s="31">
        <f>VLOOKUP(H2037,Supporting!A:D,3,FALSE)</f>
        <v>14</v>
      </c>
      <c r="W2037" s="25">
        <f>VLOOKUP(H2037,Supporting!A:D,4,FALSE)</f>
        <v>0.84</v>
      </c>
      <c r="X2037" s="26">
        <f t="shared" si="995"/>
        <v>240.79999999999998</v>
      </c>
      <c r="Y2037" s="26">
        <f t="shared" si="996"/>
        <v>14.447999999999999</v>
      </c>
      <c r="Z2037" s="26">
        <f t="shared" si="977"/>
        <v>168.56</v>
      </c>
      <c r="AA2037" s="26">
        <f t="shared" si="997"/>
        <v>72.239999999999995</v>
      </c>
      <c r="AB2037" s="26">
        <f t="shared" si="978"/>
        <v>6.1919999999999993</v>
      </c>
      <c r="AC2037" s="26">
        <f t="shared" si="998"/>
        <v>246.99200000000002</v>
      </c>
      <c r="AD2037" s="93">
        <f t="shared" si="979"/>
        <v>246.99200000000002</v>
      </c>
    </row>
    <row r="2038" spans="1:30" ht="30" customHeight="1" x14ac:dyDescent="0.35">
      <c r="A2038" s="16"/>
      <c r="B2038" s="16" t="s">
        <v>47</v>
      </c>
      <c r="C2038" s="17">
        <v>1743</v>
      </c>
      <c r="D2038" s="18">
        <v>14329</v>
      </c>
      <c r="E2038" s="18">
        <v>8560</v>
      </c>
      <c r="F2038" s="19" t="s">
        <v>577</v>
      </c>
      <c r="G2038" s="16" t="s">
        <v>575</v>
      </c>
      <c r="H2038" s="16" t="s">
        <v>52</v>
      </c>
      <c r="I2038" s="19">
        <v>10</v>
      </c>
      <c r="J2038" s="19">
        <v>1.8</v>
      </c>
      <c r="K2038" s="19">
        <v>3.5</v>
      </c>
      <c r="L2038" s="19"/>
      <c r="M2038" s="19">
        <f t="shared" si="991"/>
        <v>3.5</v>
      </c>
      <c r="N2038" s="19"/>
      <c r="O2038" s="19">
        <f t="shared" si="976"/>
        <v>35</v>
      </c>
      <c r="P2038" s="20" t="str">
        <f>VLOOKUP(H2038,Supporting!A:D,2,FALSE)</f>
        <v>m2-LxH</v>
      </c>
      <c r="Q2038" s="21" t="str">
        <f t="shared" si="992"/>
        <v>off hired</v>
      </c>
      <c r="R2038" s="22">
        <v>44940</v>
      </c>
      <c r="S2038" s="22">
        <v>44971</v>
      </c>
      <c r="T2038" s="23">
        <f t="shared" si="993"/>
        <v>1</v>
      </c>
      <c r="U2038" s="24">
        <f t="shared" si="994"/>
        <v>4.5714285714285712</v>
      </c>
      <c r="V2038" s="31">
        <f>VLOOKUP(H2038,Supporting!A:D,3,FALSE)</f>
        <v>18</v>
      </c>
      <c r="W2038" s="25">
        <f>VLOOKUP(H2038,Supporting!A:D,4,FALSE)</f>
        <v>1.05</v>
      </c>
      <c r="X2038" s="26">
        <f t="shared" si="995"/>
        <v>630</v>
      </c>
      <c r="Y2038" s="26">
        <f t="shared" si="996"/>
        <v>36.75</v>
      </c>
      <c r="Z2038" s="26">
        <f t="shared" si="977"/>
        <v>441</v>
      </c>
      <c r="AA2038" s="26">
        <f t="shared" si="997"/>
        <v>189</v>
      </c>
      <c r="AB2038" s="26">
        <f t="shared" si="978"/>
        <v>168</v>
      </c>
      <c r="AC2038" s="26">
        <f t="shared" si="998"/>
        <v>798</v>
      </c>
      <c r="AD2038" s="93">
        <f t="shared" si="979"/>
        <v>798</v>
      </c>
    </row>
    <row r="2039" spans="1:30" ht="30" customHeight="1" x14ac:dyDescent="0.35">
      <c r="A2039" s="16"/>
      <c r="B2039" s="16" t="s">
        <v>47</v>
      </c>
      <c r="C2039" s="17">
        <v>1743</v>
      </c>
      <c r="D2039" s="18">
        <v>14329</v>
      </c>
      <c r="E2039" s="18">
        <v>8560</v>
      </c>
      <c r="F2039" s="19" t="s">
        <v>577</v>
      </c>
      <c r="G2039" s="16" t="s">
        <v>575</v>
      </c>
      <c r="H2039" s="16" t="s">
        <v>52</v>
      </c>
      <c r="I2039" s="19">
        <v>12.5</v>
      </c>
      <c r="J2039" s="19">
        <v>1.8</v>
      </c>
      <c r="K2039" s="19">
        <v>5</v>
      </c>
      <c r="L2039" s="19"/>
      <c r="M2039" s="19">
        <f t="shared" si="991"/>
        <v>5</v>
      </c>
      <c r="N2039" s="19"/>
      <c r="O2039" s="19">
        <f t="shared" si="976"/>
        <v>62.5</v>
      </c>
      <c r="P2039" s="20" t="str">
        <f>VLOOKUP(H2039,Supporting!A:D,2,FALSE)</f>
        <v>m2-LxH</v>
      </c>
      <c r="Q2039" s="21" t="str">
        <f t="shared" si="992"/>
        <v>off hired</v>
      </c>
      <c r="R2039" s="22">
        <v>44940</v>
      </c>
      <c r="S2039" s="22">
        <v>44971</v>
      </c>
      <c r="T2039" s="23">
        <f t="shared" si="993"/>
        <v>1</v>
      </c>
      <c r="U2039" s="24">
        <f t="shared" si="994"/>
        <v>4.5714285714285712</v>
      </c>
      <c r="V2039" s="31">
        <f>VLOOKUP(H2039,Supporting!A:D,3,FALSE)</f>
        <v>18</v>
      </c>
      <c r="W2039" s="25">
        <f>VLOOKUP(H2039,Supporting!A:D,4,FALSE)</f>
        <v>1.05</v>
      </c>
      <c r="X2039" s="26">
        <f t="shared" si="995"/>
        <v>1125</v>
      </c>
      <c r="Y2039" s="26">
        <f t="shared" si="996"/>
        <v>65.625</v>
      </c>
      <c r="Z2039" s="26">
        <f t="shared" si="977"/>
        <v>787.5</v>
      </c>
      <c r="AA2039" s="26">
        <f t="shared" si="997"/>
        <v>337.5</v>
      </c>
      <c r="AB2039" s="26">
        <f t="shared" si="978"/>
        <v>300</v>
      </c>
      <c r="AC2039" s="26">
        <f t="shared" si="998"/>
        <v>1425</v>
      </c>
      <c r="AD2039" s="93">
        <f t="shared" si="979"/>
        <v>1425</v>
      </c>
    </row>
    <row r="2040" spans="1:30" ht="30" customHeight="1" x14ac:dyDescent="0.35">
      <c r="A2040" s="16"/>
      <c r="B2040" s="16" t="s">
        <v>111</v>
      </c>
      <c r="C2040" s="17">
        <v>1721</v>
      </c>
      <c r="D2040" s="18">
        <v>14306</v>
      </c>
      <c r="E2040" s="18">
        <v>8418</v>
      </c>
      <c r="F2040" s="19" t="s">
        <v>49</v>
      </c>
      <c r="G2040" s="16" t="s">
        <v>67</v>
      </c>
      <c r="H2040" s="16" t="s">
        <v>38</v>
      </c>
      <c r="I2040" s="19">
        <v>1.8</v>
      </c>
      <c r="J2040" s="19">
        <v>1.3</v>
      </c>
      <c r="K2040" s="19">
        <v>3</v>
      </c>
      <c r="L2040" s="19"/>
      <c r="M2040" s="19">
        <f t="shared" si="991"/>
        <v>3</v>
      </c>
      <c r="N2040" s="19"/>
      <c r="O2040" s="19">
        <f t="shared" si="976"/>
        <v>3</v>
      </c>
      <c r="P2040" s="20" t="str">
        <f>VLOOKUP(H2040,Supporting!A:D,2,FALSE)</f>
        <v>rm</v>
      </c>
      <c r="Q2040" s="21" t="str">
        <f t="shared" si="992"/>
        <v>off hired</v>
      </c>
      <c r="R2040" s="22">
        <v>44936</v>
      </c>
      <c r="S2040" s="22">
        <v>44938</v>
      </c>
      <c r="T2040" s="23">
        <f t="shared" si="993"/>
        <v>1</v>
      </c>
      <c r="U2040" s="24">
        <f t="shared" si="994"/>
        <v>0.42857142857142855</v>
      </c>
      <c r="V2040" s="31">
        <f>VLOOKUP(H2040,Supporting!A:D,3,FALSE)</f>
        <v>135</v>
      </c>
      <c r="W2040" s="25">
        <f>VLOOKUP(H2040,Supporting!A:D,4,FALSE)</f>
        <v>12.25</v>
      </c>
      <c r="X2040" s="26">
        <f t="shared" si="995"/>
        <v>405</v>
      </c>
      <c r="Y2040" s="26">
        <f t="shared" si="996"/>
        <v>36.75</v>
      </c>
      <c r="Z2040" s="26">
        <f t="shared" si="977"/>
        <v>283.49999999999994</v>
      </c>
      <c r="AA2040" s="26">
        <f t="shared" si="997"/>
        <v>121.49999999999999</v>
      </c>
      <c r="AB2040" s="26">
        <f t="shared" si="978"/>
        <v>15.749999999999998</v>
      </c>
      <c r="AC2040" s="26">
        <f t="shared" si="998"/>
        <v>420.74999999999994</v>
      </c>
      <c r="AD2040" s="93">
        <f t="shared" si="979"/>
        <v>420.74999999999994</v>
      </c>
    </row>
    <row r="2041" spans="1:30" ht="30" customHeight="1" x14ac:dyDescent="0.35">
      <c r="A2041" s="16"/>
      <c r="B2041" s="16" t="s">
        <v>485</v>
      </c>
      <c r="C2041" s="17">
        <v>1732</v>
      </c>
      <c r="D2041" s="18">
        <v>14317</v>
      </c>
      <c r="E2041" s="18">
        <v>8558</v>
      </c>
      <c r="F2041" s="19" t="s">
        <v>49</v>
      </c>
      <c r="G2041" s="16" t="s">
        <v>72</v>
      </c>
      <c r="H2041" s="16" t="s">
        <v>36</v>
      </c>
      <c r="I2041" s="19">
        <v>6</v>
      </c>
      <c r="J2041" s="19">
        <v>1.3</v>
      </c>
      <c r="K2041" s="19">
        <v>1.5</v>
      </c>
      <c r="L2041" s="19"/>
      <c r="M2041" s="19">
        <f t="shared" si="991"/>
        <v>1.5</v>
      </c>
      <c r="N2041" s="19"/>
      <c r="O2041" s="19">
        <f t="shared" si="976"/>
        <v>9</v>
      </c>
      <c r="P2041" s="20" t="str">
        <f>VLOOKUP(H2041,Supporting!A:D,2,FALSE)</f>
        <v>m2-LxH</v>
      </c>
      <c r="Q2041" s="21" t="str">
        <f t="shared" si="992"/>
        <v>off hired</v>
      </c>
      <c r="R2041" s="22">
        <v>44938</v>
      </c>
      <c r="S2041" s="22">
        <v>44968</v>
      </c>
      <c r="T2041" s="23">
        <f t="shared" si="993"/>
        <v>1</v>
      </c>
      <c r="U2041" s="24">
        <f t="shared" si="994"/>
        <v>4.4285714285714288</v>
      </c>
      <c r="V2041" s="31">
        <f>VLOOKUP(H2041,Supporting!A:D,3,FALSE)</f>
        <v>14</v>
      </c>
      <c r="W2041" s="25">
        <f>VLOOKUP(H2041,Supporting!A:D,4,FALSE)</f>
        <v>0.84</v>
      </c>
      <c r="X2041" s="26">
        <f t="shared" si="995"/>
        <v>126</v>
      </c>
      <c r="Y2041" s="26">
        <f t="shared" si="996"/>
        <v>7.56</v>
      </c>
      <c r="Z2041" s="26">
        <f t="shared" si="977"/>
        <v>88.2</v>
      </c>
      <c r="AA2041" s="26">
        <f t="shared" si="997"/>
        <v>37.799999999999997</v>
      </c>
      <c r="AB2041" s="26">
        <f t="shared" si="978"/>
        <v>33.480000000000004</v>
      </c>
      <c r="AC2041" s="26">
        <f t="shared" si="998"/>
        <v>159.48000000000002</v>
      </c>
      <c r="AD2041" s="93">
        <f t="shared" si="979"/>
        <v>159.48000000000002</v>
      </c>
    </row>
    <row r="2042" spans="1:30" ht="30" customHeight="1" x14ac:dyDescent="0.35">
      <c r="A2042" s="16"/>
      <c r="B2042" s="16" t="s">
        <v>79</v>
      </c>
      <c r="C2042" s="17">
        <v>1744</v>
      </c>
      <c r="D2042" s="18">
        <v>14330</v>
      </c>
      <c r="E2042" s="18">
        <v>8432</v>
      </c>
      <c r="F2042" s="19" t="s">
        <v>49</v>
      </c>
      <c r="G2042" s="16" t="s">
        <v>80</v>
      </c>
      <c r="H2042" s="16" t="s">
        <v>36</v>
      </c>
      <c r="I2042" s="19">
        <v>8.1</v>
      </c>
      <c r="J2042" s="19">
        <v>1.3</v>
      </c>
      <c r="K2042" s="19">
        <v>4.5</v>
      </c>
      <c r="L2042" s="19"/>
      <c r="M2042" s="19">
        <f t="shared" si="991"/>
        <v>4.5</v>
      </c>
      <c r="N2042" s="19"/>
      <c r="O2042" s="19">
        <f t="shared" ref="O2042:O2259" si="1002">IF(P2042="m3",I2042*J2042*M2042,IF(P2042="m2-LxH",I2042*M2042,IF(P2042="m2-LxW",I2042*J2042*N2042,IF(P2042="rm",M2042,IF(P2042="lm",I2042,IF(P2042="unit",1,0))))))</f>
        <v>36.449999999999996</v>
      </c>
      <c r="P2042" s="20" t="str">
        <f>VLOOKUP(H2042,Supporting!A:D,2,FALSE)</f>
        <v>m2-LxH</v>
      </c>
      <c r="Q2042" s="21" t="str">
        <f t="shared" si="992"/>
        <v>off hired</v>
      </c>
      <c r="R2042" s="22">
        <v>44942</v>
      </c>
      <c r="S2042" s="22">
        <v>44943</v>
      </c>
      <c r="T2042" s="23">
        <f t="shared" si="993"/>
        <v>1</v>
      </c>
      <c r="U2042" s="24">
        <f t="shared" si="994"/>
        <v>0.2857142857142857</v>
      </c>
      <c r="V2042" s="31">
        <f>VLOOKUP(H2042,Supporting!A:D,3,FALSE)</f>
        <v>14</v>
      </c>
      <c r="W2042" s="25">
        <f>VLOOKUP(H2042,Supporting!A:D,4,FALSE)</f>
        <v>0.84</v>
      </c>
      <c r="X2042" s="26">
        <f t="shared" si="995"/>
        <v>510.29999999999995</v>
      </c>
      <c r="Y2042" s="26">
        <f t="shared" si="996"/>
        <v>30.617999999999995</v>
      </c>
      <c r="Z2042" s="26">
        <f t="shared" ref="Z2042:Z2259" si="1003">_xlfn.IFNA(0.7*O2042*V2042,0)</f>
        <v>357.21</v>
      </c>
      <c r="AA2042" s="26">
        <f t="shared" si="997"/>
        <v>153.08999999999997</v>
      </c>
      <c r="AB2042" s="26">
        <f t="shared" ref="AB2042:AB2259" si="1004">_xlfn.IFNA(U2042*O2042*W2042,0)</f>
        <v>8.7479999999999976</v>
      </c>
      <c r="AC2042" s="26">
        <f t="shared" si="998"/>
        <v>519.048</v>
      </c>
      <c r="AD2042" s="93">
        <f t="shared" ref="AD2042:AD2259" si="1005">_xlfn.IFNA(AC2042,0)</f>
        <v>519.048</v>
      </c>
    </row>
    <row r="2043" spans="1:30" ht="30" customHeight="1" x14ac:dyDescent="0.35">
      <c r="A2043" s="16"/>
      <c r="B2043" s="16" t="s">
        <v>47</v>
      </c>
      <c r="C2043" s="17">
        <v>1746</v>
      </c>
      <c r="D2043" s="18">
        <v>14332</v>
      </c>
      <c r="E2043" s="18">
        <v>8614</v>
      </c>
      <c r="F2043" s="19" t="s">
        <v>577</v>
      </c>
      <c r="G2043" s="16" t="s">
        <v>561</v>
      </c>
      <c r="H2043" s="16" t="s">
        <v>28</v>
      </c>
      <c r="I2043" s="19">
        <v>3.1</v>
      </c>
      <c r="J2043" s="19">
        <v>2.5</v>
      </c>
      <c r="K2043" s="19">
        <v>4</v>
      </c>
      <c r="L2043" s="19"/>
      <c r="M2043" s="19">
        <f t="shared" si="991"/>
        <v>4</v>
      </c>
      <c r="N2043" s="19"/>
      <c r="O2043" s="19">
        <f t="shared" si="1002"/>
        <v>31</v>
      </c>
      <c r="P2043" s="20" t="str">
        <f>VLOOKUP(H2043,Supporting!A:D,2,FALSE)</f>
        <v>m3</v>
      </c>
      <c r="Q2043" s="21" t="str">
        <f t="shared" si="992"/>
        <v>off hired</v>
      </c>
      <c r="R2043" s="22">
        <v>44942</v>
      </c>
      <c r="S2043" s="22">
        <v>44953</v>
      </c>
      <c r="T2043" s="23">
        <f t="shared" si="993"/>
        <v>1</v>
      </c>
      <c r="U2043" s="24">
        <f t="shared" si="994"/>
        <v>1.7142857142857142</v>
      </c>
      <c r="V2043" s="31">
        <f>VLOOKUP(H2043,Supporting!A:D,3,FALSE)</f>
        <v>7.5</v>
      </c>
      <c r="W2043" s="25">
        <f>VLOOKUP(H2043,Supporting!A:D,4,FALSE)</f>
        <v>0.70000000000000007</v>
      </c>
      <c r="X2043" s="26">
        <f t="shared" si="995"/>
        <v>232.5</v>
      </c>
      <c r="Y2043" s="26">
        <f t="shared" si="996"/>
        <v>21.700000000000003</v>
      </c>
      <c r="Z2043" s="26">
        <f t="shared" si="1003"/>
        <v>162.75</v>
      </c>
      <c r="AA2043" s="26">
        <f t="shared" si="997"/>
        <v>69.749999999999986</v>
      </c>
      <c r="AB2043" s="26">
        <f t="shared" si="1004"/>
        <v>37.200000000000003</v>
      </c>
      <c r="AC2043" s="26">
        <f t="shared" si="998"/>
        <v>269.7</v>
      </c>
      <c r="AD2043" s="93">
        <f t="shared" si="1005"/>
        <v>269.7</v>
      </c>
    </row>
    <row r="2044" spans="1:30" ht="30" customHeight="1" x14ac:dyDescent="0.35">
      <c r="A2044" s="16"/>
      <c r="B2044" s="16" t="s">
        <v>61</v>
      </c>
      <c r="C2044" s="17">
        <v>1747</v>
      </c>
      <c r="D2044" s="18">
        <v>14333</v>
      </c>
      <c r="E2044" s="18">
        <v>8613</v>
      </c>
      <c r="F2044" s="19" t="s">
        <v>577</v>
      </c>
      <c r="G2044" s="16" t="s">
        <v>53</v>
      </c>
      <c r="H2044" s="16" t="s">
        <v>38</v>
      </c>
      <c r="I2044" s="19">
        <v>1.8</v>
      </c>
      <c r="J2044" s="19">
        <v>1.8</v>
      </c>
      <c r="K2044" s="19">
        <v>3.5</v>
      </c>
      <c r="L2044" s="19"/>
      <c r="M2044" s="19">
        <f t="shared" si="991"/>
        <v>3.5</v>
      </c>
      <c r="N2044" s="19"/>
      <c r="O2044" s="19">
        <f t="shared" si="1002"/>
        <v>3.5</v>
      </c>
      <c r="P2044" s="20" t="str">
        <f>VLOOKUP(H2044,Supporting!A:D,2,FALSE)</f>
        <v>rm</v>
      </c>
      <c r="Q2044" s="21" t="str">
        <f t="shared" si="992"/>
        <v>off hired</v>
      </c>
      <c r="R2044" s="22">
        <v>44942</v>
      </c>
      <c r="S2044" s="22">
        <v>44953</v>
      </c>
      <c r="T2044" s="23">
        <f t="shared" si="993"/>
        <v>1</v>
      </c>
      <c r="U2044" s="24">
        <f t="shared" si="994"/>
        <v>1.7142857142857142</v>
      </c>
      <c r="V2044" s="31">
        <f>VLOOKUP(H2044,Supporting!A:D,3,FALSE)</f>
        <v>135</v>
      </c>
      <c r="W2044" s="25">
        <f>VLOOKUP(H2044,Supporting!A:D,4,FALSE)</f>
        <v>12.25</v>
      </c>
      <c r="X2044" s="26">
        <f t="shared" si="995"/>
        <v>472.5</v>
      </c>
      <c r="Y2044" s="26">
        <f t="shared" si="996"/>
        <v>42.875</v>
      </c>
      <c r="Z2044" s="26">
        <f t="shared" si="1003"/>
        <v>330.74999999999994</v>
      </c>
      <c r="AA2044" s="26">
        <f t="shared" si="997"/>
        <v>141.75</v>
      </c>
      <c r="AB2044" s="26">
        <f t="shared" si="1004"/>
        <v>73.5</v>
      </c>
      <c r="AC2044" s="26">
        <f t="shared" si="998"/>
        <v>546</v>
      </c>
      <c r="AD2044" s="93">
        <f t="shared" si="1005"/>
        <v>546</v>
      </c>
    </row>
    <row r="2045" spans="1:30" ht="30" customHeight="1" x14ac:dyDescent="0.35">
      <c r="A2045" s="16"/>
      <c r="B2045" s="16" t="s">
        <v>47</v>
      </c>
      <c r="C2045" s="17">
        <v>1748</v>
      </c>
      <c r="D2045" s="18">
        <v>14334</v>
      </c>
      <c r="E2045" s="18">
        <v>8620</v>
      </c>
      <c r="F2045" s="19" t="s">
        <v>577</v>
      </c>
      <c r="G2045" s="16" t="s">
        <v>582</v>
      </c>
      <c r="H2045" s="16" t="s">
        <v>36</v>
      </c>
      <c r="I2045" s="19">
        <v>10</v>
      </c>
      <c r="J2045" s="19">
        <v>1.3</v>
      </c>
      <c r="K2045" s="19">
        <v>2</v>
      </c>
      <c r="L2045" s="19"/>
      <c r="M2045" s="19">
        <f t="shared" ref="M2045:M2061" si="1006">K2045-L2045</f>
        <v>2</v>
      </c>
      <c r="N2045" s="19"/>
      <c r="O2045" s="19">
        <f t="shared" si="1002"/>
        <v>20</v>
      </c>
      <c r="P2045" s="20" t="str">
        <f>VLOOKUP(H2045,Supporting!A:D,2,FALSE)</f>
        <v>m2-LxH</v>
      </c>
      <c r="Q2045" s="21" t="str">
        <f t="shared" ref="Q2045:Q2061" si="1007">IF(S2045&lt;&gt;0,"off hired",IF(R2045&lt;&gt;0,"on hire","-"))</f>
        <v>off hired</v>
      </c>
      <c r="R2045" s="22">
        <v>44942</v>
      </c>
      <c r="S2045" s="22">
        <v>44958</v>
      </c>
      <c r="T2045" s="23">
        <f t="shared" ref="T2045:T2062" si="1008">IF(S2045&lt;&gt;0,1,0)</f>
        <v>1</v>
      </c>
      <c r="U2045" s="24">
        <f t="shared" ref="U2045:U2062" si="1009">IF(Q2045="on hire",$C$1-R2045+1,IF(Q2045="off hired",S2045-R2045+1,0))/7</f>
        <v>2.4285714285714284</v>
      </c>
      <c r="V2045" s="31">
        <f>VLOOKUP(H2045,Supporting!A:D,3,FALSE)</f>
        <v>14</v>
      </c>
      <c r="W2045" s="25">
        <f>VLOOKUP(H2045,Supporting!A:D,4,FALSE)</f>
        <v>0.84</v>
      </c>
      <c r="X2045" s="26">
        <f t="shared" ref="X2045:X2062" si="1010">V2045*O2045</f>
        <v>280</v>
      </c>
      <c r="Y2045" s="26">
        <f t="shared" ref="Y2045:Y2062" si="1011">W2045*O2045</f>
        <v>16.8</v>
      </c>
      <c r="Z2045" s="26">
        <f t="shared" si="1003"/>
        <v>196</v>
      </c>
      <c r="AA2045" s="26">
        <f t="shared" ref="AA2045:AA2062" si="1012">IF(Q2045="off hired",0.3*O2045*V2045*T2045,0)</f>
        <v>84</v>
      </c>
      <c r="AB2045" s="26">
        <f t="shared" si="1004"/>
        <v>40.799999999999997</v>
      </c>
      <c r="AC2045" s="26">
        <f t="shared" ref="AC2045:AC2062" si="1013">Z2045+AA2045+AB2045</f>
        <v>320.8</v>
      </c>
      <c r="AD2045" s="93">
        <f t="shared" si="1005"/>
        <v>320.8</v>
      </c>
    </row>
    <row r="2046" spans="1:30" ht="30" customHeight="1" x14ac:dyDescent="0.35">
      <c r="A2046" s="16"/>
      <c r="B2046" s="16" t="s">
        <v>47</v>
      </c>
      <c r="C2046" s="17">
        <v>1748</v>
      </c>
      <c r="D2046" s="18">
        <v>14334</v>
      </c>
      <c r="E2046" s="18">
        <v>8620</v>
      </c>
      <c r="F2046" s="19" t="s">
        <v>577</v>
      </c>
      <c r="G2046" s="16" t="s">
        <v>582</v>
      </c>
      <c r="H2046" s="16" t="s">
        <v>36</v>
      </c>
      <c r="I2046" s="19">
        <v>16</v>
      </c>
      <c r="J2046" s="19">
        <v>0.6</v>
      </c>
      <c r="K2046" s="19">
        <v>4</v>
      </c>
      <c r="L2046" s="19"/>
      <c r="M2046" s="19">
        <f t="shared" si="1006"/>
        <v>4</v>
      </c>
      <c r="N2046" s="19"/>
      <c r="O2046" s="19">
        <f t="shared" si="1002"/>
        <v>64</v>
      </c>
      <c r="P2046" s="20" t="str">
        <f>VLOOKUP(H2046,Supporting!A:D,2,FALSE)</f>
        <v>m2-LxH</v>
      </c>
      <c r="Q2046" s="21" t="str">
        <f t="shared" si="1007"/>
        <v>off hired</v>
      </c>
      <c r="R2046" s="22">
        <v>44942</v>
      </c>
      <c r="S2046" s="22">
        <v>44958</v>
      </c>
      <c r="T2046" s="23">
        <f t="shared" si="1008"/>
        <v>1</v>
      </c>
      <c r="U2046" s="24">
        <f t="shared" si="1009"/>
        <v>2.4285714285714284</v>
      </c>
      <c r="V2046" s="31">
        <f>VLOOKUP(H2046,Supporting!A:D,3,FALSE)</f>
        <v>14</v>
      </c>
      <c r="W2046" s="25">
        <f>VLOOKUP(H2046,Supporting!A:D,4,FALSE)</f>
        <v>0.84</v>
      </c>
      <c r="X2046" s="26">
        <f t="shared" si="1010"/>
        <v>896</v>
      </c>
      <c r="Y2046" s="26">
        <f t="shared" si="1011"/>
        <v>53.76</v>
      </c>
      <c r="Z2046" s="26">
        <f t="shared" si="1003"/>
        <v>627.19999999999993</v>
      </c>
      <c r="AA2046" s="26">
        <f t="shared" si="1012"/>
        <v>268.8</v>
      </c>
      <c r="AB2046" s="26">
        <f t="shared" si="1004"/>
        <v>130.55999999999997</v>
      </c>
      <c r="AC2046" s="26">
        <f t="shared" si="1013"/>
        <v>1026.56</v>
      </c>
      <c r="AD2046" s="93">
        <f t="shared" si="1005"/>
        <v>1026.56</v>
      </c>
    </row>
    <row r="2047" spans="1:30" ht="30" customHeight="1" x14ac:dyDescent="0.35">
      <c r="A2047" s="16"/>
      <c r="B2047" s="16" t="s">
        <v>47</v>
      </c>
      <c r="C2047" s="17">
        <v>1749</v>
      </c>
      <c r="D2047" s="18">
        <v>14335</v>
      </c>
      <c r="E2047" s="18">
        <v>8620</v>
      </c>
      <c r="F2047" s="19" t="s">
        <v>577</v>
      </c>
      <c r="G2047" s="16" t="s">
        <v>90</v>
      </c>
      <c r="H2047" s="16" t="s">
        <v>38</v>
      </c>
      <c r="I2047" s="19">
        <v>1.3</v>
      </c>
      <c r="J2047" s="19">
        <v>1.3</v>
      </c>
      <c r="K2047" s="19">
        <v>2</v>
      </c>
      <c r="L2047" s="19"/>
      <c r="M2047" s="19">
        <f t="shared" si="1006"/>
        <v>2</v>
      </c>
      <c r="N2047" s="19"/>
      <c r="O2047" s="19">
        <f t="shared" si="1002"/>
        <v>2</v>
      </c>
      <c r="P2047" s="20" t="str">
        <f>VLOOKUP(H2047,Supporting!A:D,2,FALSE)</f>
        <v>rm</v>
      </c>
      <c r="Q2047" s="21" t="str">
        <f t="shared" si="1007"/>
        <v>off hired</v>
      </c>
      <c r="R2047" s="22">
        <v>44942</v>
      </c>
      <c r="S2047" s="22">
        <v>44958</v>
      </c>
      <c r="T2047" s="23">
        <f t="shared" si="1008"/>
        <v>1</v>
      </c>
      <c r="U2047" s="24">
        <f t="shared" si="1009"/>
        <v>2.4285714285714284</v>
      </c>
      <c r="V2047" s="31">
        <f>VLOOKUP(H2047,Supporting!A:D,3,FALSE)</f>
        <v>135</v>
      </c>
      <c r="W2047" s="25">
        <f>VLOOKUP(H2047,Supporting!A:D,4,FALSE)</f>
        <v>12.25</v>
      </c>
      <c r="X2047" s="26">
        <f t="shared" si="1010"/>
        <v>270</v>
      </c>
      <c r="Y2047" s="26">
        <f t="shared" si="1011"/>
        <v>24.5</v>
      </c>
      <c r="Z2047" s="26">
        <f t="shared" si="1003"/>
        <v>189</v>
      </c>
      <c r="AA2047" s="26">
        <f t="shared" si="1012"/>
        <v>81</v>
      </c>
      <c r="AB2047" s="26">
        <f t="shared" si="1004"/>
        <v>59.499999999999993</v>
      </c>
      <c r="AC2047" s="26">
        <f t="shared" si="1013"/>
        <v>329.5</v>
      </c>
      <c r="AD2047" s="93">
        <f t="shared" si="1005"/>
        <v>329.5</v>
      </c>
    </row>
    <row r="2048" spans="1:30" ht="30" customHeight="1" x14ac:dyDescent="0.35">
      <c r="A2048" s="16"/>
      <c r="B2048" s="16" t="s">
        <v>486</v>
      </c>
      <c r="C2048" s="17">
        <v>1751</v>
      </c>
      <c r="D2048" s="18">
        <v>14337</v>
      </c>
      <c r="E2048" s="18">
        <v>8770</v>
      </c>
      <c r="F2048" s="19" t="s">
        <v>49</v>
      </c>
      <c r="G2048" s="16" t="s">
        <v>72</v>
      </c>
      <c r="H2048" s="16" t="s">
        <v>36</v>
      </c>
      <c r="I2048" s="19">
        <v>6</v>
      </c>
      <c r="J2048" s="19">
        <v>1.3</v>
      </c>
      <c r="K2048" s="19">
        <v>1.5</v>
      </c>
      <c r="L2048" s="19"/>
      <c r="M2048" s="19">
        <f t="shared" si="1006"/>
        <v>1.5</v>
      </c>
      <c r="N2048" s="19"/>
      <c r="O2048" s="19">
        <f t="shared" si="1002"/>
        <v>9</v>
      </c>
      <c r="P2048" s="20" t="str">
        <f>VLOOKUP(H2048,Supporting!A:D,2,FALSE)</f>
        <v>m2-LxH</v>
      </c>
      <c r="Q2048" s="21" t="str">
        <f t="shared" si="1007"/>
        <v>off hired</v>
      </c>
      <c r="R2048" s="22">
        <v>44942</v>
      </c>
      <c r="S2048" s="22">
        <v>44988</v>
      </c>
      <c r="T2048" s="23">
        <f t="shared" si="1008"/>
        <v>1</v>
      </c>
      <c r="U2048" s="24">
        <f t="shared" si="1009"/>
        <v>6.7142857142857144</v>
      </c>
      <c r="V2048" s="31">
        <f>VLOOKUP(H2048,Supporting!A:D,3,FALSE)</f>
        <v>14</v>
      </c>
      <c r="W2048" s="25">
        <f>VLOOKUP(H2048,Supporting!A:D,4,FALSE)</f>
        <v>0.84</v>
      </c>
      <c r="X2048" s="26">
        <f t="shared" si="1010"/>
        <v>126</v>
      </c>
      <c r="Y2048" s="26">
        <f t="shared" si="1011"/>
        <v>7.56</v>
      </c>
      <c r="Z2048" s="26">
        <f t="shared" si="1003"/>
        <v>88.2</v>
      </c>
      <c r="AA2048" s="26">
        <f t="shared" si="1012"/>
        <v>37.799999999999997</v>
      </c>
      <c r="AB2048" s="26">
        <f t="shared" si="1004"/>
        <v>50.76</v>
      </c>
      <c r="AC2048" s="26">
        <f t="shared" si="1013"/>
        <v>176.76</v>
      </c>
      <c r="AD2048" s="93">
        <f t="shared" si="1005"/>
        <v>176.76</v>
      </c>
    </row>
    <row r="2049" spans="1:30" ht="30" customHeight="1" x14ac:dyDescent="0.35">
      <c r="A2049" s="16"/>
      <c r="B2049" s="16" t="s">
        <v>486</v>
      </c>
      <c r="C2049" s="17">
        <v>1751</v>
      </c>
      <c r="D2049" s="18">
        <v>14337</v>
      </c>
      <c r="E2049" s="18">
        <v>8770</v>
      </c>
      <c r="F2049" s="19" t="s">
        <v>49</v>
      </c>
      <c r="G2049" s="16" t="s">
        <v>72</v>
      </c>
      <c r="H2049" s="16" t="s">
        <v>41</v>
      </c>
      <c r="I2049" s="19">
        <v>6</v>
      </c>
      <c r="J2049" s="19">
        <v>0.6</v>
      </c>
      <c r="K2049" s="19"/>
      <c r="L2049" s="19"/>
      <c r="M2049" s="19">
        <f t="shared" si="1006"/>
        <v>0</v>
      </c>
      <c r="N2049" s="19">
        <v>1</v>
      </c>
      <c r="O2049" s="19">
        <f t="shared" si="1002"/>
        <v>3.5999999999999996</v>
      </c>
      <c r="P2049" s="20" t="str">
        <f>VLOOKUP(H2049,Supporting!A:D,2,FALSE)</f>
        <v>m2-LxW</v>
      </c>
      <c r="Q2049" s="21" t="str">
        <f t="shared" si="1007"/>
        <v>off hired</v>
      </c>
      <c r="R2049" s="22">
        <v>44942</v>
      </c>
      <c r="S2049" s="22">
        <v>44988</v>
      </c>
      <c r="T2049" s="23">
        <f t="shared" si="1008"/>
        <v>1</v>
      </c>
      <c r="U2049" s="24">
        <f t="shared" si="1009"/>
        <v>6.7142857142857144</v>
      </c>
      <c r="V2049" s="31">
        <f>VLOOKUP(H2049,Supporting!A:D,3,FALSE)</f>
        <v>36.5</v>
      </c>
      <c r="W2049" s="25">
        <f>VLOOKUP(H2049,Supporting!A:D,4,FALSE)</f>
        <v>3.15</v>
      </c>
      <c r="X2049" s="26">
        <f t="shared" si="1010"/>
        <v>131.39999999999998</v>
      </c>
      <c r="Y2049" s="26">
        <f t="shared" si="1011"/>
        <v>11.339999999999998</v>
      </c>
      <c r="Z2049" s="26">
        <f t="shared" si="1003"/>
        <v>91.97999999999999</v>
      </c>
      <c r="AA2049" s="26">
        <f t="shared" si="1012"/>
        <v>39.419999999999995</v>
      </c>
      <c r="AB2049" s="26">
        <f t="shared" si="1004"/>
        <v>76.14</v>
      </c>
      <c r="AC2049" s="26">
        <f t="shared" si="1013"/>
        <v>207.53999999999996</v>
      </c>
      <c r="AD2049" s="93">
        <f t="shared" si="1005"/>
        <v>207.53999999999996</v>
      </c>
    </row>
    <row r="2050" spans="1:30" ht="30" customHeight="1" x14ac:dyDescent="0.35">
      <c r="A2050" s="16"/>
      <c r="B2050" s="16" t="s">
        <v>55</v>
      </c>
      <c r="C2050" s="17">
        <v>1745</v>
      </c>
      <c r="D2050" s="18">
        <v>14331</v>
      </c>
      <c r="E2050" s="18">
        <v>8450</v>
      </c>
      <c r="F2050" s="19" t="s">
        <v>49</v>
      </c>
      <c r="G2050" s="16" t="s">
        <v>137</v>
      </c>
      <c r="H2050" s="16" t="s">
        <v>38</v>
      </c>
      <c r="I2050" s="19">
        <v>2.5</v>
      </c>
      <c r="J2050" s="19">
        <v>1</v>
      </c>
      <c r="K2050" s="19">
        <v>3</v>
      </c>
      <c r="L2050" s="19"/>
      <c r="M2050" s="19">
        <f t="shared" si="1006"/>
        <v>3</v>
      </c>
      <c r="N2050" s="19"/>
      <c r="O2050" s="19">
        <f t="shared" si="1002"/>
        <v>3</v>
      </c>
      <c r="P2050" s="20" t="str">
        <f>VLOOKUP(H2050,Supporting!A:D,2,FALSE)</f>
        <v>rm</v>
      </c>
      <c r="Q2050" s="21" t="str">
        <f t="shared" si="1007"/>
        <v>off hired</v>
      </c>
      <c r="R2050" s="22">
        <v>44942</v>
      </c>
      <c r="S2050" s="22">
        <v>44949</v>
      </c>
      <c r="T2050" s="23">
        <f t="shared" si="1008"/>
        <v>1</v>
      </c>
      <c r="U2050" s="24">
        <f t="shared" si="1009"/>
        <v>1.1428571428571428</v>
      </c>
      <c r="V2050" s="31">
        <f>VLOOKUP(H2050,Supporting!A:D,3,FALSE)</f>
        <v>135</v>
      </c>
      <c r="W2050" s="25">
        <f>VLOOKUP(H2050,Supporting!A:D,4,FALSE)</f>
        <v>12.25</v>
      </c>
      <c r="X2050" s="26">
        <f t="shared" si="1010"/>
        <v>405</v>
      </c>
      <c r="Y2050" s="26">
        <f t="shared" si="1011"/>
        <v>36.75</v>
      </c>
      <c r="Z2050" s="26">
        <f t="shared" si="1003"/>
        <v>283.49999999999994</v>
      </c>
      <c r="AA2050" s="26">
        <f t="shared" si="1012"/>
        <v>121.49999999999999</v>
      </c>
      <c r="AB2050" s="26">
        <f t="shared" si="1004"/>
        <v>42</v>
      </c>
      <c r="AC2050" s="26">
        <f t="shared" si="1013"/>
        <v>446.99999999999994</v>
      </c>
      <c r="AD2050" s="93">
        <f t="shared" si="1005"/>
        <v>446.99999999999994</v>
      </c>
    </row>
    <row r="2051" spans="1:30" ht="30" customHeight="1" x14ac:dyDescent="0.35">
      <c r="A2051" s="16"/>
      <c r="B2051" s="16" t="s">
        <v>47</v>
      </c>
      <c r="C2051" s="17">
        <v>1750</v>
      </c>
      <c r="D2051" s="18">
        <v>14336</v>
      </c>
      <c r="E2051" s="18">
        <v>8740</v>
      </c>
      <c r="F2051" s="19" t="s">
        <v>577</v>
      </c>
      <c r="G2051" s="16" t="s">
        <v>559</v>
      </c>
      <c r="H2051" s="16" t="s">
        <v>52</v>
      </c>
      <c r="I2051" s="19">
        <v>4</v>
      </c>
      <c r="J2051" s="19">
        <v>1.8</v>
      </c>
      <c r="K2051" s="19">
        <v>4</v>
      </c>
      <c r="L2051" s="19"/>
      <c r="M2051" s="19">
        <f t="shared" si="1006"/>
        <v>4</v>
      </c>
      <c r="N2051" s="19"/>
      <c r="O2051" s="19">
        <f t="shared" ref="O2051:O2111" si="1014">IF(P2051="m3",I2051*J2051*M2051,IF(P2051="m2-LxH",I2051*M2051,IF(P2051="m2-LxW",I2051*J2051*N2051,IF(P2051="rm",M2051,IF(P2051="lm",I2051,IF(P2051="unit",1,0))))))</f>
        <v>16</v>
      </c>
      <c r="P2051" s="20" t="str">
        <f>VLOOKUP(H2051,Supporting!A:D,2,FALSE)</f>
        <v>m2-LxH</v>
      </c>
      <c r="Q2051" s="21" t="str">
        <f t="shared" si="1007"/>
        <v>off hired</v>
      </c>
      <c r="R2051" s="22">
        <v>44942</v>
      </c>
      <c r="S2051" s="22">
        <v>45014</v>
      </c>
      <c r="T2051" s="23">
        <f t="shared" si="1008"/>
        <v>1</v>
      </c>
      <c r="U2051" s="24">
        <f t="shared" si="1009"/>
        <v>10.428571428571429</v>
      </c>
      <c r="V2051" s="31">
        <f>VLOOKUP(H2051,Supporting!A:D,3,FALSE)</f>
        <v>18</v>
      </c>
      <c r="W2051" s="25">
        <f>VLOOKUP(H2051,Supporting!A:D,4,FALSE)</f>
        <v>1.05</v>
      </c>
      <c r="X2051" s="26">
        <f t="shared" si="1010"/>
        <v>288</v>
      </c>
      <c r="Y2051" s="26">
        <f t="shared" si="1011"/>
        <v>16.8</v>
      </c>
      <c r="Z2051" s="26">
        <f t="shared" ref="Z2051:Z2111" si="1015">_xlfn.IFNA(0.7*O2051*V2051,0)</f>
        <v>201.6</v>
      </c>
      <c r="AA2051" s="26">
        <f t="shared" si="1012"/>
        <v>86.399999999999991</v>
      </c>
      <c r="AB2051" s="26">
        <f t="shared" ref="AB2051:AB2111" si="1016">_xlfn.IFNA(U2051*O2051*W2051,0)</f>
        <v>175.20000000000002</v>
      </c>
      <c r="AC2051" s="26">
        <f t="shared" si="1013"/>
        <v>463.20000000000005</v>
      </c>
      <c r="AD2051" s="93">
        <f t="shared" ref="AD2051:AD2111" si="1017">_xlfn.IFNA(AC2051,0)</f>
        <v>463.20000000000005</v>
      </c>
    </row>
    <row r="2052" spans="1:30" ht="30" customHeight="1" x14ac:dyDescent="0.35">
      <c r="A2052" s="16"/>
      <c r="B2052" s="16" t="s">
        <v>47</v>
      </c>
      <c r="C2052" s="17">
        <v>1750</v>
      </c>
      <c r="D2052" s="18">
        <v>14336</v>
      </c>
      <c r="E2052" s="18">
        <v>8740</v>
      </c>
      <c r="F2052" s="19" t="s">
        <v>577</v>
      </c>
      <c r="G2052" s="16" t="s">
        <v>559</v>
      </c>
      <c r="H2052" s="16" t="s">
        <v>38</v>
      </c>
      <c r="I2052" s="19">
        <v>2.5</v>
      </c>
      <c r="J2052" s="19">
        <v>1.3</v>
      </c>
      <c r="K2052" s="19">
        <v>4</v>
      </c>
      <c r="L2052" s="19"/>
      <c r="M2052" s="19">
        <f t="shared" si="1006"/>
        <v>4</v>
      </c>
      <c r="N2052" s="19"/>
      <c r="O2052" s="19">
        <f t="shared" si="1014"/>
        <v>4</v>
      </c>
      <c r="P2052" s="20" t="str">
        <f>VLOOKUP(H2052,Supporting!A:D,2,FALSE)</f>
        <v>rm</v>
      </c>
      <c r="Q2052" s="21" t="str">
        <f t="shared" si="1007"/>
        <v>off hired</v>
      </c>
      <c r="R2052" s="22">
        <v>44942</v>
      </c>
      <c r="S2052" s="22">
        <v>45014</v>
      </c>
      <c r="T2052" s="23">
        <f t="shared" si="1008"/>
        <v>1</v>
      </c>
      <c r="U2052" s="24">
        <f t="shared" si="1009"/>
        <v>10.428571428571429</v>
      </c>
      <c r="V2052" s="31">
        <f>VLOOKUP(H2052,Supporting!A:D,3,FALSE)</f>
        <v>135</v>
      </c>
      <c r="W2052" s="25">
        <f>VLOOKUP(H2052,Supporting!A:D,4,FALSE)</f>
        <v>12.25</v>
      </c>
      <c r="X2052" s="26">
        <f t="shared" si="1010"/>
        <v>540</v>
      </c>
      <c r="Y2052" s="26">
        <f t="shared" si="1011"/>
        <v>49</v>
      </c>
      <c r="Z2052" s="26">
        <f t="shared" si="1015"/>
        <v>378</v>
      </c>
      <c r="AA2052" s="26">
        <f t="shared" si="1012"/>
        <v>162</v>
      </c>
      <c r="AB2052" s="26">
        <f t="shared" si="1016"/>
        <v>511</v>
      </c>
      <c r="AC2052" s="26">
        <f t="shared" si="1013"/>
        <v>1051</v>
      </c>
      <c r="AD2052" s="93">
        <f t="shared" si="1017"/>
        <v>1051</v>
      </c>
    </row>
    <row r="2053" spans="1:30" ht="30" customHeight="1" x14ac:dyDescent="0.35">
      <c r="A2053" s="16"/>
      <c r="B2053" s="16" t="s">
        <v>47</v>
      </c>
      <c r="C2053" s="17">
        <v>1752</v>
      </c>
      <c r="D2053" s="18">
        <v>14338</v>
      </c>
      <c r="E2053" s="18">
        <v>8639</v>
      </c>
      <c r="F2053" s="19" t="s">
        <v>49</v>
      </c>
      <c r="G2053" s="16" t="s">
        <v>90</v>
      </c>
      <c r="H2053" s="16" t="s">
        <v>36</v>
      </c>
      <c r="I2053" s="19">
        <v>16.3</v>
      </c>
      <c r="J2053" s="19">
        <v>1.3</v>
      </c>
      <c r="K2053" s="19">
        <v>2</v>
      </c>
      <c r="L2053" s="19"/>
      <c r="M2053" s="19">
        <f t="shared" si="1006"/>
        <v>2</v>
      </c>
      <c r="N2053" s="19"/>
      <c r="O2053" s="19">
        <f t="shared" si="1014"/>
        <v>32.6</v>
      </c>
      <c r="P2053" s="20" t="str">
        <f>VLOOKUP(H2053,Supporting!A:D,2,FALSE)</f>
        <v>m2-LxH</v>
      </c>
      <c r="Q2053" s="21" t="str">
        <f t="shared" si="1007"/>
        <v>off hired</v>
      </c>
      <c r="R2053" s="22">
        <v>44943</v>
      </c>
      <c r="S2053" s="22">
        <v>44964</v>
      </c>
      <c r="T2053" s="23">
        <f t="shared" si="1008"/>
        <v>1</v>
      </c>
      <c r="U2053" s="24">
        <f t="shared" si="1009"/>
        <v>3.1428571428571428</v>
      </c>
      <c r="V2053" s="31">
        <f>VLOOKUP(H2053,Supporting!A:D,3,FALSE)</f>
        <v>14</v>
      </c>
      <c r="W2053" s="25">
        <f>VLOOKUP(H2053,Supporting!A:D,4,FALSE)</f>
        <v>0.84</v>
      </c>
      <c r="X2053" s="26">
        <f t="shared" si="1010"/>
        <v>456.40000000000003</v>
      </c>
      <c r="Y2053" s="26">
        <f t="shared" si="1011"/>
        <v>27.384</v>
      </c>
      <c r="Z2053" s="26">
        <f t="shared" si="1015"/>
        <v>319.48</v>
      </c>
      <c r="AA2053" s="26">
        <f t="shared" si="1012"/>
        <v>136.91999999999999</v>
      </c>
      <c r="AB2053" s="26">
        <f t="shared" si="1016"/>
        <v>86.063999999999993</v>
      </c>
      <c r="AC2053" s="26">
        <f t="shared" si="1013"/>
        <v>542.46399999999994</v>
      </c>
      <c r="AD2053" s="93">
        <f t="shared" si="1017"/>
        <v>542.46399999999994</v>
      </c>
    </row>
    <row r="2054" spans="1:30" ht="30" customHeight="1" x14ac:dyDescent="0.35">
      <c r="A2054" s="16"/>
      <c r="B2054" s="16" t="s">
        <v>111</v>
      </c>
      <c r="C2054" s="17">
        <v>1753</v>
      </c>
      <c r="D2054" s="18">
        <v>14339</v>
      </c>
      <c r="E2054" s="18">
        <v>8732</v>
      </c>
      <c r="F2054" s="19" t="s">
        <v>49</v>
      </c>
      <c r="G2054" s="16" t="s">
        <v>134</v>
      </c>
      <c r="H2054" s="16" t="s">
        <v>28</v>
      </c>
      <c r="I2054" s="19">
        <v>9</v>
      </c>
      <c r="J2054" s="19">
        <v>6</v>
      </c>
      <c r="K2054" s="19">
        <v>2</v>
      </c>
      <c r="L2054" s="19"/>
      <c r="M2054" s="19">
        <f t="shared" si="1006"/>
        <v>2</v>
      </c>
      <c r="N2054" s="19"/>
      <c r="O2054" s="19">
        <f t="shared" si="1014"/>
        <v>108</v>
      </c>
      <c r="P2054" s="20" t="str">
        <f>VLOOKUP(H2054,Supporting!A:D,2,FALSE)</f>
        <v>m3</v>
      </c>
      <c r="Q2054" s="21" t="str">
        <f t="shared" si="1007"/>
        <v>off hired</v>
      </c>
      <c r="R2054" s="22">
        <v>44943</v>
      </c>
      <c r="S2054" s="22">
        <v>45008</v>
      </c>
      <c r="T2054" s="23">
        <f t="shared" si="1008"/>
        <v>1</v>
      </c>
      <c r="U2054" s="24">
        <f t="shared" si="1009"/>
        <v>9.4285714285714288</v>
      </c>
      <c r="V2054" s="31">
        <f>VLOOKUP(H2054,Supporting!A:D,3,FALSE)</f>
        <v>7.5</v>
      </c>
      <c r="W2054" s="25">
        <f>VLOOKUP(H2054,Supporting!A:D,4,FALSE)</f>
        <v>0.70000000000000007</v>
      </c>
      <c r="X2054" s="26">
        <f t="shared" si="1010"/>
        <v>810</v>
      </c>
      <c r="Y2054" s="26">
        <f t="shared" si="1011"/>
        <v>75.600000000000009</v>
      </c>
      <c r="Z2054" s="26">
        <f t="shared" si="1015"/>
        <v>567</v>
      </c>
      <c r="AA2054" s="26">
        <f t="shared" si="1012"/>
        <v>243</v>
      </c>
      <c r="AB2054" s="26">
        <f t="shared" si="1016"/>
        <v>712.80000000000007</v>
      </c>
      <c r="AC2054" s="26">
        <f t="shared" si="1013"/>
        <v>1522.8000000000002</v>
      </c>
      <c r="AD2054" s="93">
        <f t="shared" si="1017"/>
        <v>1522.8000000000002</v>
      </c>
    </row>
    <row r="2055" spans="1:30" ht="30" customHeight="1" x14ac:dyDescent="0.35">
      <c r="A2055" s="16"/>
      <c r="B2055" s="16" t="s">
        <v>47</v>
      </c>
      <c r="C2055" s="17">
        <v>1754</v>
      </c>
      <c r="D2055" s="18">
        <v>14340</v>
      </c>
      <c r="E2055" s="18">
        <v>8605</v>
      </c>
      <c r="F2055" s="19" t="s">
        <v>577</v>
      </c>
      <c r="G2055" s="16" t="s">
        <v>125</v>
      </c>
      <c r="H2055" s="16" t="s">
        <v>28</v>
      </c>
      <c r="I2055" s="19">
        <v>2.5</v>
      </c>
      <c r="J2055" s="19">
        <v>2.5</v>
      </c>
      <c r="K2055" s="19">
        <v>4</v>
      </c>
      <c r="L2055" s="19"/>
      <c r="M2055" s="19">
        <f t="shared" si="1006"/>
        <v>4</v>
      </c>
      <c r="N2055" s="19"/>
      <c r="O2055" s="19">
        <f t="shared" si="1014"/>
        <v>25</v>
      </c>
      <c r="P2055" s="20" t="str">
        <f>VLOOKUP(H2055,Supporting!A:D,2,FALSE)</f>
        <v>m3</v>
      </c>
      <c r="Q2055" s="21" t="str">
        <f t="shared" si="1007"/>
        <v>off hired</v>
      </c>
      <c r="R2055" s="22">
        <v>44943</v>
      </c>
      <c r="S2055" s="22">
        <v>44951</v>
      </c>
      <c r="T2055" s="23">
        <f t="shared" si="1008"/>
        <v>1</v>
      </c>
      <c r="U2055" s="24">
        <f t="shared" si="1009"/>
        <v>1.2857142857142858</v>
      </c>
      <c r="V2055" s="31">
        <f>VLOOKUP(H2055,Supporting!A:D,3,FALSE)</f>
        <v>7.5</v>
      </c>
      <c r="W2055" s="25">
        <f>VLOOKUP(H2055,Supporting!A:D,4,FALSE)</f>
        <v>0.70000000000000007</v>
      </c>
      <c r="X2055" s="26">
        <f t="shared" si="1010"/>
        <v>187.5</v>
      </c>
      <c r="Y2055" s="26">
        <f t="shared" si="1011"/>
        <v>17.5</v>
      </c>
      <c r="Z2055" s="26">
        <f t="shared" si="1015"/>
        <v>131.25</v>
      </c>
      <c r="AA2055" s="26">
        <f t="shared" si="1012"/>
        <v>56.25</v>
      </c>
      <c r="AB2055" s="26">
        <f t="shared" si="1016"/>
        <v>22.500000000000004</v>
      </c>
      <c r="AC2055" s="26">
        <f t="shared" si="1013"/>
        <v>210</v>
      </c>
      <c r="AD2055" s="93">
        <f t="shared" si="1017"/>
        <v>210</v>
      </c>
    </row>
    <row r="2056" spans="1:30" ht="30" customHeight="1" x14ac:dyDescent="0.35">
      <c r="A2056" s="16"/>
      <c r="B2056" s="16" t="s">
        <v>79</v>
      </c>
      <c r="C2056" s="17">
        <v>1755</v>
      </c>
      <c r="D2056" s="18">
        <v>14341</v>
      </c>
      <c r="E2056" s="18">
        <v>8854</v>
      </c>
      <c r="F2056" s="19" t="s">
        <v>49</v>
      </c>
      <c r="G2056" s="16" t="s">
        <v>583</v>
      </c>
      <c r="H2056" s="16" t="s">
        <v>557</v>
      </c>
      <c r="I2056" s="19">
        <v>4.5</v>
      </c>
      <c r="J2056" s="19">
        <v>3</v>
      </c>
      <c r="K2056" s="19">
        <v>1</v>
      </c>
      <c r="L2056" s="19"/>
      <c r="M2056" s="19">
        <f t="shared" si="1006"/>
        <v>1</v>
      </c>
      <c r="N2056" s="19"/>
      <c r="O2056" s="19">
        <f t="shared" si="1014"/>
        <v>13.5</v>
      </c>
      <c r="P2056" s="20" t="str">
        <f>VLOOKUP(H2056,Supporting!A:D,2,FALSE)</f>
        <v>m3</v>
      </c>
      <c r="Q2056" s="21" t="str">
        <f t="shared" si="1007"/>
        <v>off hired</v>
      </c>
      <c r="R2056" s="22">
        <v>44943</v>
      </c>
      <c r="S2056" s="22">
        <v>45020</v>
      </c>
      <c r="T2056" s="23">
        <f t="shared" si="1008"/>
        <v>1</v>
      </c>
      <c r="U2056" s="24">
        <f t="shared" si="1009"/>
        <v>11.142857142857142</v>
      </c>
      <c r="V2056" s="31">
        <f>VLOOKUP(H2056,Supporting!A:D,3,FALSE)</f>
        <v>10</v>
      </c>
      <c r="W2056" s="25">
        <f>VLOOKUP(H2056,Supporting!A:D,4,FALSE)</f>
        <v>0.91</v>
      </c>
      <c r="X2056" s="26">
        <f t="shared" si="1010"/>
        <v>135</v>
      </c>
      <c r="Y2056" s="26">
        <f t="shared" si="1011"/>
        <v>12.285</v>
      </c>
      <c r="Z2056" s="26">
        <f t="shared" si="1015"/>
        <v>94.5</v>
      </c>
      <c r="AA2056" s="26">
        <f t="shared" si="1012"/>
        <v>40.5</v>
      </c>
      <c r="AB2056" s="26">
        <f t="shared" si="1016"/>
        <v>136.88999999999999</v>
      </c>
      <c r="AC2056" s="26">
        <f t="shared" si="1013"/>
        <v>271.89</v>
      </c>
      <c r="AD2056" s="93">
        <f t="shared" si="1017"/>
        <v>271.89</v>
      </c>
    </row>
    <row r="2057" spans="1:30" ht="30" customHeight="1" x14ac:dyDescent="0.35">
      <c r="A2057" s="16"/>
      <c r="B2057" s="16" t="s">
        <v>47</v>
      </c>
      <c r="C2057" s="17">
        <v>1756</v>
      </c>
      <c r="D2057" s="18">
        <v>14342</v>
      </c>
      <c r="E2057" s="18">
        <v>8605</v>
      </c>
      <c r="F2057" s="19" t="s">
        <v>577</v>
      </c>
      <c r="G2057" s="16" t="s">
        <v>559</v>
      </c>
      <c r="H2057" s="16" t="s">
        <v>52</v>
      </c>
      <c r="I2057" s="19">
        <v>3.1</v>
      </c>
      <c r="J2057" s="19">
        <v>1.8</v>
      </c>
      <c r="K2057" s="19">
        <v>4</v>
      </c>
      <c r="L2057" s="19"/>
      <c r="M2057" s="19">
        <f t="shared" si="1006"/>
        <v>4</v>
      </c>
      <c r="N2057" s="19"/>
      <c r="O2057" s="19">
        <f t="shared" si="1014"/>
        <v>12.4</v>
      </c>
      <c r="P2057" s="20" t="str">
        <f>VLOOKUP(H2057,Supporting!A:D,2,FALSE)</f>
        <v>m2-LxH</v>
      </c>
      <c r="Q2057" s="21" t="str">
        <f t="shared" si="1007"/>
        <v>off hired</v>
      </c>
      <c r="R2057" s="22">
        <v>44944</v>
      </c>
      <c r="S2057" s="22">
        <v>44951</v>
      </c>
      <c r="T2057" s="23">
        <f t="shared" si="1008"/>
        <v>1</v>
      </c>
      <c r="U2057" s="24">
        <f t="shared" si="1009"/>
        <v>1.1428571428571428</v>
      </c>
      <c r="V2057" s="31">
        <f>VLOOKUP(H2057,Supporting!A:D,3,FALSE)</f>
        <v>18</v>
      </c>
      <c r="W2057" s="25">
        <f>VLOOKUP(H2057,Supporting!A:D,4,FALSE)</f>
        <v>1.05</v>
      </c>
      <c r="X2057" s="26">
        <f t="shared" si="1010"/>
        <v>223.20000000000002</v>
      </c>
      <c r="Y2057" s="26">
        <f t="shared" si="1011"/>
        <v>13.020000000000001</v>
      </c>
      <c r="Z2057" s="26">
        <f t="shared" si="1015"/>
        <v>156.24</v>
      </c>
      <c r="AA2057" s="26">
        <f t="shared" si="1012"/>
        <v>66.959999999999994</v>
      </c>
      <c r="AB2057" s="26">
        <f t="shared" si="1016"/>
        <v>14.88</v>
      </c>
      <c r="AC2057" s="26">
        <f t="shared" si="1013"/>
        <v>238.07999999999998</v>
      </c>
      <c r="AD2057" s="93">
        <f t="shared" si="1017"/>
        <v>238.07999999999998</v>
      </c>
    </row>
    <row r="2058" spans="1:30" ht="30" customHeight="1" x14ac:dyDescent="0.35">
      <c r="A2058" s="16"/>
      <c r="B2058" s="16" t="s">
        <v>47</v>
      </c>
      <c r="C2058" s="17">
        <v>1757</v>
      </c>
      <c r="D2058" s="18">
        <v>14343</v>
      </c>
      <c r="E2058" s="18">
        <v>8604</v>
      </c>
      <c r="F2058" s="19" t="s">
        <v>577</v>
      </c>
      <c r="G2058" s="16" t="s">
        <v>208</v>
      </c>
      <c r="H2058" s="16" t="s">
        <v>52</v>
      </c>
      <c r="I2058" s="19">
        <v>6.8</v>
      </c>
      <c r="J2058" s="19">
        <v>1.8</v>
      </c>
      <c r="K2058" s="19">
        <v>5</v>
      </c>
      <c r="L2058" s="19"/>
      <c r="M2058" s="19">
        <f t="shared" si="1006"/>
        <v>5</v>
      </c>
      <c r="N2058" s="19"/>
      <c r="O2058" s="19">
        <f t="shared" si="1014"/>
        <v>34</v>
      </c>
      <c r="P2058" s="20" t="str">
        <f>VLOOKUP(H2058,Supporting!A:D,2,FALSE)</f>
        <v>m2-LxH</v>
      </c>
      <c r="Q2058" s="21" t="str">
        <f t="shared" si="1007"/>
        <v>off hired</v>
      </c>
      <c r="R2058" s="22">
        <v>44944</v>
      </c>
      <c r="S2058" s="22">
        <v>44951</v>
      </c>
      <c r="T2058" s="23">
        <f t="shared" si="1008"/>
        <v>1</v>
      </c>
      <c r="U2058" s="24">
        <f t="shared" si="1009"/>
        <v>1.1428571428571428</v>
      </c>
      <c r="V2058" s="31">
        <f>VLOOKUP(H2058,Supporting!A:D,3,FALSE)</f>
        <v>18</v>
      </c>
      <c r="W2058" s="25">
        <f>VLOOKUP(H2058,Supporting!A:D,4,FALSE)</f>
        <v>1.05</v>
      </c>
      <c r="X2058" s="26">
        <f t="shared" si="1010"/>
        <v>612</v>
      </c>
      <c r="Y2058" s="26">
        <f t="shared" si="1011"/>
        <v>35.700000000000003</v>
      </c>
      <c r="Z2058" s="26">
        <f t="shared" si="1015"/>
        <v>428.4</v>
      </c>
      <c r="AA2058" s="26">
        <f t="shared" si="1012"/>
        <v>183.6</v>
      </c>
      <c r="AB2058" s="26">
        <f t="shared" si="1016"/>
        <v>40.799999999999997</v>
      </c>
      <c r="AC2058" s="26">
        <f t="shared" si="1013"/>
        <v>652.79999999999995</v>
      </c>
      <c r="AD2058" s="93">
        <f t="shared" si="1017"/>
        <v>652.79999999999995</v>
      </c>
    </row>
    <row r="2059" spans="1:30" ht="30" customHeight="1" x14ac:dyDescent="0.35">
      <c r="A2059" s="16"/>
      <c r="B2059" s="16" t="s">
        <v>47</v>
      </c>
      <c r="C2059" s="17">
        <v>1758</v>
      </c>
      <c r="D2059" s="18">
        <v>14344</v>
      </c>
      <c r="E2059" s="18">
        <v>8561</v>
      </c>
      <c r="F2059" s="19" t="s">
        <v>49</v>
      </c>
      <c r="G2059" s="16" t="s">
        <v>67</v>
      </c>
      <c r="H2059" s="16" t="s">
        <v>36</v>
      </c>
      <c r="I2059" s="19">
        <v>14</v>
      </c>
      <c r="J2059" s="19">
        <v>1.3</v>
      </c>
      <c r="K2059" s="19">
        <v>2</v>
      </c>
      <c r="L2059" s="19"/>
      <c r="M2059" s="19">
        <f t="shared" si="1006"/>
        <v>2</v>
      </c>
      <c r="N2059" s="19"/>
      <c r="O2059" s="19">
        <f t="shared" si="1014"/>
        <v>28</v>
      </c>
      <c r="P2059" s="20" t="str">
        <f>VLOOKUP(H2059,Supporting!A:D,2,FALSE)</f>
        <v>m2-LxH</v>
      </c>
      <c r="Q2059" s="21" t="str">
        <f t="shared" si="1007"/>
        <v>off hired</v>
      </c>
      <c r="R2059" s="22">
        <v>44944</v>
      </c>
      <c r="S2059" s="22">
        <v>44971</v>
      </c>
      <c r="T2059" s="23">
        <f t="shared" si="1008"/>
        <v>1</v>
      </c>
      <c r="U2059" s="24">
        <f t="shared" si="1009"/>
        <v>4</v>
      </c>
      <c r="V2059" s="31">
        <f>VLOOKUP(H2059,Supporting!A:D,3,FALSE)</f>
        <v>14</v>
      </c>
      <c r="W2059" s="25">
        <f>VLOOKUP(H2059,Supporting!A:D,4,FALSE)</f>
        <v>0.84</v>
      </c>
      <c r="X2059" s="26">
        <f t="shared" si="1010"/>
        <v>392</v>
      </c>
      <c r="Y2059" s="26">
        <f t="shared" si="1011"/>
        <v>23.52</v>
      </c>
      <c r="Z2059" s="26">
        <f t="shared" si="1015"/>
        <v>274.39999999999998</v>
      </c>
      <c r="AA2059" s="26">
        <f t="shared" si="1012"/>
        <v>117.60000000000001</v>
      </c>
      <c r="AB2059" s="26">
        <f t="shared" si="1016"/>
        <v>94.08</v>
      </c>
      <c r="AC2059" s="26">
        <f t="shared" si="1013"/>
        <v>486.08</v>
      </c>
      <c r="AD2059" s="93">
        <f t="shared" si="1017"/>
        <v>486.08</v>
      </c>
    </row>
    <row r="2060" spans="1:30" ht="30" customHeight="1" x14ac:dyDescent="0.35">
      <c r="A2060" s="16"/>
      <c r="B2060" s="16" t="s">
        <v>79</v>
      </c>
      <c r="C2060" s="17">
        <v>1760</v>
      </c>
      <c r="D2060" s="18">
        <v>14345</v>
      </c>
      <c r="E2060" s="18">
        <v>8565</v>
      </c>
      <c r="F2060" s="19" t="s">
        <v>577</v>
      </c>
      <c r="G2060" s="16" t="s">
        <v>594</v>
      </c>
      <c r="H2060" s="16" t="s">
        <v>28</v>
      </c>
      <c r="I2060" s="19">
        <v>10</v>
      </c>
      <c r="J2060" s="19">
        <v>4</v>
      </c>
      <c r="K2060" s="19">
        <v>3.5</v>
      </c>
      <c r="L2060" s="19"/>
      <c r="M2060" s="19">
        <f t="shared" si="1006"/>
        <v>3.5</v>
      </c>
      <c r="N2060" s="19"/>
      <c r="O2060" s="19">
        <f t="shared" si="1014"/>
        <v>140</v>
      </c>
      <c r="P2060" s="20" t="str">
        <f>VLOOKUP(H2060,Supporting!A:D,2,FALSE)</f>
        <v>m3</v>
      </c>
      <c r="Q2060" s="21" t="str">
        <f t="shared" si="1007"/>
        <v>off hired</v>
      </c>
      <c r="R2060" s="22">
        <v>44944</v>
      </c>
      <c r="S2060" s="22">
        <v>44972</v>
      </c>
      <c r="T2060" s="23">
        <f t="shared" si="1008"/>
        <v>1</v>
      </c>
      <c r="U2060" s="24">
        <f t="shared" si="1009"/>
        <v>4.1428571428571432</v>
      </c>
      <c r="V2060" s="31">
        <f>VLOOKUP(H2060,Supporting!A:D,3,FALSE)</f>
        <v>7.5</v>
      </c>
      <c r="W2060" s="25">
        <f>VLOOKUP(H2060,Supporting!A:D,4,FALSE)</f>
        <v>0.70000000000000007</v>
      </c>
      <c r="X2060" s="26">
        <f t="shared" si="1010"/>
        <v>1050</v>
      </c>
      <c r="Y2060" s="26">
        <f t="shared" si="1011"/>
        <v>98.000000000000014</v>
      </c>
      <c r="Z2060" s="26">
        <f t="shared" si="1015"/>
        <v>735</v>
      </c>
      <c r="AA2060" s="26">
        <f t="shared" si="1012"/>
        <v>315</v>
      </c>
      <c r="AB2060" s="26">
        <f t="shared" si="1016"/>
        <v>406.00000000000006</v>
      </c>
      <c r="AC2060" s="26">
        <f t="shared" si="1013"/>
        <v>1456</v>
      </c>
      <c r="AD2060" s="93">
        <f t="shared" si="1017"/>
        <v>1456</v>
      </c>
    </row>
    <row r="2061" spans="1:30" ht="30" customHeight="1" x14ac:dyDescent="0.35">
      <c r="A2061" s="16"/>
      <c r="B2061" s="16" t="s">
        <v>47</v>
      </c>
      <c r="C2061" s="17">
        <v>1759</v>
      </c>
      <c r="D2061" s="18">
        <v>14346</v>
      </c>
      <c r="E2061" s="18">
        <v>8623</v>
      </c>
      <c r="F2061" s="19" t="s">
        <v>49</v>
      </c>
      <c r="G2061" s="16" t="s">
        <v>67</v>
      </c>
      <c r="H2061" s="16" t="s">
        <v>28</v>
      </c>
      <c r="I2061" s="19">
        <v>2.5</v>
      </c>
      <c r="J2061" s="19">
        <v>2.5</v>
      </c>
      <c r="K2061" s="19">
        <v>3.5</v>
      </c>
      <c r="L2061" s="19"/>
      <c r="M2061" s="19">
        <f t="shared" si="1006"/>
        <v>3.5</v>
      </c>
      <c r="N2061" s="19"/>
      <c r="O2061" s="19">
        <f t="shared" si="1014"/>
        <v>21.875</v>
      </c>
      <c r="P2061" s="20" t="str">
        <f>VLOOKUP(H2061,Supporting!A:D,2,FALSE)</f>
        <v>m3</v>
      </c>
      <c r="Q2061" s="21" t="str">
        <f t="shared" si="1007"/>
        <v>off hired</v>
      </c>
      <c r="R2061" s="22">
        <v>44945</v>
      </c>
      <c r="S2061" s="22">
        <v>44958</v>
      </c>
      <c r="T2061" s="23">
        <f t="shared" si="1008"/>
        <v>1</v>
      </c>
      <c r="U2061" s="24">
        <f t="shared" si="1009"/>
        <v>2</v>
      </c>
      <c r="V2061" s="31">
        <f>VLOOKUP(H2061,Supporting!A:D,3,FALSE)</f>
        <v>7.5</v>
      </c>
      <c r="W2061" s="25">
        <f>VLOOKUP(H2061,Supporting!A:D,4,FALSE)</f>
        <v>0.70000000000000007</v>
      </c>
      <c r="X2061" s="26">
        <f t="shared" si="1010"/>
        <v>164.0625</v>
      </c>
      <c r="Y2061" s="26">
        <f t="shared" si="1011"/>
        <v>15.312500000000002</v>
      </c>
      <c r="Z2061" s="26">
        <f t="shared" si="1015"/>
        <v>114.84374999999999</v>
      </c>
      <c r="AA2061" s="26">
        <f t="shared" si="1012"/>
        <v>49.21875</v>
      </c>
      <c r="AB2061" s="26">
        <f t="shared" si="1016"/>
        <v>30.625000000000004</v>
      </c>
      <c r="AC2061" s="26">
        <f t="shared" si="1013"/>
        <v>194.6875</v>
      </c>
      <c r="AD2061" s="93">
        <f t="shared" si="1017"/>
        <v>194.6875</v>
      </c>
    </row>
    <row r="2062" spans="1:30" ht="30" customHeight="1" x14ac:dyDescent="0.35">
      <c r="A2062" s="16"/>
      <c r="B2062" s="16" t="s">
        <v>47</v>
      </c>
      <c r="C2062" s="17">
        <v>1759</v>
      </c>
      <c r="D2062" s="18">
        <v>14346</v>
      </c>
      <c r="E2062" s="18">
        <v>8623</v>
      </c>
      <c r="F2062" s="19" t="s">
        <v>49</v>
      </c>
      <c r="G2062" s="16" t="s">
        <v>67</v>
      </c>
      <c r="H2062" s="16" t="s">
        <v>28</v>
      </c>
      <c r="I2062" s="19">
        <v>2.5</v>
      </c>
      <c r="J2062" s="19">
        <v>2.5</v>
      </c>
      <c r="K2062" s="19">
        <v>3.5</v>
      </c>
      <c r="L2062" s="19"/>
      <c r="M2062" s="19">
        <f t="shared" ref="M2062" si="1018">K2062-L2062</f>
        <v>3.5</v>
      </c>
      <c r="N2062" s="19"/>
      <c r="O2062" s="19">
        <f t="shared" ref="O2062" si="1019">IF(P2062="m3",I2062*J2062*M2062,IF(P2062="m2-LxH",I2062*M2062,IF(P2062="m2-LxW",I2062*J2062*N2062,IF(P2062="rm",M2062,IF(P2062="lm",I2062,IF(P2062="unit",1,0))))))</f>
        <v>21.875</v>
      </c>
      <c r="P2062" s="20" t="str">
        <f>VLOOKUP(H2062,Supporting!A:D,2,FALSE)</f>
        <v>m3</v>
      </c>
      <c r="Q2062" s="21" t="str">
        <f t="shared" ref="Q2062" si="1020">IF(S2062&lt;&gt;0,"off hired",IF(R2062&lt;&gt;0,"on hire","-"))</f>
        <v>off hired</v>
      </c>
      <c r="R2062" s="22">
        <v>44945</v>
      </c>
      <c r="S2062" s="22">
        <v>44958</v>
      </c>
      <c r="T2062" s="23">
        <f t="shared" si="1008"/>
        <v>1</v>
      </c>
      <c r="U2062" s="24">
        <f t="shared" si="1009"/>
        <v>2</v>
      </c>
      <c r="V2062" s="31">
        <f>VLOOKUP(H2062,Supporting!A:D,3,FALSE)</f>
        <v>7.5</v>
      </c>
      <c r="W2062" s="25">
        <f>VLOOKUP(H2062,Supporting!A:D,4,FALSE)</f>
        <v>0.70000000000000007</v>
      </c>
      <c r="X2062" s="26">
        <f t="shared" si="1010"/>
        <v>164.0625</v>
      </c>
      <c r="Y2062" s="26">
        <f t="shared" si="1011"/>
        <v>15.312500000000002</v>
      </c>
      <c r="Z2062" s="26">
        <f t="shared" si="1015"/>
        <v>114.84374999999999</v>
      </c>
      <c r="AA2062" s="26">
        <f t="shared" si="1012"/>
        <v>49.21875</v>
      </c>
      <c r="AB2062" s="26">
        <f t="shared" si="1016"/>
        <v>30.625000000000004</v>
      </c>
      <c r="AC2062" s="26">
        <f t="shared" si="1013"/>
        <v>194.6875</v>
      </c>
      <c r="AD2062" s="93">
        <f t="shared" si="1017"/>
        <v>194.6875</v>
      </c>
    </row>
    <row r="2063" spans="1:30" ht="30" customHeight="1" x14ac:dyDescent="0.35">
      <c r="A2063" s="16"/>
      <c r="B2063" s="16" t="s">
        <v>47</v>
      </c>
      <c r="C2063" s="17">
        <v>1761</v>
      </c>
      <c r="D2063" s="18">
        <v>14347</v>
      </c>
      <c r="E2063" s="18"/>
      <c r="F2063" s="19" t="s">
        <v>49</v>
      </c>
      <c r="G2063" s="16" t="s">
        <v>146</v>
      </c>
      <c r="H2063" s="16" t="s">
        <v>36</v>
      </c>
      <c r="I2063" s="19">
        <v>7.5</v>
      </c>
      <c r="J2063" s="19">
        <v>1.3</v>
      </c>
      <c r="K2063" s="19">
        <v>2.5</v>
      </c>
      <c r="L2063" s="19"/>
      <c r="M2063" s="19">
        <f t="shared" ref="M2063:M2207" si="1021">K2063-L2063</f>
        <v>2.5</v>
      </c>
      <c r="N2063" s="19"/>
      <c r="O2063" s="19">
        <f t="shared" si="1014"/>
        <v>18.75</v>
      </c>
      <c r="P2063" s="20" t="str">
        <f>VLOOKUP(H2063,Supporting!A:D,2,FALSE)</f>
        <v>m2-LxH</v>
      </c>
      <c r="Q2063" s="21" t="str">
        <f t="shared" ref="Q2063:Q2207" si="1022">IF(S2063&lt;&gt;0,"off hired",IF(R2063&lt;&gt;0,"on hire","-"))</f>
        <v>on hire</v>
      </c>
      <c r="R2063" s="22">
        <v>44945</v>
      </c>
      <c r="S2063" s="22"/>
      <c r="T2063" s="23">
        <f t="shared" ref="T2063:T2207" si="1023">IF(S2063&lt;&gt;0,1,0)</f>
        <v>0</v>
      </c>
      <c r="U2063" s="24">
        <f t="shared" ref="U2063:U2207" ca="1" si="1024">IF(Q2063="on hire",$C$1-R2063+1,IF(Q2063="off hired",S2063-R2063+1,0))/7</f>
        <v>13.714285714285714</v>
      </c>
      <c r="V2063" s="31">
        <f>VLOOKUP(H2063,Supporting!A:D,3,FALSE)</f>
        <v>14</v>
      </c>
      <c r="W2063" s="25">
        <f>VLOOKUP(H2063,Supporting!A:D,4,FALSE)</f>
        <v>0.84</v>
      </c>
      <c r="X2063" s="26">
        <f t="shared" ref="X2063:X2207" si="1025">V2063*O2063</f>
        <v>262.5</v>
      </c>
      <c r="Y2063" s="26">
        <f t="shared" ref="Y2063:Y2207" si="1026">W2063*O2063</f>
        <v>15.75</v>
      </c>
      <c r="Z2063" s="26">
        <f t="shared" si="1015"/>
        <v>183.75</v>
      </c>
      <c r="AA2063" s="26">
        <f t="shared" ref="AA2063:AA2207" si="1027">IF(Q2063="off hired",0.3*O2063*V2063*T2063,0)</f>
        <v>0</v>
      </c>
      <c r="AB2063" s="26">
        <f t="shared" ca="1" si="1016"/>
        <v>215.99999999999997</v>
      </c>
      <c r="AC2063" s="26">
        <f t="shared" ref="AC2063:AC2207" ca="1" si="1028">Z2063+AA2063+AB2063</f>
        <v>399.75</v>
      </c>
      <c r="AD2063" s="93">
        <f t="shared" ca="1" si="1017"/>
        <v>399.75</v>
      </c>
    </row>
    <row r="2064" spans="1:30" ht="30" customHeight="1" x14ac:dyDescent="0.35">
      <c r="A2064" s="16"/>
      <c r="B2064" s="16" t="s">
        <v>102</v>
      </c>
      <c r="C2064" s="17">
        <v>1762</v>
      </c>
      <c r="D2064" s="18">
        <v>14348</v>
      </c>
      <c r="E2064" s="18">
        <v>8724</v>
      </c>
      <c r="F2064" s="19" t="s">
        <v>577</v>
      </c>
      <c r="G2064" s="16" t="s">
        <v>53</v>
      </c>
      <c r="H2064" s="16" t="s">
        <v>28</v>
      </c>
      <c r="I2064" s="19">
        <v>2.5</v>
      </c>
      <c r="J2064" s="19">
        <v>2.5</v>
      </c>
      <c r="K2064" s="19">
        <v>2.5</v>
      </c>
      <c r="L2064" s="19"/>
      <c r="M2064" s="19">
        <f t="shared" si="1021"/>
        <v>2.5</v>
      </c>
      <c r="N2064" s="19"/>
      <c r="O2064" s="19">
        <f t="shared" si="1014"/>
        <v>15.625</v>
      </c>
      <c r="P2064" s="20" t="str">
        <f>VLOOKUP(H2064,Supporting!A:D,2,FALSE)</f>
        <v>m3</v>
      </c>
      <c r="Q2064" s="21" t="str">
        <f t="shared" si="1022"/>
        <v>off hired</v>
      </c>
      <c r="R2064" s="22">
        <v>44945</v>
      </c>
      <c r="S2064" s="22">
        <v>45006</v>
      </c>
      <c r="T2064" s="23">
        <f t="shared" si="1023"/>
        <v>1</v>
      </c>
      <c r="U2064" s="24">
        <f t="shared" si="1024"/>
        <v>8.8571428571428577</v>
      </c>
      <c r="V2064" s="31">
        <f>VLOOKUP(H2064,Supporting!A:D,3,FALSE)</f>
        <v>7.5</v>
      </c>
      <c r="W2064" s="25">
        <f>VLOOKUP(H2064,Supporting!A:D,4,FALSE)</f>
        <v>0.70000000000000007</v>
      </c>
      <c r="X2064" s="26">
        <f t="shared" si="1025"/>
        <v>117.1875</v>
      </c>
      <c r="Y2064" s="26">
        <f t="shared" si="1026"/>
        <v>10.937500000000002</v>
      </c>
      <c r="Z2064" s="26">
        <f t="shared" si="1015"/>
        <v>82.03125</v>
      </c>
      <c r="AA2064" s="26">
        <f t="shared" si="1027"/>
        <v>35.15625</v>
      </c>
      <c r="AB2064" s="26">
        <f t="shared" si="1016"/>
        <v>96.875</v>
      </c>
      <c r="AC2064" s="26">
        <f t="shared" si="1028"/>
        <v>214.0625</v>
      </c>
      <c r="AD2064" s="93">
        <f t="shared" si="1017"/>
        <v>214.0625</v>
      </c>
    </row>
    <row r="2065" spans="1:30" ht="30" customHeight="1" x14ac:dyDescent="0.35">
      <c r="A2065" s="16"/>
      <c r="B2065" s="16" t="s">
        <v>102</v>
      </c>
      <c r="C2065" s="17">
        <v>1762</v>
      </c>
      <c r="D2065" s="18">
        <v>14348</v>
      </c>
      <c r="E2065" s="18">
        <v>8724</v>
      </c>
      <c r="F2065" s="19" t="s">
        <v>577</v>
      </c>
      <c r="G2065" s="16" t="s">
        <v>53</v>
      </c>
      <c r="H2065" s="16" t="s">
        <v>28</v>
      </c>
      <c r="I2065" s="19">
        <v>2.5</v>
      </c>
      <c r="J2065" s="19">
        <v>2.5</v>
      </c>
      <c r="K2065" s="19">
        <v>2.5</v>
      </c>
      <c r="L2065" s="19"/>
      <c r="M2065" s="19">
        <f t="shared" ref="M2065:M2108" si="1029">K2065-L2065</f>
        <v>2.5</v>
      </c>
      <c r="N2065" s="19"/>
      <c r="O2065" s="19">
        <f t="shared" ref="O2065:O2108" si="1030">IF(P2065="m3",I2065*J2065*M2065,IF(P2065="m2-LxH",I2065*M2065,IF(P2065="m2-LxW",I2065*J2065*N2065,IF(P2065="rm",M2065,IF(P2065="lm",I2065,IF(P2065="unit",1,0))))))</f>
        <v>15.625</v>
      </c>
      <c r="P2065" s="20" t="str">
        <f>VLOOKUP(H2065,Supporting!A:D,2,FALSE)</f>
        <v>m3</v>
      </c>
      <c r="Q2065" s="21" t="str">
        <f t="shared" ref="Q2065:Q2108" si="1031">IF(S2065&lt;&gt;0,"off hired",IF(R2065&lt;&gt;0,"on hire","-"))</f>
        <v>off hired</v>
      </c>
      <c r="R2065" s="22">
        <v>44945</v>
      </c>
      <c r="S2065" s="22">
        <v>45006</v>
      </c>
      <c r="T2065" s="23">
        <f t="shared" si="1023"/>
        <v>1</v>
      </c>
      <c r="U2065" s="24">
        <f t="shared" si="1024"/>
        <v>8.8571428571428577</v>
      </c>
      <c r="V2065" s="31">
        <f>VLOOKUP(H2065,Supporting!A:D,3,FALSE)</f>
        <v>7.5</v>
      </c>
      <c r="W2065" s="25">
        <f>VLOOKUP(H2065,Supporting!A:D,4,FALSE)</f>
        <v>0.70000000000000007</v>
      </c>
      <c r="X2065" s="26">
        <f t="shared" si="1025"/>
        <v>117.1875</v>
      </c>
      <c r="Y2065" s="26">
        <f t="shared" si="1026"/>
        <v>10.937500000000002</v>
      </c>
      <c r="Z2065" s="26">
        <f t="shared" si="1015"/>
        <v>82.03125</v>
      </c>
      <c r="AA2065" s="26">
        <f t="shared" si="1027"/>
        <v>35.15625</v>
      </c>
      <c r="AB2065" s="26">
        <f t="shared" si="1016"/>
        <v>96.875</v>
      </c>
      <c r="AC2065" s="26">
        <f t="shared" si="1028"/>
        <v>214.0625</v>
      </c>
      <c r="AD2065" s="93">
        <f t="shared" si="1017"/>
        <v>214.0625</v>
      </c>
    </row>
    <row r="2066" spans="1:30" ht="30" customHeight="1" x14ac:dyDescent="0.35">
      <c r="A2066" s="16"/>
      <c r="B2066" s="16" t="s">
        <v>219</v>
      </c>
      <c r="C2066" s="17">
        <v>1763</v>
      </c>
      <c r="D2066" s="18">
        <v>14349</v>
      </c>
      <c r="E2066" s="18">
        <v>8641</v>
      </c>
      <c r="F2066" s="19" t="s">
        <v>577</v>
      </c>
      <c r="G2066" s="16" t="s">
        <v>595</v>
      </c>
      <c r="H2066" s="16" t="s">
        <v>36</v>
      </c>
      <c r="I2066" s="19">
        <v>20</v>
      </c>
      <c r="J2066" s="19">
        <v>1</v>
      </c>
      <c r="K2066" s="19">
        <v>2</v>
      </c>
      <c r="L2066" s="19"/>
      <c r="M2066" s="19">
        <f t="shared" ref="M2066:M2079" si="1032">K2066-L2066</f>
        <v>2</v>
      </c>
      <c r="N2066" s="19"/>
      <c r="O2066" s="19">
        <f t="shared" ref="O2066:O2079" si="1033">IF(P2066="m3",I2066*J2066*M2066,IF(P2066="m2-LxH",I2066*M2066,IF(P2066="m2-LxW",I2066*J2066*N2066,IF(P2066="rm",M2066,IF(P2066="lm",I2066,IF(P2066="unit",1,0))))))</f>
        <v>40</v>
      </c>
      <c r="P2066" s="20" t="str">
        <f>VLOOKUP(H2066,Supporting!A:D,2,FALSE)</f>
        <v>m2-LxH</v>
      </c>
      <c r="Q2066" s="21" t="str">
        <f t="shared" ref="Q2066:Q2079" si="1034">IF(S2066&lt;&gt;0,"off hired",IF(R2066&lt;&gt;0,"on hire","-"))</f>
        <v>off hired</v>
      </c>
      <c r="R2066" s="22">
        <v>44945</v>
      </c>
      <c r="S2066" s="22">
        <v>44963</v>
      </c>
      <c r="T2066" s="23">
        <f t="shared" si="1023"/>
        <v>1</v>
      </c>
      <c r="U2066" s="24">
        <f t="shared" si="1024"/>
        <v>2.7142857142857144</v>
      </c>
      <c r="V2066" s="31">
        <f>VLOOKUP(H2066,Supporting!A:D,3,FALSE)</f>
        <v>14</v>
      </c>
      <c r="W2066" s="25">
        <f>VLOOKUP(H2066,Supporting!A:D,4,FALSE)</f>
        <v>0.84</v>
      </c>
      <c r="X2066" s="26">
        <f t="shared" si="1025"/>
        <v>560</v>
      </c>
      <c r="Y2066" s="26">
        <f t="shared" si="1026"/>
        <v>33.6</v>
      </c>
      <c r="Z2066" s="26">
        <f t="shared" si="1015"/>
        <v>392</v>
      </c>
      <c r="AA2066" s="26">
        <f t="shared" si="1027"/>
        <v>168</v>
      </c>
      <c r="AB2066" s="26">
        <f t="shared" si="1016"/>
        <v>91.2</v>
      </c>
      <c r="AC2066" s="26">
        <f t="shared" si="1028"/>
        <v>651.20000000000005</v>
      </c>
      <c r="AD2066" s="93">
        <f t="shared" si="1017"/>
        <v>651.20000000000005</v>
      </c>
    </row>
    <row r="2067" spans="1:30" ht="30" customHeight="1" x14ac:dyDescent="0.35">
      <c r="A2067" s="16"/>
      <c r="B2067" s="16" t="s">
        <v>47</v>
      </c>
      <c r="C2067" s="17">
        <v>1764</v>
      </c>
      <c r="D2067" s="18">
        <v>14350</v>
      </c>
      <c r="E2067" s="18">
        <v>8560</v>
      </c>
      <c r="F2067" s="19" t="s">
        <v>577</v>
      </c>
      <c r="G2067" s="16" t="s">
        <v>575</v>
      </c>
      <c r="H2067" s="16" t="s">
        <v>52</v>
      </c>
      <c r="I2067" s="19">
        <v>25</v>
      </c>
      <c r="J2067" s="19">
        <v>1.8</v>
      </c>
      <c r="K2067" s="19">
        <v>3.5</v>
      </c>
      <c r="L2067" s="19"/>
      <c r="M2067" s="19">
        <f t="shared" si="1032"/>
        <v>3.5</v>
      </c>
      <c r="N2067" s="19"/>
      <c r="O2067" s="19">
        <f t="shared" si="1033"/>
        <v>87.5</v>
      </c>
      <c r="P2067" s="20" t="str">
        <f>VLOOKUP(H2067,Supporting!A:D,2,FALSE)</f>
        <v>m2-LxH</v>
      </c>
      <c r="Q2067" s="21" t="str">
        <f t="shared" si="1034"/>
        <v>off hired</v>
      </c>
      <c r="R2067" s="22">
        <v>44945</v>
      </c>
      <c r="S2067" s="22">
        <v>44971</v>
      </c>
      <c r="T2067" s="23">
        <f t="shared" si="1023"/>
        <v>1</v>
      </c>
      <c r="U2067" s="24">
        <f t="shared" si="1024"/>
        <v>3.8571428571428572</v>
      </c>
      <c r="V2067" s="31">
        <f>VLOOKUP(H2067,Supporting!A:D,3,FALSE)</f>
        <v>18</v>
      </c>
      <c r="W2067" s="25">
        <f>VLOOKUP(H2067,Supporting!A:D,4,FALSE)</f>
        <v>1.05</v>
      </c>
      <c r="X2067" s="26">
        <f t="shared" si="1025"/>
        <v>1575</v>
      </c>
      <c r="Y2067" s="26">
        <f t="shared" si="1026"/>
        <v>91.875</v>
      </c>
      <c r="Z2067" s="26">
        <f t="shared" si="1015"/>
        <v>1102.4999999999998</v>
      </c>
      <c r="AA2067" s="26">
        <f t="shared" si="1027"/>
        <v>472.5</v>
      </c>
      <c r="AB2067" s="26">
        <f t="shared" si="1016"/>
        <v>354.375</v>
      </c>
      <c r="AC2067" s="26">
        <f t="shared" si="1028"/>
        <v>1929.3749999999998</v>
      </c>
      <c r="AD2067" s="93">
        <f t="shared" si="1017"/>
        <v>1929.3749999999998</v>
      </c>
    </row>
    <row r="2068" spans="1:30" ht="30" customHeight="1" x14ac:dyDescent="0.35">
      <c r="A2068" s="16"/>
      <c r="B2068" s="16" t="s">
        <v>84</v>
      </c>
      <c r="C2068" s="17">
        <v>1765</v>
      </c>
      <c r="D2068" s="18">
        <v>14351</v>
      </c>
      <c r="E2068" s="18">
        <v>8855</v>
      </c>
      <c r="F2068" s="19" t="s">
        <v>49</v>
      </c>
      <c r="G2068" s="16" t="s">
        <v>72</v>
      </c>
      <c r="H2068" s="16" t="s">
        <v>48</v>
      </c>
      <c r="I2068" s="19"/>
      <c r="J2068" s="19"/>
      <c r="K2068" s="19">
        <v>10</v>
      </c>
      <c r="L2068" s="19"/>
      <c r="M2068" s="19">
        <f t="shared" si="1032"/>
        <v>10</v>
      </c>
      <c r="N2068" s="19"/>
      <c r="O2068" s="19">
        <f t="shared" si="1033"/>
        <v>10</v>
      </c>
      <c r="P2068" s="20" t="str">
        <f>VLOOKUP(H2068,Supporting!A:D,2,FALSE)</f>
        <v>rm</v>
      </c>
      <c r="Q2068" s="21" t="str">
        <f t="shared" si="1034"/>
        <v>off hired</v>
      </c>
      <c r="R2068" s="22">
        <v>44945</v>
      </c>
      <c r="S2068" s="22">
        <v>45021</v>
      </c>
      <c r="T2068" s="23">
        <f t="shared" si="1023"/>
        <v>1</v>
      </c>
      <c r="U2068" s="24">
        <f t="shared" si="1024"/>
        <v>11</v>
      </c>
      <c r="V2068" s="31">
        <f>VLOOKUP(H2068,Supporting!A:D,3,FALSE)</f>
        <v>63</v>
      </c>
      <c r="W2068" s="25">
        <f>VLOOKUP(H2068,Supporting!A:D,4,FALSE)</f>
        <v>7.1400000000000006</v>
      </c>
      <c r="X2068" s="26">
        <f t="shared" si="1025"/>
        <v>630</v>
      </c>
      <c r="Y2068" s="26">
        <f t="shared" si="1026"/>
        <v>71.400000000000006</v>
      </c>
      <c r="Z2068" s="26">
        <f t="shared" si="1015"/>
        <v>441</v>
      </c>
      <c r="AA2068" s="26">
        <f t="shared" si="1027"/>
        <v>189</v>
      </c>
      <c r="AB2068" s="26">
        <f t="shared" si="1016"/>
        <v>785.40000000000009</v>
      </c>
      <c r="AC2068" s="26">
        <f t="shared" si="1028"/>
        <v>1415.4</v>
      </c>
      <c r="AD2068" s="93">
        <f t="shared" si="1017"/>
        <v>1415.4</v>
      </c>
    </row>
    <row r="2069" spans="1:30" ht="30" customHeight="1" x14ac:dyDescent="0.35">
      <c r="A2069" s="16"/>
      <c r="B2069" s="16" t="s">
        <v>47</v>
      </c>
      <c r="C2069" s="17">
        <v>1766</v>
      </c>
      <c r="D2069" s="18">
        <v>14352</v>
      </c>
      <c r="E2069" s="18">
        <v>8753</v>
      </c>
      <c r="F2069" s="19" t="s">
        <v>49</v>
      </c>
      <c r="G2069" s="16" t="s">
        <v>596</v>
      </c>
      <c r="H2069" s="16" t="s">
        <v>36</v>
      </c>
      <c r="I2069" s="19">
        <v>22</v>
      </c>
      <c r="J2069" s="19">
        <v>1.3</v>
      </c>
      <c r="K2069" s="19">
        <v>4</v>
      </c>
      <c r="L2069" s="19"/>
      <c r="M2069" s="19">
        <f t="shared" si="1032"/>
        <v>4</v>
      </c>
      <c r="N2069" s="19"/>
      <c r="O2069" s="19">
        <f t="shared" si="1033"/>
        <v>88</v>
      </c>
      <c r="P2069" s="20" t="str">
        <f>VLOOKUP(H2069,Supporting!A:D,2,FALSE)</f>
        <v>m2-LxH</v>
      </c>
      <c r="Q2069" s="21" t="str">
        <f t="shared" si="1034"/>
        <v>off hired</v>
      </c>
      <c r="R2069" s="22">
        <v>44945</v>
      </c>
      <c r="S2069" s="22">
        <v>44986</v>
      </c>
      <c r="T2069" s="23">
        <f t="shared" si="1023"/>
        <v>1</v>
      </c>
      <c r="U2069" s="24">
        <f t="shared" si="1024"/>
        <v>6</v>
      </c>
      <c r="V2069" s="31">
        <f>VLOOKUP(H2069,Supporting!A:D,3,FALSE)</f>
        <v>14</v>
      </c>
      <c r="W2069" s="25">
        <f>VLOOKUP(H2069,Supporting!A:D,4,FALSE)</f>
        <v>0.84</v>
      </c>
      <c r="X2069" s="26">
        <f t="shared" si="1025"/>
        <v>1232</v>
      </c>
      <c r="Y2069" s="26">
        <f t="shared" si="1026"/>
        <v>73.92</v>
      </c>
      <c r="Z2069" s="26">
        <f t="shared" si="1015"/>
        <v>862.39999999999986</v>
      </c>
      <c r="AA2069" s="26">
        <f t="shared" si="1027"/>
        <v>369.59999999999997</v>
      </c>
      <c r="AB2069" s="26">
        <f t="shared" si="1016"/>
        <v>443.52</v>
      </c>
      <c r="AC2069" s="26">
        <f t="shared" si="1028"/>
        <v>1675.5199999999998</v>
      </c>
      <c r="AD2069" s="93">
        <f t="shared" si="1017"/>
        <v>1675.5199999999998</v>
      </c>
    </row>
    <row r="2070" spans="1:30" ht="30" customHeight="1" x14ac:dyDescent="0.35">
      <c r="A2070" s="16"/>
      <c r="B2070" s="16" t="s">
        <v>93</v>
      </c>
      <c r="C2070" s="17">
        <v>1767</v>
      </c>
      <c r="D2070" s="18">
        <v>14354</v>
      </c>
      <c r="E2070" s="18"/>
      <c r="F2070" s="19" t="s">
        <v>577</v>
      </c>
      <c r="G2070" s="16" t="s">
        <v>129</v>
      </c>
      <c r="H2070" s="16" t="s">
        <v>38</v>
      </c>
      <c r="I2070" s="19">
        <v>2.5</v>
      </c>
      <c r="J2070" s="19">
        <v>1</v>
      </c>
      <c r="K2070" s="19">
        <v>2.5</v>
      </c>
      <c r="L2070" s="19"/>
      <c r="M2070" s="19">
        <f t="shared" si="1032"/>
        <v>2.5</v>
      </c>
      <c r="N2070" s="19"/>
      <c r="O2070" s="19">
        <f t="shared" si="1033"/>
        <v>2.5</v>
      </c>
      <c r="P2070" s="20" t="str">
        <f>VLOOKUP(H2070,Supporting!A:D,2,FALSE)</f>
        <v>rm</v>
      </c>
      <c r="Q2070" s="21" t="str">
        <f t="shared" si="1034"/>
        <v>on hire</v>
      </c>
      <c r="R2070" s="22">
        <v>44945</v>
      </c>
      <c r="S2070" s="22"/>
      <c r="T2070" s="23">
        <f t="shared" si="1023"/>
        <v>0</v>
      </c>
      <c r="U2070" s="24">
        <f t="shared" ca="1" si="1024"/>
        <v>13.714285714285714</v>
      </c>
      <c r="V2070" s="31">
        <f>VLOOKUP(H2070,Supporting!A:D,3,FALSE)</f>
        <v>135</v>
      </c>
      <c r="W2070" s="25">
        <f>VLOOKUP(H2070,Supporting!A:D,4,FALSE)</f>
        <v>12.25</v>
      </c>
      <c r="X2070" s="26">
        <f t="shared" si="1025"/>
        <v>337.5</v>
      </c>
      <c r="Y2070" s="26">
        <f t="shared" si="1026"/>
        <v>30.625</v>
      </c>
      <c r="Z2070" s="26">
        <f t="shared" si="1015"/>
        <v>236.25</v>
      </c>
      <c r="AA2070" s="26">
        <f t="shared" si="1027"/>
        <v>0</v>
      </c>
      <c r="AB2070" s="26">
        <f t="shared" ca="1" si="1016"/>
        <v>420</v>
      </c>
      <c r="AC2070" s="26">
        <f t="shared" ca="1" si="1028"/>
        <v>656.25</v>
      </c>
      <c r="AD2070" s="93">
        <f t="shared" ca="1" si="1017"/>
        <v>656.25</v>
      </c>
    </row>
    <row r="2071" spans="1:30" ht="30" customHeight="1" x14ac:dyDescent="0.35">
      <c r="A2071" s="16"/>
      <c r="B2071" s="16" t="s">
        <v>93</v>
      </c>
      <c r="C2071" s="17">
        <v>1767</v>
      </c>
      <c r="D2071" s="18">
        <v>14354</v>
      </c>
      <c r="E2071" s="18"/>
      <c r="F2071" s="19" t="s">
        <v>577</v>
      </c>
      <c r="G2071" s="16" t="s">
        <v>129</v>
      </c>
      <c r="H2071" s="16" t="s">
        <v>36</v>
      </c>
      <c r="I2071" s="19">
        <v>4.3</v>
      </c>
      <c r="J2071" s="19">
        <v>1</v>
      </c>
      <c r="K2071" s="19">
        <v>1.5</v>
      </c>
      <c r="L2071" s="19"/>
      <c r="M2071" s="19">
        <f t="shared" si="1032"/>
        <v>1.5</v>
      </c>
      <c r="N2071" s="19"/>
      <c r="O2071" s="19">
        <f t="shared" si="1033"/>
        <v>6.4499999999999993</v>
      </c>
      <c r="P2071" s="20" t="str">
        <f>VLOOKUP(H2071,Supporting!A:D,2,FALSE)</f>
        <v>m2-LxH</v>
      </c>
      <c r="Q2071" s="21" t="str">
        <f t="shared" si="1034"/>
        <v>on hire</v>
      </c>
      <c r="R2071" s="22">
        <v>44945</v>
      </c>
      <c r="S2071" s="22"/>
      <c r="T2071" s="23">
        <f t="shared" si="1023"/>
        <v>0</v>
      </c>
      <c r="U2071" s="24">
        <f t="shared" ca="1" si="1024"/>
        <v>13.714285714285714</v>
      </c>
      <c r="V2071" s="31">
        <f>VLOOKUP(H2071,Supporting!A:D,3,FALSE)</f>
        <v>14</v>
      </c>
      <c r="W2071" s="25">
        <f>VLOOKUP(H2071,Supporting!A:D,4,FALSE)</f>
        <v>0.84</v>
      </c>
      <c r="X2071" s="26">
        <f t="shared" si="1025"/>
        <v>90.299999999999983</v>
      </c>
      <c r="Y2071" s="26">
        <f t="shared" si="1026"/>
        <v>5.4179999999999993</v>
      </c>
      <c r="Z2071" s="26">
        <f t="shared" si="1015"/>
        <v>63.20999999999998</v>
      </c>
      <c r="AA2071" s="26">
        <f t="shared" si="1027"/>
        <v>0</v>
      </c>
      <c r="AB2071" s="26">
        <f t="shared" ca="1" si="1016"/>
        <v>74.303999999999988</v>
      </c>
      <c r="AC2071" s="26">
        <f t="shared" ca="1" si="1028"/>
        <v>137.51399999999995</v>
      </c>
      <c r="AD2071" s="93">
        <f t="shared" ca="1" si="1017"/>
        <v>137.51399999999995</v>
      </c>
    </row>
    <row r="2072" spans="1:30" ht="30" customHeight="1" x14ac:dyDescent="0.35">
      <c r="A2072" s="16"/>
      <c r="B2072" s="16" t="s">
        <v>114</v>
      </c>
      <c r="C2072" s="17">
        <v>1768</v>
      </c>
      <c r="D2072" s="18">
        <v>14355</v>
      </c>
      <c r="E2072" s="18">
        <v>8770</v>
      </c>
      <c r="F2072" s="19" t="s">
        <v>49</v>
      </c>
      <c r="G2072" s="16" t="s">
        <v>585</v>
      </c>
      <c r="H2072" s="16" t="s">
        <v>38</v>
      </c>
      <c r="I2072" s="19">
        <v>2.5</v>
      </c>
      <c r="J2072" s="19">
        <v>1</v>
      </c>
      <c r="K2072" s="19">
        <v>3.5</v>
      </c>
      <c r="L2072" s="19"/>
      <c r="M2072" s="19">
        <f t="shared" si="1032"/>
        <v>3.5</v>
      </c>
      <c r="N2072" s="19"/>
      <c r="O2072" s="19">
        <f t="shared" si="1033"/>
        <v>3.5</v>
      </c>
      <c r="P2072" s="20" t="str">
        <f>VLOOKUP(H2072,Supporting!A:D,2,FALSE)</f>
        <v>rm</v>
      </c>
      <c r="Q2072" s="21" t="str">
        <f t="shared" si="1034"/>
        <v>off hired</v>
      </c>
      <c r="R2072" s="22">
        <v>44946</v>
      </c>
      <c r="S2072" s="22">
        <v>44988</v>
      </c>
      <c r="T2072" s="23">
        <f t="shared" si="1023"/>
        <v>1</v>
      </c>
      <c r="U2072" s="24">
        <f t="shared" si="1024"/>
        <v>6.1428571428571432</v>
      </c>
      <c r="V2072" s="31">
        <f>VLOOKUP(H2072,Supporting!A:D,3,FALSE)</f>
        <v>135</v>
      </c>
      <c r="W2072" s="25">
        <f>VLOOKUP(H2072,Supporting!A:D,4,FALSE)</f>
        <v>12.25</v>
      </c>
      <c r="X2072" s="26">
        <f t="shared" si="1025"/>
        <v>472.5</v>
      </c>
      <c r="Y2072" s="26">
        <f t="shared" si="1026"/>
        <v>42.875</v>
      </c>
      <c r="Z2072" s="26">
        <f t="shared" si="1015"/>
        <v>330.74999999999994</v>
      </c>
      <c r="AA2072" s="26">
        <f t="shared" si="1027"/>
        <v>141.75</v>
      </c>
      <c r="AB2072" s="26">
        <f t="shared" si="1016"/>
        <v>263.375</v>
      </c>
      <c r="AC2072" s="26">
        <f t="shared" si="1028"/>
        <v>735.875</v>
      </c>
      <c r="AD2072" s="93">
        <f t="shared" si="1017"/>
        <v>735.875</v>
      </c>
    </row>
    <row r="2073" spans="1:30" ht="30" customHeight="1" x14ac:dyDescent="0.35">
      <c r="A2073" s="16"/>
      <c r="B2073" s="16" t="s">
        <v>79</v>
      </c>
      <c r="C2073" s="17">
        <v>1769</v>
      </c>
      <c r="D2073" s="18">
        <v>14356</v>
      </c>
      <c r="E2073" s="18">
        <v>8627</v>
      </c>
      <c r="F2073" s="19" t="s">
        <v>49</v>
      </c>
      <c r="G2073" s="16" t="s">
        <v>597</v>
      </c>
      <c r="H2073" s="16" t="s">
        <v>36</v>
      </c>
      <c r="I2073" s="19">
        <v>5</v>
      </c>
      <c r="J2073" s="19">
        <v>1.3</v>
      </c>
      <c r="K2073" s="19">
        <v>2</v>
      </c>
      <c r="L2073" s="19"/>
      <c r="M2073" s="19">
        <f t="shared" si="1032"/>
        <v>2</v>
      </c>
      <c r="N2073" s="19"/>
      <c r="O2073" s="19">
        <f t="shared" si="1033"/>
        <v>10</v>
      </c>
      <c r="P2073" s="20" t="str">
        <f>VLOOKUP(H2073,Supporting!A:D,2,FALSE)</f>
        <v>m2-LxH</v>
      </c>
      <c r="Q2073" s="21" t="str">
        <f t="shared" si="1034"/>
        <v>off hired</v>
      </c>
      <c r="R2073" s="22">
        <v>44946</v>
      </c>
      <c r="S2073" s="22">
        <v>44959</v>
      </c>
      <c r="T2073" s="23">
        <f t="shared" ref="T2073:T2079" si="1035">IF(S2073&lt;&gt;0,1,0)</f>
        <v>1</v>
      </c>
      <c r="U2073" s="24">
        <f t="shared" ref="U2073:U2079" si="1036">IF(Q2073="on hire",$C$1-R2073+1,IF(Q2073="off hired",S2073-R2073+1,0))/7</f>
        <v>2</v>
      </c>
      <c r="V2073" s="31">
        <f>VLOOKUP(H2073,Supporting!A:D,3,FALSE)</f>
        <v>14</v>
      </c>
      <c r="W2073" s="25">
        <f>VLOOKUP(H2073,Supporting!A:D,4,FALSE)</f>
        <v>0.84</v>
      </c>
      <c r="X2073" s="26">
        <f t="shared" ref="X2073:X2079" si="1037">V2073*O2073</f>
        <v>140</v>
      </c>
      <c r="Y2073" s="26">
        <f t="shared" ref="Y2073:Y2079" si="1038">W2073*O2073</f>
        <v>8.4</v>
      </c>
      <c r="Z2073" s="26">
        <f t="shared" ref="Z2073:Z2079" si="1039">_xlfn.IFNA(0.7*O2073*V2073,0)</f>
        <v>98</v>
      </c>
      <c r="AA2073" s="26">
        <f t="shared" ref="AA2073:AA2079" si="1040">IF(Q2073="off hired",0.3*O2073*V2073*T2073,0)</f>
        <v>42</v>
      </c>
      <c r="AB2073" s="26">
        <f t="shared" ref="AB2073:AB2079" si="1041">_xlfn.IFNA(U2073*O2073*W2073,0)</f>
        <v>16.8</v>
      </c>
      <c r="AC2073" s="26">
        <f t="shared" ref="AC2073:AC2079" si="1042">Z2073+AA2073+AB2073</f>
        <v>156.80000000000001</v>
      </c>
      <c r="AD2073" s="93">
        <f t="shared" ref="AD2073:AD2079" si="1043">_xlfn.IFNA(AC2073,0)</f>
        <v>156.80000000000001</v>
      </c>
    </row>
    <row r="2074" spans="1:30" ht="30" customHeight="1" x14ac:dyDescent="0.35">
      <c r="A2074" s="16"/>
      <c r="B2074" s="16" t="s">
        <v>79</v>
      </c>
      <c r="C2074" s="17">
        <v>1770</v>
      </c>
      <c r="D2074" s="18">
        <v>14357</v>
      </c>
      <c r="E2074" s="18">
        <v>8622</v>
      </c>
      <c r="F2074" s="19" t="s">
        <v>49</v>
      </c>
      <c r="G2074" s="16" t="s">
        <v>565</v>
      </c>
      <c r="H2074" s="16" t="s">
        <v>36</v>
      </c>
      <c r="I2074" s="19">
        <v>16.8</v>
      </c>
      <c r="J2074" s="19">
        <v>1</v>
      </c>
      <c r="K2074" s="19">
        <v>2</v>
      </c>
      <c r="L2074" s="19"/>
      <c r="M2074" s="19">
        <f t="shared" si="1032"/>
        <v>2</v>
      </c>
      <c r="N2074" s="19"/>
      <c r="O2074" s="19">
        <f t="shared" si="1033"/>
        <v>33.6</v>
      </c>
      <c r="P2074" s="20" t="str">
        <f>VLOOKUP(H2074,Supporting!A:D,2,FALSE)</f>
        <v>m2-LxH</v>
      </c>
      <c r="Q2074" s="21" t="str">
        <f t="shared" si="1034"/>
        <v>off hired</v>
      </c>
      <c r="R2074" s="22">
        <v>44946</v>
      </c>
      <c r="S2074" s="22">
        <v>44958</v>
      </c>
      <c r="T2074" s="23">
        <f t="shared" si="1035"/>
        <v>1</v>
      </c>
      <c r="U2074" s="24">
        <f t="shared" si="1036"/>
        <v>1.8571428571428572</v>
      </c>
      <c r="V2074" s="31">
        <f>VLOOKUP(H2074,Supporting!A:D,3,FALSE)</f>
        <v>14</v>
      </c>
      <c r="W2074" s="25">
        <f>VLOOKUP(H2074,Supporting!A:D,4,FALSE)</f>
        <v>0.84</v>
      </c>
      <c r="X2074" s="26">
        <f t="shared" si="1037"/>
        <v>470.40000000000003</v>
      </c>
      <c r="Y2074" s="26">
        <f t="shared" si="1038"/>
        <v>28.224</v>
      </c>
      <c r="Z2074" s="26">
        <f t="shared" si="1039"/>
        <v>329.28</v>
      </c>
      <c r="AA2074" s="26">
        <f t="shared" si="1040"/>
        <v>141.12</v>
      </c>
      <c r="AB2074" s="26">
        <f t="shared" si="1041"/>
        <v>52.416000000000004</v>
      </c>
      <c r="AC2074" s="26">
        <f t="shared" si="1042"/>
        <v>522.81600000000003</v>
      </c>
      <c r="AD2074" s="93">
        <f t="shared" si="1043"/>
        <v>522.81600000000003</v>
      </c>
    </row>
    <row r="2075" spans="1:30" ht="30" customHeight="1" x14ac:dyDescent="0.35">
      <c r="A2075" s="16"/>
      <c r="B2075" s="16" t="s">
        <v>97</v>
      </c>
      <c r="C2075" s="17">
        <v>1772</v>
      </c>
      <c r="D2075" s="18">
        <v>14358</v>
      </c>
      <c r="E2075" s="18"/>
      <c r="F2075" s="19" t="s">
        <v>49</v>
      </c>
      <c r="G2075" s="16" t="s">
        <v>76</v>
      </c>
      <c r="H2075" s="16" t="s">
        <v>36</v>
      </c>
      <c r="I2075" s="19">
        <v>10</v>
      </c>
      <c r="J2075" s="19">
        <v>1.3</v>
      </c>
      <c r="K2075" s="19">
        <v>17</v>
      </c>
      <c r="L2075" s="19"/>
      <c r="M2075" s="19">
        <f t="shared" si="1032"/>
        <v>17</v>
      </c>
      <c r="N2075" s="19"/>
      <c r="O2075" s="19">
        <f t="shared" si="1033"/>
        <v>170</v>
      </c>
      <c r="P2075" s="20" t="str">
        <f>VLOOKUP(H2075,Supporting!A:D,2,FALSE)</f>
        <v>m2-LxH</v>
      </c>
      <c r="Q2075" s="21" t="str">
        <f t="shared" si="1034"/>
        <v>on hire</v>
      </c>
      <c r="R2075" s="22">
        <v>44946</v>
      </c>
      <c r="S2075" s="22"/>
      <c r="T2075" s="23">
        <f t="shared" si="1035"/>
        <v>0</v>
      </c>
      <c r="U2075" s="24">
        <f t="shared" ca="1" si="1036"/>
        <v>13.571428571428571</v>
      </c>
      <c r="V2075" s="31">
        <f>VLOOKUP(H2075,Supporting!A:D,3,FALSE)</f>
        <v>14</v>
      </c>
      <c r="W2075" s="25">
        <f>VLOOKUP(H2075,Supporting!A:D,4,FALSE)</f>
        <v>0.84</v>
      </c>
      <c r="X2075" s="26">
        <f t="shared" si="1037"/>
        <v>2380</v>
      </c>
      <c r="Y2075" s="26">
        <f t="shared" si="1038"/>
        <v>142.79999999999998</v>
      </c>
      <c r="Z2075" s="26">
        <f t="shared" si="1039"/>
        <v>1665.9999999999998</v>
      </c>
      <c r="AA2075" s="26">
        <f t="shared" si="1040"/>
        <v>0</v>
      </c>
      <c r="AB2075" s="26">
        <f t="shared" ca="1" si="1041"/>
        <v>1937.9999999999998</v>
      </c>
      <c r="AC2075" s="26">
        <f t="shared" ca="1" si="1042"/>
        <v>3603.9999999999995</v>
      </c>
      <c r="AD2075" s="93">
        <f t="shared" ca="1" si="1043"/>
        <v>3603.9999999999995</v>
      </c>
    </row>
    <row r="2076" spans="1:30" ht="30" customHeight="1" x14ac:dyDescent="0.35">
      <c r="A2076" s="16"/>
      <c r="B2076" s="16" t="s">
        <v>97</v>
      </c>
      <c r="C2076" s="17">
        <v>1772</v>
      </c>
      <c r="D2076" s="18">
        <v>14358</v>
      </c>
      <c r="E2076" s="18"/>
      <c r="F2076" s="19" t="s">
        <v>49</v>
      </c>
      <c r="G2076" s="16" t="s">
        <v>76</v>
      </c>
      <c r="H2076" s="16" t="s">
        <v>28</v>
      </c>
      <c r="I2076" s="19">
        <v>10</v>
      </c>
      <c r="J2076" s="19">
        <v>2.5</v>
      </c>
      <c r="K2076" s="19">
        <v>4.5</v>
      </c>
      <c r="L2076" s="19"/>
      <c r="M2076" s="19">
        <f t="shared" si="1032"/>
        <v>4.5</v>
      </c>
      <c r="N2076" s="19"/>
      <c r="O2076" s="19">
        <f t="shared" si="1033"/>
        <v>112.5</v>
      </c>
      <c r="P2076" s="20" t="str">
        <f>VLOOKUP(H2076,Supporting!A:D,2,FALSE)</f>
        <v>m3</v>
      </c>
      <c r="Q2076" s="21" t="str">
        <f t="shared" si="1034"/>
        <v>on hire</v>
      </c>
      <c r="R2076" s="22">
        <v>44946</v>
      </c>
      <c r="S2076" s="22"/>
      <c r="T2076" s="23">
        <f t="shared" si="1035"/>
        <v>0</v>
      </c>
      <c r="U2076" s="24">
        <f t="shared" ca="1" si="1036"/>
        <v>13.571428571428571</v>
      </c>
      <c r="V2076" s="31">
        <f>VLOOKUP(H2076,Supporting!A:D,3,FALSE)</f>
        <v>7.5</v>
      </c>
      <c r="W2076" s="25">
        <f>VLOOKUP(H2076,Supporting!A:D,4,FALSE)</f>
        <v>0.70000000000000007</v>
      </c>
      <c r="X2076" s="26">
        <f t="shared" si="1037"/>
        <v>843.75</v>
      </c>
      <c r="Y2076" s="26">
        <f t="shared" si="1038"/>
        <v>78.750000000000014</v>
      </c>
      <c r="Z2076" s="26">
        <f t="shared" si="1039"/>
        <v>590.625</v>
      </c>
      <c r="AA2076" s="26">
        <f t="shared" si="1040"/>
        <v>0</v>
      </c>
      <c r="AB2076" s="26">
        <f t="shared" ca="1" si="1041"/>
        <v>1068.75</v>
      </c>
      <c r="AC2076" s="26">
        <f t="shared" ca="1" si="1042"/>
        <v>1659.375</v>
      </c>
      <c r="AD2076" s="93">
        <f t="shared" ca="1" si="1043"/>
        <v>1659.375</v>
      </c>
    </row>
    <row r="2077" spans="1:30" ht="30" customHeight="1" x14ac:dyDescent="0.35">
      <c r="A2077" s="16"/>
      <c r="B2077" s="16" t="s">
        <v>97</v>
      </c>
      <c r="C2077" s="17">
        <v>1772</v>
      </c>
      <c r="D2077" s="18">
        <v>14358</v>
      </c>
      <c r="E2077" s="18"/>
      <c r="F2077" s="19" t="s">
        <v>49</v>
      </c>
      <c r="G2077" s="16" t="s">
        <v>76</v>
      </c>
      <c r="H2077" s="16" t="s">
        <v>33</v>
      </c>
      <c r="I2077" s="19">
        <v>10</v>
      </c>
      <c r="J2077" s="19">
        <v>2.5</v>
      </c>
      <c r="K2077" s="19">
        <v>14.5</v>
      </c>
      <c r="L2077" s="19"/>
      <c r="M2077" s="19">
        <f t="shared" si="1032"/>
        <v>14.5</v>
      </c>
      <c r="N2077" s="19"/>
      <c r="O2077" s="19">
        <f t="shared" si="1033"/>
        <v>362.5</v>
      </c>
      <c r="P2077" s="20" t="str">
        <f>VLOOKUP(H2077,Supporting!A:D,2,FALSE)</f>
        <v>m3</v>
      </c>
      <c r="Q2077" s="21" t="str">
        <f t="shared" si="1034"/>
        <v>on hire</v>
      </c>
      <c r="R2077" s="22">
        <v>44946</v>
      </c>
      <c r="S2077" s="22"/>
      <c r="T2077" s="23">
        <f t="shared" si="1035"/>
        <v>0</v>
      </c>
      <c r="U2077" s="24">
        <f t="shared" ca="1" si="1036"/>
        <v>13.571428571428571</v>
      </c>
      <c r="V2077" s="31">
        <f>VLOOKUP(H2077,Supporting!A:D,3,FALSE)</f>
        <v>5.25</v>
      </c>
      <c r="W2077" s="25">
        <f>VLOOKUP(H2077,Supporting!A:D,4,FALSE)</f>
        <v>0.35000000000000003</v>
      </c>
      <c r="X2077" s="26">
        <f t="shared" si="1037"/>
        <v>1903.125</v>
      </c>
      <c r="Y2077" s="26">
        <f t="shared" si="1038"/>
        <v>126.87500000000001</v>
      </c>
      <c r="Z2077" s="26">
        <f t="shared" si="1039"/>
        <v>1332.1874999999998</v>
      </c>
      <c r="AA2077" s="26">
        <f t="shared" si="1040"/>
        <v>0</v>
      </c>
      <c r="AB2077" s="26">
        <f t="shared" ca="1" si="1041"/>
        <v>1721.875</v>
      </c>
      <c r="AC2077" s="26">
        <f t="shared" ca="1" si="1042"/>
        <v>3054.0625</v>
      </c>
      <c r="AD2077" s="93">
        <f t="shared" ca="1" si="1043"/>
        <v>3054.0625</v>
      </c>
    </row>
    <row r="2078" spans="1:30" ht="30" customHeight="1" x14ac:dyDescent="0.35">
      <c r="A2078" s="16"/>
      <c r="B2078" s="16" t="s">
        <v>97</v>
      </c>
      <c r="C2078" s="17" t="s">
        <v>598</v>
      </c>
      <c r="D2078" s="18">
        <v>14359</v>
      </c>
      <c r="E2078" s="18"/>
      <c r="F2078" s="19" t="s">
        <v>49</v>
      </c>
      <c r="G2078" s="16" t="s">
        <v>76</v>
      </c>
      <c r="H2078" s="16" t="s">
        <v>493</v>
      </c>
      <c r="I2078" s="19">
        <v>3</v>
      </c>
      <c r="J2078" s="19">
        <v>5</v>
      </c>
      <c r="K2078" s="19"/>
      <c r="L2078" s="19"/>
      <c r="M2078" s="19">
        <f t="shared" si="1032"/>
        <v>0</v>
      </c>
      <c r="N2078" s="19">
        <v>1</v>
      </c>
      <c r="O2078" s="19">
        <f t="shared" si="1033"/>
        <v>15</v>
      </c>
      <c r="P2078" s="20" t="str">
        <f>VLOOKUP(H2078,Supporting!A:D,2,FALSE)</f>
        <v>m2-LxW</v>
      </c>
      <c r="Q2078" s="21" t="str">
        <f t="shared" si="1034"/>
        <v>on hire</v>
      </c>
      <c r="R2078" s="22">
        <v>44946</v>
      </c>
      <c r="S2078" s="22"/>
      <c r="T2078" s="23">
        <f t="shared" si="1035"/>
        <v>0</v>
      </c>
      <c r="U2078" s="24">
        <f t="shared" ca="1" si="1036"/>
        <v>13.571428571428571</v>
      </c>
      <c r="V2078" s="31">
        <f>VLOOKUP(H2078,Supporting!A:D,3,FALSE)</f>
        <v>81</v>
      </c>
      <c r="W2078" s="25">
        <f>VLOOKUP(H2078,Supporting!A:D,4,FALSE)</f>
        <v>1.82</v>
      </c>
      <c r="X2078" s="26">
        <f t="shared" si="1037"/>
        <v>1215</v>
      </c>
      <c r="Y2078" s="26">
        <f t="shared" si="1038"/>
        <v>27.3</v>
      </c>
      <c r="Z2078" s="26">
        <f t="shared" si="1039"/>
        <v>850.5</v>
      </c>
      <c r="AA2078" s="26">
        <f t="shared" si="1040"/>
        <v>0</v>
      </c>
      <c r="AB2078" s="26">
        <f t="shared" ca="1" si="1041"/>
        <v>370.5</v>
      </c>
      <c r="AC2078" s="26">
        <f t="shared" ca="1" si="1042"/>
        <v>1221</v>
      </c>
      <c r="AD2078" s="93">
        <f t="shared" ca="1" si="1043"/>
        <v>1221</v>
      </c>
    </row>
    <row r="2079" spans="1:30" ht="30" customHeight="1" x14ac:dyDescent="0.35">
      <c r="A2079" s="16"/>
      <c r="B2079" s="16" t="s">
        <v>97</v>
      </c>
      <c r="C2079" s="17" t="s">
        <v>598</v>
      </c>
      <c r="D2079" s="18">
        <v>14359</v>
      </c>
      <c r="E2079" s="18"/>
      <c r="F2079" s="19" t="s">
        <v>49</v>
      </c>
      <c r="G2079" s="16" t="s">
        <v>76</v>
      </c>
      <c r="H2079" s="16" t="s">
        <v>493</v>
      </c>
      <c r="I2079" s="19">
        <v>6</v>
      </c>
      <c r="J2079" s="19">
        <v>2</v>
      </c>
      <c r="K2079" s="19"/>
      <c r="L2079" s="19"/>
      <c r="M2079" s="19">
        <f t="shared" si="1032"/>
        <v>0</v>
      </c>
      <c r="N2079" s="19">
        <v>1</v>
      </c>
      <c r="O2079" s="19">
        <f t="shared" si="1033"/>
        <v>12</v>
      </c>
      <c r="P2079" s="20" t="str">
        <f>VLOOKUP(H2079,Supporting!A:D,2,FALSE)</f>
        <v>m2-LxW</v>
      </c>
      <c r="Q2079" s="21" t="str">
        <f t="shared" si="1034"/>
        <v>on hire</v>
      </c>
      <c r="R2079" s="22">
        <v>44946</v>
      </c>
      <c r="S2079" s="22"/>
      <c r="T2079" s="23">
        <f t="shared" si="1035"/>
        <v>0</v>
      </c>
      <c r="U2079" s="24">
        <f t="shared" ca="1" si="1036"/>
        <v>13.571428571428571</v>
      </c>
      <c r="V2079" s="31">
        <f>VLOOKUP(H2079,Supporting!A:D,3,FALSE)</f>
        <v>81</v>
      </c>
      <c r="W2079" s="25">
        <f>VLOOKUP(H2079,Supporting!A:D,4,FALSE)</f>
        <v>1.82</v>
      </c>
      <c r="X2079" s="26">
        <f t="shared" si="1037"/>
        <v>972</v>
      </c>
      <c r="Y2079" s="26">
        <f t="shared" si="1038"/>
        <v>21.84</v>
      </c>
      <c r="Z2079" s="26">
        <f t="shared" si="1039"/>
        <v>680.39999999999986</v>
      </c>
      <c r="AA2079" s="26">
        <f t="shared" si="1040"/>
        <v>0</v>
      </c>
      <c r="AB2079" s="26">
        <f t="shared" ca="1" si="1041"/>
        <v>296.40000000000003</v>
      </c>
      <c r="AC2079" s="26">
        <f t="shared" ca="1" si="1042"/>
        <v>976.8</v>
      </c>
      <c r="AD2079" s="93">
        <f t="shared" ca="1" si="1043"/>
        <v>976.8</v>
      </c>
    </row>
    <row r="2080" spans="1:30" ht="30" customHeight="1" x14ac:dyDescent="0.35">
      <c r="A2080" s="16"/>
      <c r="B2080" s="16" t="s">
        <v>79</v>
      </c>
      <c r="C2080" s="17">
        <v>1771</v>
      </c>
      <c r="D2080" s="18">
        <v>14360</v>
      </c>
      <c r="E2080" s="18">
        <v>8759</v>
      </c>
      <c r="F2080" s="19" t="s">
        <v>577</v>
      </c>
      <c r="G2080" s="16" t="s">
        <v>67</v>
      </c>
      <c r="H2080" s="16" t="s">
        <v>28</v>
      </c>
      <c r="I2080" s="19">
        <v>6.8</v>
      </c>
      <c r="J2080" s="19">
        <v>3.1</v>
      </c>
      <c r="K2080" s="19">
        <v>3.5</v>
      </c>
      <c r="L2080" s="19"/>
      <c r="M2080" s="19">
        <f t="shared" si="1029"/>
        <v>3.5</v>
      </c>
      <c r="N2080" s="19"/>
      <c r="O2080" s="19">
        <f t="shared" si="1030"/>
        <v>73.78</v>
      </c>
      <c r="P2080" s="20" t="str">
        <f>VLOOKUP(H2080,Supporting!A:D,2,FALSE)</f>
        <v>m3</v>
      </c>
      <c r="Q2080" s="21" t="str">
        <f t="shared" si="1031"/>
        <v>off hired</v>
      </c>
      <c r="R2080" s="22">
        <v>44946</v>
      </c>
      <c r="S2080" s="22">
        <v>44987</v>
      </c>
      <c r="T2080" s="23">
        <f t="shared" ref="T2080:T2108" si="1044">IF(S2080&lt;&gt;0,1,0)</f>
        <v>1</v>
      </c>
      <c r="U2080" s="24">
        <f t="shared" ref="U2080:U2108" si="1045">IF(Q2080="on hire",$C$1-R2080+1,IF(Q2080="off hired",S2080-R2080+1,0))/7</f>
        <v>6</v>
      </c>
      <c r="V2080" s="31">
        <f>VLOOKUP(H2080,Supporting!A:D,3,FALSE)</f>
        <v>7.5</v>
      </c>
      <c r="W2080" s="25">
        <f>VLOOKUP(H2080,Supporting!A:D,4,FALSE)</f>
        <v>0.70000000000000007</v>
      </c>
      <c r="X2080" s="26">
        <f t="shared" ref="X2080:X2108" si="1046">V2080*O2080</f>
        <v>553.35</v>
      </c>
      <c r="Y2080" s="26">
        <f t="shared" ref="Y2080:Y2108" si="1047">W2080*O2080</f>
        <v>51.646000000000008</v>
      </c>
      <c r="Z2080" s="26">
        <f t="shared" ref="Z2080:Z2108" si="1048">_xlfn.IFNA(0.7*O2080*V2080,0)</f>
        <v>387.34500000000003</v>
      </c>
      <c r="AA2080" s="26">
        <f t="shared" ref="AA2080:AA2108" si="1049">IF(Q2080="off hired",0.3*O2080*V2080*T2080,0)</f>
        <v>166.005</v>
      </c>
      <c r="AB2080" s="26">
        <f t="shared" ref="AB2080:AB2108" si="1050">_xlfn.IFNA(U2080*O2080*W2080,0)</f>
        <v>309.87600000000003</v>
      </c>
      <c r="AC2080" s="26">
        <f t="shared" ref="AC2080:AC2108" si="1051">Z2080+AA2080+AB2080</f>
        <v>863.22600000000011</v>
      </c>
      <c r="AD2080" s="93">
        <f t="shared" ref="AD2080:AD2108" si="1052">_xlfn.IFNA(AC2080,0)</f>
        <v>863.22600000000011</v>
      </c>
    </row>
    <row r="2081" spans="1:30" ht="30" customHeight="1" x14ac:dyDescent="0.35">
      <c r="A2081" s="16"/>
      <c r="B2081" s="16" t="s">
        <v>84</v>
      </c>
      <c r="C2081" s="17">
        <v>1773</v>
      </c>
      <c r="D2081" s="18">
        <v>14361</v>
      </c>
      <c r="E2081" s="18">
        <v>8638</v>
      </c>
      <c r="F2081" s="19" t="s">
        <v>577</v>
      </c>
      <c r="G2081" s="16" t="s">
        <v>90</v>
      </c>
      <c r="H2081" s="16" t="s">
        <v>28</v>
      </c>
      <c r="I2081" s="19">
        <v>11.8</v>
      </c>
      <c r="J2081" s="19">
        <v>6.3</v>
      </c>
      <c r="K2081" s="19">
        <v>1.5</v>
      </c>
      <c r="L2081" s="19"/>
      <c r="M2081" s="19">
        <f t="shared" si="1029"/>
        <v>1.5</v>
      </c>
      <c r="N2081" s="19"/>
      <c r="O2081" s="19">
        <f t="shared" si="1030"/>
        <v>111.51</v>
      </c>
      <c r="P2081" s="20" t="str">
        <f>VLOOKUP(H2081,Supporting!A:D,2,FALSE)</f>
        <v>m3</v>
      </c>
      <c r="Q2081" s="21" t="str">
        <f t="shared" si="1031"/>
        <v>off hired</v>
      </c>
      <c r="R2081" s="22">
        <v>44946</v>
      </c>
      <c r="S2081" s="22">
        <v>44964</v>
      </c>
      <c r="T2081" s="23">
        <f t="shared" si="1044"/>
        <v>1</v>
      </c>
      <c r="U2081" s="24">
        <f t="shared" si="1045"/>
        <v>2.7142857142857144</v>
      </c>
      <c r="V2081" s="31">
        <f>VLOOKUP(H2081,Supporting!A:D,3,FALSE)</f>
        <v>7.5</v>
      </c>
      <c r="W2081" s="25">
        <f>VLOOKUP(H2081,Supporting!A:D,4,FALSE)</f>
        <v>0.70000000000000007</v>
      </c>
      <c r="X2081" s="26">
        <f t="shared" si="1046"/>
        <v>836.32500000000005</v>
      </c>
      <c r="Y2081" s="26">
        <f t="shared" si="1047"/>
        <v>78.057000000000016</v>
      </c>
      <c r="Z2081" s="26">
        <f t="shared" si="1048"/>
        <v>585.42750000000001</v>
      </c>
      <c r="AA2081" s="26">
        <f t="shared" si="1049"/>
        <v>250.89750000000004</v>
      </c>
      <c r="AB2081" s="26">
        <f t="shared" si="1050"/>
        <v>211.86900000000003</v>
      </c>
      <c r="AC2081" s="26">
        <f t="shared" si="1051"/>
        <v>1048.194</v>
      </c>
      <c r="AD2081" s="93">
        <f t="shared" si="1052"/>
        <v>1048.194</v>
      </c>
    </row>
    <row r="2082" spans="1:30" ht="30" customHeight="1" x14ac:dyDescent="0.35">
      <c r="A2082" s="16"/>
      <c r="B2082" s="16" t="s">
        <v>47</v>
      </c>
      <c r="C2082" s="17">
        <v>1774</v>
      </c>
      <c r="D2082" s="18">
        <v>14362</v>
      </c>
      <c r="E2082" s="18">
        <v>8620</v>
      </c>
      <c r="F2082" s="19" t="s">
        <v>577</v>
      </c>
      <c r="G2082" s="16" t="s">
        <v>90</v>
      </c>
      <c r="H2082" s="16" t="s">
        <v>36</v>
      </c>
      <c r="I2082" s="19">
        <v>10</v>
      </c>
      <c r="J2082" s="19">
        <v>1.3</v>
      </c>
      <c r="K2082" s="19">
        <v>4</v>
      </c>
      <c r="L2082" s="19"/>
      <c r="M2082" s="19">
        <f t="shared" si="1029"/>
        <v>4</v>
      </c>
      <c r="N2082" s="19"/>
      <c r="O2082" s="19">
        <f t="shared" si="1030"/>
        <v>40</v>
      </c>
      <c r="P2082" s="20" t="str">
        <f>VLOOKUP(H2082,Supporting!A:D,2,FALSE)</f>
        <v>m2-LxH</v>
      </c>
      <c r="Q2082" s="21" t="str">
        <f t="shared" si="1031"/>
        <v>off hired</v>
      </c>
      <c r="R2082" s="22">
        <v>44947</v>
      </c>
      <c r="S2082" s="22">
        <v>44958</v>
      </c>
      <c r="T2082" s="23">
        <f t="shared" si="1044"/>
        <v>1</v>
      </c>
      <c r="U2082" s="24">
        <f t="shared" si="1045"/>
        <v>1.7142857142857142</v>
      </c>
      <c r="V2082" s="31">
        <f>VLOOKUP(H2082,Supporting!A:D,3,FALSE)</f>
        <v>14</v>
      </c>
      <c r="W2082" s="25">
        <f>VLOOKUP(H2082,Supporting!A:D,4,FALSE)</f>
        <v>0.84</v>
      </c>
      <c r="X2082" s="26">
        <f t="shared" si="1046"/>
        <v>560</v>
      </c>
      <c r="Y2082" s="26">
        <f t="shared" si="1047"/>
        <v>33.6</v>
      </c>
      <c r="Z2082" s="26">
        <f t="shared" si="1048"/>
        <v>392</v>
      </c>
      <c r="AA2082" s="26">
        <f t="shared" si="1049"/>
        <v>168</v>
      </c>
      <c r="AB2082" s="26">
        <f t="shared" si="1050"/>
        <v>57.599999999999994</v>
      </c>
      <c r="AC2082" s="26">
        <f t="shared" si="1051"/>
        <v>617.6</v>
      </c>
      <c r="AD2082" s="93">
        <f t="shared" si="1052"/>
        <v>617.6</v>
      </c>
    </row>
    <row r="2083" spans="1:30" ht="30" customHeight="1" x14ac:dyDescent="0.35">
      <c r="A2083" s="16"/>
      <c r="B2083" s="16" t="s">
        <v>84</v>
      </c>
      <c r="C2083" s="17">
        <v>1775</v>
      </c>
      <c r="D2083" s="18">
        <v>14363</v>
      </c>
      <c r="E2083" s="18">
        <v>8766</v>
      </c>
      <c r="F2083" s="19" t="s">
        <v>577</v>
      </c>
      <c r="G2083" s="16" t="s">
        <v>559</v>
      </c>
      <c r="H2083" s="16" t="s">
        <v>38</v>
      </c>
      <c r="I2083" s="19">
        <v>2.5</v>
      </c>
      <c r="J2083" s="19">
        <v>1.8</v>
      </c>
      <c r="K2083" s="19">
        <v>4</v>
      </c>
      <c r="L2083" s="19"/>
      <c r="M2083" s="19">
        <f t="shared" si="1029"/>
        <v>4</v>
      </c>
      <c r="N2083" s="19"/>
      <c r="O2083" s="19">
        <f t="shared" si="1030"/>
        <v>4</v>
      </c>
      <c r="P2083" s="20" t="str">
        <f>VLOOKUP(H2083,Supporting!A:D,2,FALSE)</f>
        <v>rm</v>
      </c>
      <c r="Q2083" s="21" t="str">
        <f t="shared" si="1031"/>
        <v>off hired</v>
      </c>
      <c r="R2083" s="22">
        <v>44947</v>
      </c>
      <c r="S2083" s="22">
        <v>44988</v>
      </c>
      <c r="T2083" s="23">
        <f t="shared" si="1044"/>
        <v>1</v>
      </c>
      <c r="U2083" s="24">
        <f t="shared" si="1045"/>
        <v>6</v>
      </c>
      <c r="V2083" s="31">
        <f>VLOOKUP(H2083,Supporting!A:D,3,FALSE)</f>
        <v>135</v>
      </c>
      <c r="W2083" s="25">
        <f>VLOOKUP(H2083,Supporting!A:D,4,FALSE)</f>
        <v>12.25</v>
      </c>
      <c r="X2083" s="26">
        <f t="shared" si="1046"/>
        <v>540</v>
      </c>
      <c r="Y2083" s="26">
        <f t="shared" si="1047"/>
        <v>49</v>
      </c>
      <c r="Z2083" s="26">
        <f t="shared" si="1048"/>
        <v>378</v>
      </c>
      <c r="AA2083" s="26">
        <f t="shared" si="1049"/>
        <v>162</v>
      </c>
      <c r="AB2083" s="26">
        <f t="shared" si="1050"/>
        <v>294</v>
      </c>
      <c r="AC2083" s="26">
        <f t="shared" si="1051"/>
        <v>834</v>
      </c>
      <c r="AD2083" s="93">
        <f t="shared" si="1052"/>
        <v>834</v>
      </c>
    </row>
    <row r="2084" spans="1:30" ht="30" customHeight="1" x14ac:dyDescent="0.35">
      <c r="A2084" s="16"/>
      <c r="B2084" s="16" t="s">
        <v>79</v>
      </c>
      <c r="C2084" s="17">
        <v>1776</v>
      </c>
      <c r="D2084" s="18">
        <v>14364</v>
      </c>
      <c r="E2084" s="18">
        <v>8766</v>
      </c>
      <c r="F2084" s="19" t="s">
        <v>577</v>
      </c>
      <c r="G2084" s="16" t="s">
        <v>76</v>
      </c>
      <c r="H2084" s="16" t="s">
        <v>38</v>
      </c>
      <c r="I2084" s="19">
        <v>2.5</v>
      </c>
      <c r="J2084" s="19">
        <v>1.8</v>
      </c>
      <c r="K2084" s="19">
        <v>4</v>
      </c>
      <c r="L2084" s="19"/>
      <c r="M2084" s="19">
        <f t="shared" si="1029"/>
        <v>4</v>
      </c>
      <c r="N2084" s="19"/>
      <c r="O2084" s="19">
        <f t="shared" si="1030"/>
        <v>4</v>
      </c>
      <c r="P2084" s="20" t="str">
        <f>VLOOKUP(H2084,Supporting!A:D,2,FALSE)</f>
        <v>rm</v>
      </c>
      <c r="Q2084" s="21" t="str">
        <f t="shared" si="1031"/>
        <v>off hired</v>
      </c>
      <c r="R2084" s="22">
        <v>44947</v>
      </c>
      <c r="S2084" s="22">
        <v>44988</v>
      </c>
      <c r="T2084" s="23">
        <f t="shared" si="1044"/>
        <v>1</v>
      </c>
      <c r="U2084" s="24">
        <f t="shared" si="1045"/>
        <v>6</v>
      </c>
      <c r="V2084" s="31">
        <f>VLOOKUP(H2084,Supporting!A:D,3,FALSE)</f>
        <v>135</v>
      </c>
      <c r="W2084" s="25">
        <f>VLOOKUP(H2084,Supporting!A:D,4,FALSE)</f>
        <v>12.25</v>
      </c>
      <c r="X2084" s="26">
        <f t="shared" si="1046"/>
        <v>540</v>
      </c>
      <c r="Y2084" s="26">
        <f t="shared" si="1047"/>
        <v>49</v>
      </c>
      <c r="Z2084" s="26">
        <f t="shared" si="1048"/>
        <v>378</v>
      </c>
      <c r="AA2084" s="26">
        <f t="shared" si="1049"/>
        <v>162</v>
      </c>
      <c r="AB2084" s="26">
        <f t="shared" si="1050"/>
        <v>294</v>
      </c>
      <c r="AC2084" s="26">
        <f t="shared" si="1051"/>
        <v>834</v>
      </c>
      <c r="AD2084" s="93">
        <f t="shared" si="1052"/>
        <v>834</v>
      </c>
    </row>
    <row r="2085" spans="1:30" ht="30" customHeight="1" x14ac:dyDescent="0.35">
      <c r="A2085" s="16"/>
      <c r="B2085" s="16" t="s">
        <v>79</v>
      </c>
      <c r="C2085" s="17">
        <v>1776</v>
      </c>
      <c r="D2085" s="18">
        <v>14364</v>
      </c>
      <c r="E2085" s="18">
        <v>8766</v>
      </c>
      <c r="F2085" s="19" t="s">
        <v>577</v>
      </c>
      <c r="G2085" s="16" t="s">
        <v>76</v>
      </c>
      <c r="H2085" s="16" t="s">
        <v>38</v>
      </c>
      <c r="I2085" s="19">
        <v>2.5</v>
      </c>
      <c r="J2085" s="19">
        <v>1.8</v>
      </c>
      <c r="K2085" s="19">
        <v>4</v>
      </c>
      <c r="L2085" s="19"/>
      <c r="M2085" s="19">
        <f t="shared" ref="M2085" si="1053">K2085-L2085</f>
        <v>4</v>
      </c>
      <c r="N2085" s="19"/>
      <c r="O2085" s="19">
        <f t="shared" ref="O2085" si="1054">IF(P2085="m3",I2085*J2085*M2085,IF(P2085="m2-LxH",I2085*M2085,IF(P2085="m2-LxW",I2085*J2085*N2085,IF(P2085="rm",M2085,IF(P2085="lm",I2085,IF(P2085="unit",1,0))))))</f>
        <v>4</v>
      </c>
      <c r="P2085" s="20" t="str">
        <f>VLOOKUP(H2085,Supporting!A:D,2,FALSE)</f>
        <v>rm</v>
      </c>
      <c r="Q2085" s="21" t="str">
        <f t="shared" ref="Q2085" si="1055">IF(S2085&lt;&gt;0,"off hired",IF(R2085&lt;&gt;0,"on hire","-"))</f>
        <v>off hired</v>
      </c>
      <c r="R2085" s="22">
        <v>44947</v>
      </c>
      <c r="S2085" s="22">
        <v>44988</v>
      </c>
      <c r="T2085" s="23">
        <f t="shared" ref="T2085" si="1056">IF(S2085&lt;&gt;0,1,0)</f>
        <v>1</v>
      </c>
      <c r="U2085" s="24">
        <f t="shared" ref="U2085" si="1057">IF(Q2085="on hire",$C$1-R2085+1,IF(Q2085="off hired",S2085-R2085+1,0))/7</f>
        <v>6</v>
      </c>
      <c r="V2085" s="31">
        <f>VLOOKUP(H2085,Supporting!A:D,3,FALSE)</f>
        <v>135</v>
      </c>
      <c r="W2085" s="25">
        <f>VLOOKUP(H2085,Supporting!A:D,4,FALSE)</f>
        <v>12.25</v>
      </c>
      <c r="X2085" s="26">
        <f t="shared" ref="X2085" si="1058">V2085*O2085</f>
        <v>540</v>
      </c>
      <c r="Y2085" s="26">
        <f t="shared" ref="Y2085" si="1059">W2085*O2085</f>
        <v>49</v>
      </c>
      <c r="Z2085" s="26">
        <f t="shared" ref="Z2085" si="1060">_xlfn.IFNA(0.7*O2085*V2085,0)</f>
        <v>378</v>
      </c>
      <c r="AA2085" s="26">
        <f t="shared" ref="AA2085" si="1061">IF(Q2085="off hired",0.3*O2085*V2085*T2085,0)</f>
        <v>162</v>
      </c>
      <c r="AB2085" s="26">
        <f t="shared" ref="AB2085" si="1062">_xlfn.IFNA(U2085*O2085*W2085,0)</f>
        <v>294</v>
      </c>
      <c r="AC2085" s="26">
        <f t="shared" ref="AC2085" si="1063">Z2085+AA2085+AB2085</f>
        <v>834</v>
      </c>
    </row>
    <row r="2086" spans="1:30" ht="30" customHeight="1" x14ac:dyDescent="0.35">
      <c r="A2086" s="16"/>
      <c r="B2086" s="16" t="s">
        <v>97</v>
      </c>
      <c r="C2086" s="17">
        <v>1777</v>
      </c>
      <c r="D2086" s="18">
        <v>14365</v>
      </c>
      <c r="E2086" s="18"/>
      <c r="F2086" s="19" t="s">
        <v>49</v>
      </c>
      <c r="G2086" s="16" t="s">
        <v>587</v>
      </c>
      <c r="H2086" s="16" t="s">
        <v>36</v>
      </c>
      <c r="I2086" s="19">
        <v>7.5</v>
      </c>
      <c r="J2086" s="19">
        <v>1.3</v>
      </c>
      <c r="K2086" s="19">
        <v>5.6</v>
      </c>
      <c r="L2086" s="19"/>
      <c r="M2086" s="19">
        <f t="shared" si="1029"/>
        <v>5.6</v>
      </c>
      <c r="N2086" s="19"/>
      <c r="O2086" s="19">
        <f t="shared" si="1030"/>
        <v>42</v>
      </c>
      <c r="P2086" s="20" t="str">
        <f>VLOOKUP(H2086,Supporting!A:D,2,FALSE)</f>
        <v>m2-LxH</v>
      </c>
      <c r="Q2086" s="21" t="str">
        <f t="shared" si="1031"/>
        <v>on hire</v>
      </c>
      <c r="R2086" s="22">
        <v>44947</v>
      </c>
      <c r="S2086" s="22"/>
      <c r="T2086" s="23">
        <f t="shared" si="1044"/>
        <v>0</v>
      </c>
      <c r="U2086" s="24">
        <f t="shared" ca="1" si="1045"/>
        <v>13.428571428571429</v>
      </c>
      <c r="V2086" s="31">
        <f>VLOOKUP(H2086,Supporting!A:D,3,FALSE)</f>
        <v>14</v>
      </c>
      <c r="W2086" s="25">
        <f>VLOOKUP(H2086,Supporting!A:D,4,FALSE)</f>
        <v>0.84</v>
      </c>
      <c r="X2086" s="26">
        <f t="shared" si="1046"/>
        <v>588</v>
      </c>
      <c r="Y2086" s="26">
        <f t="shared" si="1047"/>
        <v>35.28</v>
      </c>
      <c r="Z2086" s="26">
        <f t="shared" si="1048"/>
        <v>411.59999999999997</v>
      </c>
      <c r="AA2086" s="26">
        <f t="shared" si="1049"/>
        <v>0</v>
      </c>
      <c r="AB2086" s="26">
        <f t="shared" ca="1" si="1050"/>
        <v>473.76</v>
      </c>
      <c r="AC2086" s="26">
        <f t="shared" ca="1" si="1051"/>
        <v>885.3599999999999</v>
      </c>
      <c r="AD2086" s="93">
        <f t="shared" ca="1" si="1052"/>
        <v>885.3599999999999</v>
      </c>
    </row>
    <row r="2087" spans="1:30" ht="30" customHeight="1" x14ac:dyDescent="0.35">
      <c r="A2087" s="16"/>
      <c r="B2087" s="16" t="s">
        <v>97</v>
      </c>
      <c r="C2087" s="17">
        <v>1777</v>
      </c>
      <c r="D2087" s="18">
        <v>14365</v>
      </c>
      <c r="E2087" s="18"/>
      <c r="F2087" s="19" t="s">
        <v>49</v>
      </c>
      <c r="G2087" s="16" t="s">
        <v>587</v>
      </c>
      <c r="H2087" s="16" t="s">
        <v>33</v>
      </c>
      <c r="I2087" s="19">
        <v>2.5</v>
      </c>
      <c r="J2087" s="19">
        <v>2.5</v>
      </c>
      <c r="K2087" s="19">
        <v>2</v>
      </c>
      <c r="L2087" s="19"/>
      <c r="M2087" s="19">
        <f t="shared" si="1029"/>
        <v>2</v>
      </c>
      <c r="N2087" s="19"/>
      <c r="O2087" s="19">
        <f t="shared" si="1030"/>
        <v>12.5</v>
      </c>
      <c r="P2087" s="20" t="str">
        <f>VLOOKUP(H2087,Supporting!A:D,2,FALSE)</f>
        <v>m3</v>
      </c>
      <c r="Q2087" s="21" t="str">
        <f t="shared" si="1031"/>
        <v>on hire</v>
      </c>
      <c r="R2087" s="22">
        <v>44947</v>
      </c>
      <c r="S2087" s="22"/>
      <c r="T2087" s="23">
        <f t="shared" si="1044"/>
        <v>0</v>
      </c>
      <c r="U2087" s="24">
        <f t="shared" ca="1" si="1045"/>
        <v>13.428571428571429</v>
      </c>
      <c r="V2087" s="31">
        <f>VLOOKUP(H2087,Supporting!A:D,3,FALSE)</f>
        <v>5.25</v>
      </c>
      <c r="W2087" s="25">
        <f>VLOOKUP(H2087,Supporting!A:D,4,FALSE)</f>
        <v>0.35000000000000003</v>
      </c>
      <c r="X2087" s="26">
        <f t="shared" si="1046"/>
        <v>65.625</v>
      </c>
      <c r="Y2087" s="26">
        <f t="shared" si="1047"/>
        <v>4.375</v>
      </c>
      <c r="Z2087" s="26">
        <f t="shared" si="1048"/>
        <v>45.9375</v>
      </c>
      <c r="AA2087" s="26">
        <f t="shared" si="1049"/>
        <v>0</v>
      </c>
      <c r="AB2087" s="26">
        <f t="shared" ca="1" si="1050"/>
        <v>58.750000000000007</v>
      </c>
      <c r="AC2087" s="26">
        <f t="shared" ca="1" si="1051"/>
        <v>104.6875</v>
      </c>
      <c r="AD2087" s="93">
        <f t="shared" ca="1" si="1052"/>
        <v>104.6875</v>
      </c>
    </row>
    <row r="2088" spans="1:30" ht="30" customHeight="1" x14ac:dyDescent="0.35">
      <c r="A2088" s="16"/>
      <c r="B2088" s="16" t="s">
        <v>47</v>
      </c>
      <c r="C2088" s="17">
        <v>1778</v>
      </c>
      <c r="D2088" s="18">
        <v>14366</v>
      </c>
      <c r="E2088" s="18">
        <v>8755</v>
      </c>
      <c r="F2088" s="19" t="s">
        <v>577</v>
      </c>
      <c r="G2088" s="16" t="s">
        <v>67</v>
      </c>
      <c r="H2088" s="16" t="s">
        <v>38</v>
      </c>
      <c r="I2088" s="19">
        <v>2.5</v>
      </c>
      <c r="J2088" s="19">
        <v>1.3</v>
      </c>
      <c r="K2088" s="19">
        <v>2.5</v>
      </c>
      <c r="L2088" s="19"/>
      <c r="M2088" s="19">
        <f t="shared" ref="M2088:M2101" si="1064">K2088-L2088</f>
        <v>2.5</v>
      </c>
      <c r="N2088" s="19"/>
      <c r="O2088" s="19">
        <f t="shared" ref="O2088:O2101" si="1065">IF(P2088="m3",I2088*J2088*M2088,IF(P2088="m2-LxH",I2088*M2088,IF(P2088="m2-LxW",I2088*J2088*N2088,IF(P2088="rm",M2088,IF(P2088="lm",I2088,IF(P2088="unit",1,0))))))</f>
        <v>2.5</v>
      </c>
      <c r="P2088" s="20" t="str">
        <f>VLOOKUP(H2088,Supporting!A:D,2,FALSE)</f>
        <v>rm</v>
      </c>
      <c r="Q2088" s="21" t="str">
        <f t="shared" ref="Q2088:Q2101" si="1066">IF(S2088&lt;&gt;0,"off hired",IF(R2088&lt;&gt;0,"on hire","-"))</f>
        <v>off hired</v>
      </c>
      <c r="R2088" s="22">
        <v>44947</v>
      </c>
      <c r="S2088" s="22">
        <v>44986</v>
      </c>
      <c r="T2088" s="23">
        <f t="shared" ref="T2088:T2101" si="1067">IF(S2088&lt;&gt;0,1,0)</f>
        <v>1</v>
      </c>
      <c r="U2088" s="24">
        <f t="shared" ref="U2088:U2101" si="1068">IF(Q2088="on hire",$C$1-R2088+1,IF(Q2088="off hired",S2088-R2088+1,0))/7</f>
        <v>5.7142857142857144</v>
      </c>
      <c r="V2088" s="31">
        <f>VLOOKUP(H2088,Supporting!A:D,3,FALSE)</f>
        <v>135</v>
      </c>
      <c r="W2088" s="25">
        <f>VLOOKUP(H2088,Supporting!A:D,4,FALSE)</f>
        <v>12.25</v>
      </c>
      <c r="X2088" s="26">
        <f t="shared" ref="X2088:X2101" si="1069">V2088*O2088</f>
        <v>337.5</v>
      </c>
      <c r="Y2088" s="26">
        <f t="shared" ref="Y2088:Y2101" si="1070">W2088*O2088</f>
        <v>30.625</v>
      </c>
      <c r="Z2088" s="26">
        <f t="shared" ref="Z2088:Z2101" si="1071">_xlfn.IFNA(0.7*O2088*V2088,0)</f>
        <v>236.25</v>
      </c>
      <c r="AA2088" s="26">
        <f t="shared" ref="AA2088:AA2101" si="1072">IF(Q2088="off hired",0.3*O2088*V2088*T2088,0)</f>
        <v>101.25</v>
      </c>
      <c r="AB2088" s="26">
        <f t="shared" ref="AB2088:AB2101" si="1073">_xlfn.IFNA(U2088*O2088*W2088,0)</f>
        <v>175</v>
      </c>
      <c r="AC2088" s="26">
        <f t="shared" ref="AC2088:AC2101" si="1074">Z2088+AA2088+AB2088</f>
        <v>512.5</v>
      </c>
      <c r="AD2088" s="93">
        <f t="shared" ref="AD2088:AD2101" si="1075">_xlfn.IFNA(AC2088,0)</f>
        <v>512.5</v>
      </c>
    </row>
    <row r="2089" spans="1:30" ht="30" customHeight="1" x14ac:dyDescent="0.35">
      <c r="A2089" s="16"/>
      <c r="B2089" s="16" t="s">
        <v>100</v>
      </c>
      <c r="C2089" s="17">
        <v>1779</v>
      </c>
      <c r="D2089" s="18">
        <v>14367</v>
      </c>
      <c r="E2089" s="18">
        <v>8618</v>
      </c>
      <c r="F2089" s="19" t="s">
        <v>577</v>
      </c>
      <c r="G2089" s="16" t="s">
        <v>67</v>
      </c>
      <c r="H2089" s="16" t="s">
        <v>38</v>
      </c>
      <c r="I2089" s="19">
        <v>1.8</v>
      </c>
      <c r="J2089" s="19">
        <v>1.3</v>
      </c>
      <c r="K2089" s="19">
        <v>1.5</v>
      </c>
      <c r="L2089" s="19"/>
      <c r="M2089" s="19">
        <f t="shared" si="1064"/>
        <v>1.5</v>
      </c>
      <c r="N2089" s="19"/>
      <c r="O2089" s="19">
        <f t="shared" si="1065"/>
        <v>1.5</v>
      </c>
      <c r="P2089" s="20" t="str">
        <f>VLOOKUP(H2089,Supporting!A:D,2,FALSE)</f>
        <v>rm</v>
      </c>
      <c r="Q2089" s="21" t="str">
        <f t="shared" si="1066"/>
        <v>off hired</v>
      </c>
      <c r="R2089" s="22">
        <v>44947</v>
      </c>
      <c r="S2089" s="22">
        <v>44956</v>
      </c>
      <c r="T2089" s="23">
        <f t="shared" si="1067"/>
        <v>1</v>
      </c>
      <c r="U2089" s="24">
        <f t="shared" si="1068"/>
        <v>1.4285714285714286</v>
      </c>
      <c r="V2089" s="31">
        <f>VLOOKUP(H2089,Supporting!A:D,3,FALSE)</f>
        <v>135</v>
      </c>
      <c r="W2089" s="25">
        <f>VLOOKUP(H2089,Supporting!A:D,4,FALSE)</f>
        <v>12.25</v>
      </c>
      <c r="X2089" s="26">
        <f t="shared" si="1069"/>
        <v>202.5</v>
      </c>
      <c r="Y2089" s="26">
        <f t="shared" si="1070"/>
        <v>18.375</v>
      </c>
      <c r="Z2089" s="26">
        <f t="shared" si="1071"/>
        <v>141.74999999999997</v>
      </c>
      <c r="AA2089" s="26">
        <f t="shared" si="1072"/>
        <v>60.749999999999993</v>
      </c>
      <c r="AB2089" s="26">
        <f t="shared" si="1073"/>
        <v>26.25</v>
      </c>
      <c r="AC2089" s="26">
        <f t="shared" si="1074"/>
        <v>228.74999999999997</v>
      </c>
      <c r="AD2089" s="93">
        <f t="shared" si="1075"/>
        <v>228.74999999999997</v>
      </c>
    </row>
    <row r="2090" spans="1:30" ht="30" customHeight="1" x14ac:dyDescent="0.35">
      <c r="A2090" s="16"/>
      <c r="B2090" s="16" t="s">
        <v>100</v>
      </c>
      <c r="C2090" s="17">
        <v>1780</v>
      </c>
      <c r="D2090" s="18">
        <v>14368</v>
      </c>
      <c r="E2090" s="18">
        <v>8607</v>
      </c>
      <c r="F2090" s="19" t="s">
        <v>49</v>
      </c>
      <c r="G2090" s="16" t="s">
        <v>583</v>
      </c>
      <c r="H2090" s="16" t="s">
        <v>52</v>
      </c>
      <c r="I2090" s="19">
        <v>4</v>
      </c>
      <c r="J2090" s="19">
        <v>1.8</v>
      </c>
      <c r="K2090" s="19">
        <v>1</v>
      </c>
      <c r="L2090" s="19"/>
      <c r="M2090" s="19">
        <f t="shared" si="1064"/>
        <v>1</v>
      </c>
      <c r="N2090" s="19"/>
      <c r="O2090" s="19">
        <f t="shared" si="1065"/>
        <v>4</v>
      </c>
      <c r="P2090" s="20" t="str">
        <f>VLOOKUP(H2090,Supporting!A:D,2,FALSE)</f>
        <v>m2-LxH</v>
      </c>
      <c r="Q2090" s="21" t="str">
        <f t="shared" si="1066"/>
        <v>off hired</v>
      </c>
      <c r="R2090" s="22">
        <v>44947</v>
      </c>
      <c r="S2090" s="22">
        <v>44951</v>
      </c>
      <c r="T2090" s="23">
        <f t="shared" si="1067"/>
        <v>1</v>
      </c>
      <c r="U2090" s="24">
        <f t="shared" si="1068"/>
        <v>0.7142857142857143</v>
      </c>
      <c r="V2090" s="31">
        <f>VLOOKUP(H2090,Supporting!A:D,3,FALSE)</f>
        <v>18</v>
      </c>
      <c r="W2090" s="25">
        <f>VLOOKUP(H2090,Supporting!A:D,4,FALSE)</f>
        <v>1.05</v>
      </c>
      <c r="X2090" s="26">
        <f t="shared" si="1069"/>
        <v>72</v>
      </c>
      <c r="Y2090" s="26">
        <f t="shared" si="1070"/>
        <v>4.2</v>
      </c>
      <c r="Z2090" s="26">
        <f t="shared" si="1071"/>
        <v>50.4</v>
      </c>
      <c r="AA2090" s="26">
        <f t="shared" si="1072"/>
        <v>21.599999999999998</v>
      </c>
      <c r="AB2090" s="26">
        <f t="shared" si="1073"/>
        <v>3</v>
      </c>
      <c r="AC2090" s="26">
        <f t="shared" si="1074"/>
        <v>75</v>
      </c>
      <c r="AD2090" s="93">
        <f t="shared" si="1075"/>
        <v>75</v>
      </c>
    </row>
    <row r="2091" spans="1:30" ht="30" customHeight="1" x14ac:dyDescent="0.35">
      <c r="A2091" s="16"/>
      <c r="B2091" s="16" t="s">
        <v>100</v>
      </c>
      <c r="C2091" s="17">
        <v>1780</v>
      </c>
      <c r="D2091" s="18">
        <v>14368</v>
      </c>
      <c r="E2091" s="18">
        <v>8607</v>
      </c>
      <c r="F2091" s="19" t="s">
        <v>49</v>
      </c>
      <c r="G2091" s="16" t="s">
        <v>583</v>
      </c>
      <c r="H2091" s="16" t="s">
        <v>36</v>
      </c>
      <c r="I2091" s="19">
        <v>3</v>
      </c>
      <c r="J2091" s="19">
        <v>1</v>
      </c>
      <c r="K2091" s="19">
        <v>1</v>
      </c>
      <c r="L2091" s="19"/>
      <c r="M2091" s="19">
        <f t="shared" si="1064"/>
        <v>1</v>
      </c>
      <c r="N2091" s="19"/>
      <c r="O2091" s="19">
        <f t="shared" si="1065"/>
        <v>3</v>
      </c>
      <c r="P2091" s="20" t="str">
        <f>VLOOKUP(H2091,Supporting!A:D,2,FALSE)</f>
        <v>m2-LxH</v>
      </c>
      <c r="Q2091" s="21" t="str">
        <f t="shared" si="1066"/>
        <v>off hired</v>
      </c>
      <c r="R2091" s="22">
        <v>44947</v>
      </c>
      <c r="S2091" s="22">
        <v>44951</v>
      </c>
      <c r="T2091" s="23">
        <f t="shared" si="1067"/>
        <v>1</v>
      </c>
      <c r="U2091" s="24">
        <f t="shared" si="1068"/>
        <v>0.7142857142857143</v>
      </c>
      <c r="V2091" s="31">
        <f>VLOOKUP(H2091,Supporting!A:D,3,FALSE)</f>
        <v>14</v>
      </c>
      <c r="W2091" s="25">
        <f>VLOOKUP(H2091,Supporting!A:D,4,FALSE)</f>
        <v>0.84</v>
      </c>
      <c r="X2091" s="26">
        <f t="shared" si="1069"/>
        <v>42</v>
      </c>
      <c r="Y2091" s="26">
        <f t="shared" si="1070"/>
        <v>2.52</v>
      </c>
      <c r="Z2091" s="26">
        <f t="shared" si="1071"/>
        <v>29.399999999999995</v>
      </c>
      <c r="AA2091" s="26">
        <f t="shared" si="1072"/>
        <v>12.599999999999998</v>
      </c>
      <c r="AB2091" s="26">
        <f t="shared" si="1073"/>
        <v>1.7999999999999998</v>
      </c>
      <c r="AC2091" s="26">
        <f t="shared" si="1074"/>
        <v>43.79999999999999</v>
      </c>
      <c r="AD2091" s="93">
        <f t="shared" si="1075"/>
        <v>43.79999999999999</v>
      </c>
    </row>
    <row r="2092" spans="1:30" ht="30" customHeight="1" x14ac:dyDescent="0.35">
      <c r="A2092" s="16"/>
      <c r="B2092" s="16" t="s">
        <v>100</v>
      </c>
      <c r="C2092" s="17">
        <v>1780</v>
      </c>
      <c r="D2092" s="18">
        <v>14368</v>
      </c>
      <c r="E2092" s="18">
        <v>8607</v>
      </c>
      <c r="F2092" s="19" t="s">
        <v>49</v>
      </c>
      <c r="G2092" s="16" t="s">
        <v>583</v>
      </c>
      <c r="H2092" s="16" t="s">
        <v>36</v>
      </c>
      <c r="I2092" s="19">
        <v>3</v>
      </c>
      <c r="J2092" s="19">
        <v>1</v>
      </c>
      <c r="K2092" s="19">
        <v>1</v>
      </c>
      <c r="L2092" s="19"/>
      <c r="M2092" s="19">
        <f t="shared" si="1064"/>
        <v>1</v>
      </c>
      <c r="N2092" s="19"/>
      <c r="O2092" s="19">
        <f t="shared" si="1065"/>
        <v>3</v>
      </c>
      <c r="P2092" s="20" t="str">
        <f>VLOOKUP(H2092,Supporting!A:D,2,FALSE)</f>
        <v>m2-LxH</v>
      </c>
      <c r="Q2092" s="21" t="str">
        <f t="shared" si="1066"/>
        <v>off hired</v>
      </c>
      <c r="R2092" s="22">
        <v>44947</v>
      </c>
      <c r="S2092" s="22">
        <v>44951</v>
      </c>
      <c r="T2092" s="23">
        <f t="shared" si="1067"/>
        <v>1</v>
      </c>
      <c r="U2092" s="24">
        <f t="shared" si="1068"/>
        <v>0.7142857142857143</v>
      </c>
      <c r="V2092" s="31">
        <f>VLOOKUP(H2092,Supporting!A:D,3,FALSE)</f>
        <v>14</v>
      </c>
      <c r="W2092" s="25">
        <f>VLOOKUP(H2092,Supporting!A:D,4,FALSE)</f>
        <v>0.84</v>
      </c>
      <c r="X2092" s="26">
        <f t="shared" si="1069"/>
        <v>42</v>
      </c>
      <c r="Y2092" s="26">
        <f t="shared" si="1070"/>
        <v>2.52</v>
      </c>
      <c r="Z2092" s="26">
        <f t="shared" si="1071"/>
        <v>29.399999999999995</v>
      </c>
      <c r="AA2092" s="26">
        <f t="shared" si="1072"/>
        <v>12.599999999999998</v>
      </c>
      <c r="AB2092" s="26">
        <f t="shared" si="1073"/>
        <v>1.7999999999999998</v>
      </c>
      <c r="AC2092" s="26">
        <f t="shared" si="1074"/>
        <v>43.79999999999999</v>
      </c>
      <c r="AD2092" s="93">
        <f t="shared" si="1075"/>
        <v>43.79999999999999</v>
      </c>
    </row>
    <row r="2093" spans="1:30" ht="30" customHeight="1" x14ac:dyDescent="0.35">
      <c r="A2093" s="16"/>
      <c r="B2093" s="16" t="s">
        <v>57</v>
      </c>
      <c r="C2093" s="17">
        <v>1782</v>
      </c>
      <c r="D2093" s="18">
        <v>14370</v>
      </c>
      <c r="E2093" s="18">
        <v>8634</v>
      </c>
      <c r="F2093" s="19" t="s">
        <v>577</v>
      </c>
      <c r="G2093" s="16" t="s">
        <v>89</v>
      </c>
      <c r="H2093" s="16" t="s">
        <v>52</v>
      </c>
      <c r="I2093" s="19">
        <v>3.6</v>
      </c>
      <c r="J2093" s="19">
        <v>1.8</v>
      </c>
      <c r="K2093" s="19">
        <v>2</v>
      </c>
      <c r="L2093" s="19"/>
      <c r="M2093" s="19">
        <f t="shared" si="1064"/>
        <v>2</v>
      </c>
      <c r="N2093" s="19"/>
      <c r="O2093" s="19">
        <f t="shared" si="1065"/>
        <v>7.2</v>
      </c>
      <c r="P2093" s="20" t="str">
        <f>VLOOKUP(H2093,Supporting!A:D,2,FALSE)</f>
        <v>m2-LxH</v>
      </c>
      <c r="Q2093" s="21" t="str">
        <f t="shared" si="1066"/>
        <v>off hired</v>
      </c>
      <c r="R2093" s="22">
        <v>44947</v>
      </c>
      <c r="S2093" s="22">
        <v>44960</v>
      </c>
      <c r="T2093" s="23">
        <f t="shared" si="1067"/>
        <v>1</v>
      </c>
      <c r="U2093" s="24">
        <f t="shared" si="1068"/>
        <v>2</v>
      </c>
      <c r="V2093" s="31">
        <f>VLOOKUP(H2093,Supporting!A:D,3,FALSE)</f>
        <v>18</v>
      </c>
      <c r="W2093" s="25">
        <f>VLOOKUP(H2093,Supporting!A:D,4,FALSE)</f>
        <v>1.05</v>
      </c>
      <c r="X2093" s="26">
        <f t="shared" si="1069"/>
        <v>129.6</v>
      </c>
      <c r="Y2093" s="26">
        <f t="shared" si="1070"/>
        <v>7.5600000000000005</v>
      </c>
      <c r="Z2093" s="26">
        <f t="shared" si="1071"/>
        <v>90.72</v>
      </c>
      <c r="AA2093" s="26">
        <f t="shared" si="1072"/>
        <v>38.880000000000003</v>
      </c>
      <c r="AB2093" s="26">
        <f t="shared" si="1073"/>
        <v>15.120000000000001</v>
      </c>
      <c r="AC2093" s="26">
        <f t="shared" si="1074"/>
        <v>144.72</v>
      </c>
      <c r="AD2093" s="93">
        <f t="shared" si="1075"/>
        <v>144.72</v>
      </c>
    </row>
    <row r="2094" spans="1:30" ht="30" customHeight="1" x14ac:dyDescent="0.35">
      <c r="A2094" s="16"/>
      <c r="B2094" s="16" t="s">
        <v>47</v>
      </c>
      <c r="C2094" s="17">
        <v>1783</v>
      </c>
      <c r="D2094" s="18">
        <v>14371</v>
      </c>
      <c r="E2094" s="18">
        <v>8642</v>
      </c>
      <c r="F2094" s="19" t="s">
        <v>577</v>
      </c>
      <c r="G2094" s="16" t="s">
        <v>573</v>
      </c>
      <c r="H2094" s="16" t="s">
        <v>38</v>
      </c>
      <c r="I2094" s="19">
        <v>2.5</v>
      </c>
      <c r="J2094" s="19">
        <v>1.8</v>
      </c>
      <c r="K2094" s="19">
        <v>4</v>
      </c>
      <c r="L2094" s="19"/>
      <c r="M2094" s="19">
        <f t="shared" si="1064"/>
        <v>4</v>
      </c>
      <c r="N2094" s="19"/>
      <c r="O2094" s="19">
        <f t="shared" si="1065"/>
        <v>4</v>
      </c>
      <c r="P2094" s="20" t="str">
        <f>VLOOKUP(H2094,Supporting!A:D,2,FALSE)</f>
        <v>rm</v>
      </c>
      <c r="Q2094" s="21" t="str">
        <f t="shared" si="1066"/>
        <v>off hired</v>
      </c>
      <c r="R2094" s="22">
        <v>44947</v>
      </c>
      <c r="S2094" s="22">
        <v>44964</v>
      </c>
      <c r="T2094" s="23">
        <f t="shared" si="1067"/>
        <v>1</v>
      </c>
      <c r="U2094" s="24">
        <f t="shared" si="1068"/>
        <v>2.5714285714285716</v>
      </c>
      <c r="V2094" s="31">
        <f>VLOOKUP(H2094,Supporting!A:D,3,FALSE)</f>
        <v>135</v>
      </c>
      <c r="W2094" s="25">
        <f>VLOOKUP(H2094,Supporting!A:D,4,FALSE)</f>
        <v>12.25</v>
      </c>
      <c r="X2094" s="26">
        <f t="shared" si="1069"/>
        <v>540</v>
      </c>
      <c r="Y2094" s="26">
        <f t="shared" si="1070"/>
        <v>49</v>
      </c>
      <c r="Z2094" s="26">
        <f t="shared" si="1071"/>
        <v>378</v>
      </c>
      <c r="AA2094" s="26">
        <f t="shared" si="1072"/>
        <v>162</v>
      </c>
      <c r="AB2094" s="26">
        <f t="shared" si="1073"/>
        <v>126.00000000000001</v>
      </c>
      <c r="AC2094" s="26">
        <f t="shared" si="1074"/>
        <v>666</v>
      </c>
      <c r="AD2094" s="93">
        <f t="shared" si="1075"/>
        <v>666</v>
      </c>
    </row>
    <row r="2095" spans="1:30" ht="30" customHeight="1" x14ac:dyDescent="0.35">
      <c r="A2095" s="16"/>
      <c r="B2095" s="16" t="s">
        <v>47</v>
      </c>
      <c r="C2095" s="17">
        <v>1784</v>
      </c>
      <c r="D2095" s="18">
        <v>14372</v>
      </c>
      <c r="E2095" s="18">
        <v>8605</v>
      </c>
      <c r="F2095" s="19" t="s">
        <v>577</v>
      </c>
      <c r="G2095" s="16" t="s">
        <v>125</v>
      </c>
      <c r="H2095" s="16" t="s">
        <v>36</v>
      </c>
      <c r="I2095" s="19">
        <v>7.5</v>
      </c>
      <c r="J2095" s="19">
        <v>1.3</v>
      </c>
      <c r="K2095" s="19">
        <v>3</v>
      </c>
      <c r="L2095" s="19"/>
      <c r="M2095" s="19">
        <f t="shared" si="1064"/>
        <v>3</v>
      </c>
      <c r="N2095" s="19"/>
      <c r="O2095" s="19">
        <f t="shared" si="1065"/>
        <v>22.5</v>
      </c>
      <c r="P2095" s="20" t="str">
        <f>VLOOKUP(H2095,Supporting!A:D,2,FALSE)</f>
        <v>m2-LxH</v>
      </c>
      <c r="Q2095" s="21" t="str">
        <f t="shared" si="1066"/>
        <v>off hired</v>
      </c>
      <c r="R2095" s="22">
        <v>44947</v>
      </c>
      <c r="S2095" s="22">
        <v>44951</v>
      </c>
      <c r="T2095" s="23">
        <f t="shared" si="1067"/>
        <v>1</v>
      </c>
      <c r="U2095" s="24">
        <f t="shared" si="1068"/>
        <v>0.7142857142857143</v>
      </c>
      <c r="V2095" s="31">
        <f>VLOOKUP(H2095,Supporting!A:D,3,FALSE)</f>
        <v>14</v>
      </c>
      <c r="W2095" s="25">
        <f>VLOOKUP(H2095,Supporting!A:D,4,FALSE)</f>
        <v>0.84</v>
      </c>
      <c r="X2095" s="26">
        <f t="shared" si="1069"/>
        <v>315</v>
      </c>
      <c r="Y2095" s="26">
        <f t="shared" si="1070"/>
        <v>18.899999999999999</v>
      </c>
      <c r="Z2095" s="26">
        <f t="shared" si="1071"/>
        <v>220.49999999999997</v>
      </c>
      <c r="AA2095" s="26">
        <f t="shared" si="1072"/>
        <v>94.5</v>
      </c>
      <c r="AB2095" s="26">
        <f t="shared" si="1073"/>
        <v>13.5</v>
      </c>
      <c r="AC2095" s="26">
        <f t="shared" si="1074"/>
        <v>328.5</v>
      </c>
      <c r="AD2095" s="93">
        <f t="shared" si="1075"/>
        <v>328.5</v>
      </c>
    </row>
    <row r="2096" spans="1:30" ht="30" customHeight="1" x14ac:dyDescent="0.35">
      <c r="A2096" s="16"/>
      <c r="B2096" s="16" t="s">
        <v>47</v>
      </c>
      <c r="C2096" s="17">
        <v>1784</v>
      </c>
      <c r="D2096" s="18">
        <v>14372</v>
      </c>
      <c r="E2096" s="18">
        <v>8605</v>
      </c>
      <c r="F2096" s="19" t="s">
        <v>577</v>
      </c>
      <c r="G2096" s="16" t="s">
        <v>125</v>
      </c>
      <c r="H2096" s="16" t="s">
        <v>40</v>
      </c>
      <c r="I2096" s="19">
        <v>7.5</v>
      </c>
      <c r="J2096" s="19">
        <v>0.3</v>
      </c>
      <c r="K2096" s="19"/>
      <c r="L2096" s="19"/>
      <c r="M2096" s="19">
        <f t="shared" si="1064"/>
        <v>0</v>
      </c>
      <c r="N2096" s="19">
        <v>1</v>
      </c>
      <c r="O2096" s="19">
        <f t="shared" si="1065"/>
        <v>2.25</v>
      </c>
      <c r="P2096" s="20" t="str">
        <f>VLOOKUP(H2096,Supporting!A:D,2,FALSE)</f>
        <v>m2-LxW</v>
      </c>
      <c r="Q2096" s="21" t="str">
        <f t="shared" si="1066"/>
        <v>off hired</v>
      </c>
      <c r="R2096" s="22">
        <v>44947</v>
      </c>
      <c r="S2096" s="22">
        <v>44951</v>
      </c>
      <c r="T2096" s="23">
        <f t="shared" si="1067"/>
        <v>1</v>
      </c>
      <c r="U2096" s="24">
        <f t="shared" si="1068"/>
        <v>0.7142857142857143</v>
      </c>
      <c r="V2096" s="31">
        <f>VLOOKUP(H2096,Supporting!A:D,3,FALSE)</f>
        <v>32.75</v>
      </c>
      <c r="W2096" s="25">
        <f>VLOOKUP(H2096,Supporting!A:D,4,FALSE)</f>
        <v>1.05</v>
      </c>
      <c r="X2096" s="26">
        <f t="shared" si="1069"/>
        <v>73.6875</v>
      </c>
      <c r="Y2096" s="26">
        <f t="shared" si="1070"/>
        <v>2.3625000000000003</v>
      </c>
      <c r="Z2096" s="26">
        <f t="shared" si="1071"/>
        <v>51.581249999999997</v>
      </c>
      <c r="AA2096" s="26">
        <f t="shared" si="1072"/>
        <v>22.106249999999999</v>
      </c>
      <c r="AB2096" s="26">
        <f t="shared" si="1073"/>
        <v>1.6875000000000002</v>
      </c>
      <c r="AC2096" s="26">
        <f t="shared" si="1074"/>
        <v>75.375</v>
      </c>
      <c r="AD2096" s="93">
        <f t="shared" si="1075"/>
        <v>75.375</v>
      </c>
    </row>
    <row r="2097" spans="1:30" ht="30" customHeight="1" x14ac:dyDescent="0.35">
      <c r="A2097" s="16"/>
      <c r="B2097" s="16" t="s">
        <v>47</v>
      </c>
      <c r="C2097" s="17">
        <v>1785</v>
      </c>
      <c r="D2097" s="18">
        <v>14373</v>
      </c>
      <c r="E2097" s="18">
        <v>8567</v>
      </c>
      <c r="F2097" s="19" t="s">
        <v>577</v>
      </c>
      <c r="G2097" s="16" t="s">
        <v>563</v>
      </c>
      <c r="H2097" s="16" t="s">
        <v>36</v>
      </c>
      <c r="I2097" s="19">
        <v>9.5</v>
      </c>
      <c r="J2097" s="19">
        <v>1.3</v>
      </c>
      <c r="K2097" s="19">
        <v>3</v>
      </c>
      <c r="L2097" s="19"/>
      <c r="M2097" s="19">
        <f t="shared" si="1064"/>
        <v>3</v>
      </c>
      <c r="N2097" s="19"/>
      <c r="O2097" s="19">
        <f t="shared" si="1065"/>
        <v>28.5</v>
      </c>
      <c r="P2097" s="20" t="str">
        <f>VLOOKUP(H2097,Supporting!A:D,2,FALSE)</f>
        <v>m2-LxH</v>
      </c>
      <c r="Q2097" s="21" t="str">
        <f t="shared" si="1066"/>
        <v>off hired</v>
      </c>
      <c r="R2097" s="22">
        <v>44948</v>
      </c>
      <c r="S2097" s="22">
        <v>44972</v>
      </c>
      <c r="T2097" s="23">
        <f t="shared" si="1067"/>
        <v>1</v>
      </c>
      <c r="U2097" s="24">
        <f t="shared" si="1068"/>
        <v>3.5714285714285716</v>
      </c>
      <c r="V2097" s="31">
        <f>VLOOKUP(H2097,Supporting!A:D,3,FALSE)</f>
        <v>14</v>
      </c>
      <c r="W2097" s="25">
        <f>VLOOKUP(H2097,Supporting!A:D,4,FALSE)</f>
        <v>0.84</v>
      </c>
      <c r="X2097" s="26">
        <f t="shared" si="1069"/>
        <v>399</v>
      </c>
      <c r="Y2097" s="26">
        <f t="shared" si="1070"/>
        <v>23.939999999999998</v>
      </c>
      <c r="Z2097" s="26">
        <f t="shared" si="1071"/>
        <v>279.3</v>
      </c>
      <c r="AA2097" s="26">
        <f t="shared" si="1072"/>
        <v>119.69999999999999</v>
      </c>
      <c r="AB2097" s="26">
        <f t="shared" si="1073"/>
        <v>85.5</v>
      </c>
      <c r="AC2097" s="26">
        <f t="shared" si="1074"/>
        <v>484.5</v>
      </c>
      <c r="AD2097" s="93">
        <f t="shared" si="1075"/>
        <v>484.5</v>
      </c>
    </row>
    <row r="2098" spans="1:30" ht="30" customHeight="1" x14ac:dyDescent="0.35">
      <c r="A2098" s="16"/>
      <c r="B2098" s="16" t="s">
        <v>47</v>
      </c>
      <c r="C2098" s="17">
        <v>1787</v>
      </c>
      <c r="D2098" s="18">
        <v>14376</v>
      </c>
      <c r="E2098" s="18">
        <v>8779</v>
      </c>
      <c r="F2098" s="19" t="s">
        <v>577</v>
      </c>
      <c r="G2098" s="16" t="s">
        <v>129</v>
      </c>
      <c r="H2098" s="16" t="s">
        <v>28</v>
      </c>
      <c r="I2098" s="19">
        <v>2.5</v>
      </c>
      <c r="J2098" s="19">
        <v>2.5</v>
      </c>
      <c r="K2098" s="19">
        <v>3.5</v>
      </c>
      <c r="L2098" s="19"/>
      <c r="M2098" s="19">
        <f t="shared" si="1064"/>
        <v>3.5</v>
      </c>
      <c r="N2098" s="19"/>
      <c r="O2098" s="19">
        <f t="shared" si="1065"/>
        <v>21.875</v>
      </c>
      <c r="P2098" s="20" t="str">
        <f>VLOOKUP(H2098,Supporting!A:D,2,FALSE)</f>
        <v>m3</v>
      </c>
      <c r="Q2098" s="21" t="str">
        <f t="shared" si="1066"/>
        <v>off hired</v>
      </c>
      <c r="R2098" s="22">
        <v>44949</v>
      </c>
      <c r="S2098" s="22">
        <v>44991</v>
      </c>
      <c r="T2098" s="23">
        <f t="shared" si="1067"/>
        <v>1</v>
      </c>
      <c r="U2098" s="24">
        <f t="shared" si="1068"/>
        <v>6.1428571428571432</v>
      </c>
      <c r="V2098" s="31">
        <f>VLOOKUP(H2098,Supporting!A:D,3,FALSE)</f>
        <v>7.5</v>
      </c>
      <c r="W2098" s="25">
        <f>VLOOKUP(H2098,Supporting!A:D,4,FALSE)</f>
        <v>0.70000000000000007</v>
      </c>
      <c r="X2098" s="26">
        <f t="shared" si="1069"/>
        <v>164.0625</v>
      </c>
      <c r="Y2098" s="26">
        <f t="shared" si="1070"/>
        <v>15.312500000000002</v>
      </c>
      <c r="Z2098" s="26">
        <f t="shared" si="1071"/>
        <v>114.84374999999999</v>
      </c>
      <c r="AA2098" s="26">
        <f t="shared" si="1072"/>
        <v>49.21875</v>
      </c>
      <c r="AB2098" s="26">
        <f t="shared" si="1073"/>
        <v>94.062500000000014</v>
      </c>
      <c r="AC2098" s="26">
        <f t="shared" si="1074"/>
        <v>258.125</v>
      </c>
      <c r="AD2098" s="93">
        <f t="shared" si="1075"/>
        <v>258.125</v>
      </c>
    </row>
    <row r="2099" spans="1:30" ht="30" customHeight="1" x14ac:dyDescent="0.35">
      <c r="A2099" s="16"/>
      <c r="B2099" s="16" t="s">
        <v>47</v>
      </c>
      <c r="C2099" s="17">
        <v>1787</v>
      </c>
      <c r="D2099" s="18">
        <v>14376</v>
      </c>
      <c r="E2099" s="18">
        <v>8779</v>
      </c>
      <c r="F2099" s="19" t="s">
        <v>577</v>
      </c>
      <c r="G2099" s="16" t="s">
        <v>129</v>
      </c>
      <c r="H2099" s="16" t="s">
        <v>41</v>
      </c>
      <c r="I2099" s="19">
        <v>3</v>
      </c>
      <c r="J2099" s="19">
        <v>0.6</v>
      </c>
      <c r="K2099" s="19"/>
      <c r="L2099" s="19"/>
      <c r="M2099" s="19">
        <f t="shared" si="1064"/>
        <v>0</v>
      </c>
      <c r="N2099" s="19">
        <v>1</v>
      </c>
      <c r="O2099" s="19">
        <f t="shared" si="1065"/>
        <v>1.7999999999999998</v>
      </c>
      <c r="P2099" s="20" t="str">
        <f>VLOOKUP(H2099,Supporting!A:D,2,FALSE)</f>
        <v>m2-LxW</v>
      </c>
      <c r="Q2099" s="21" t="str">
        <f t="shared" si="1066"/>
        <v>off hired</v>
      </c>
      <c r="R2099" s="22">
        <v>44949</v>
      </c>
      <c r="S2099" s="22">
        <v>44991</v>
      </c>
      <c r="T2099" s="23">
        <f t="shared" si="1067"/>
        <v>1</v>
      </c>
      <c r="U2099" s="24">
        <f t="shared" si="1068"/>
        <v>6.1428571428571432</v>
      </c>
      <c r="V2099" s="31">
        <f>VLOOKUP(H2099,Supporting!A:D,3,FALSE)</f>
        <v>36.5</v>
      </c>
      <c r="W2099" s="25">
        <f>VLOOKUP(H2099,Supporting!A:D,4,FALSE)</f>
        <v>3.15</v>
      </c>
      <c r="X2099" s="26">
        <f t="shared" si="1069"/>
        <v>65.699999999999989</v>
      </c>
      <c r="Y2099" s="26">
        <f t="shared" si="1070"/>
        <v>5.669999999999999</v>
      </c>
      <c r="Z2099" s="26">
        <f t="shared" si="1071"/>
        <v>45.989999999999995</v>
      </c>
      <c r="AA2099" s="26">
        <f t="shared" si="1072"/>
        <v>19.709999999999997</v>
      </c>
      <c r="AB2099" s="26">
        <f t="shared" si="1073"/>
        <v>34.83</v>
      </c>
      <c r="AC2099" s="26">
        <f t="shared" si="1074"/>
        <v>100.52999999999999</v>
      </c>
      <c r="AD2099" s="93">
        <f t="shared" si="1075"/>
        <v>100.52999999999999</v>
      </c>
    </row>
    <row r="2100" spans="1:30" ht="30" customHeight="1" x14ac:dyDescent="0.35">
      <c r="A2100" s="16"/>
      <c r="B2100" s="16" t="s">
        <v>483</v>
      </c>
      <c r="C2100" s="17" t="s">
        <v>599</v>
      </c>
      <c r="D2100" s="18">
        <v>14374</v>
      </c>
      <c r="E2100" s="18">
        <v>8567</v>
      </c>
      <c r="F2100" s="19" t="s">
        <v>577</v>
      </c>
      <c r="G2100" s="16" t="s">
        <v>600</v>
      </c>
      <c r="H2100" s="16" t="s">
        <v>36</v>
      </c>
      <c r="I2100" s="19">
        <v>26</v>
      </c>
      <c r="J2100" s="19">
        <v>1</v>
      </c>
      <c r="K2100" s="19">
        <v>2</v>
      </c>
      <c r="L2100" s="19"/>
      <c r="M2100" s="19">
        <f t="shared" si="1064"/>
        <v>2</v>
      </c>
      <c r="N2100" s="19"/>
      <c r="O2100" s="19">
        <f t="shared" si="1065"/>
        <v>52</v>
      </c>
      <c r="P2100" s="20" t="str">
        <f>VLOOKUP(H2100,Supporting!A:D,2,FALSE)</f>
        <v>m2-LxH</v>
      </c>
      <c r="Q2100" s="21" t="str">
        <f t="shared" si="1066"/>
        <v>off hired</v>
      </c>
      <c r="R2100" s="22">
        <v>44948</v>
      </c>
      <c r="S2100" s="22">
        <v>44972</v>
      </c>
      <c r="T2100" s="23">
        <f t="shared" si="1067"/>
        <v>1</v>
      </c>
      <c r="U2100" s="24">
        <f t="shared" si="1068"/>
        <v>3.5714285714285716</v>
      </c>
      <c r="V2100" s="31">
        <f>VLOOKUP(H2100,Supporting!A:D,3,FALSE)</f>
        <v>14</v>
      </c>
      <c r="W2100" s="25">
        <f>VLOOKUP(H2100,Supporting!A:D,4,FALSE)</f>
        <v>0.84</v>
      </c>
      <c r="X2100" s="26">
        <f t="shared" si="1069"/>
        <v>728</v>
      </c>
      <c r="Y2100" s="26">
        <f t="shared" si="1070"/>
        <v>43.68</v>
      </c>
      <c r="Z2100" s="26">
        <f t="shared" si="1071"/>
        <v>509.59999999999997</v>
      </c>
      <c r="AA2100" s="26">
        <f t="shared" si="1072"/>
        <v>218.4</v>
      </c>
      <c r="AB2100" s="26">
        <f t="shared" si="1073"/>
        <v>156</v>
      </c>
      <c r="AC2100" s="26">
        <f t="shared" si="1074"/>
        <v>884</v>
      </c>
      <c r="AD2100" s="93">
        <f t="shared" si="1075"/>
        <v>884</v>
      </c>
    </row>
    <row r="2101" spans="1:30" ht="30" customHeight="1" x14ac:dyDescent="0.35">
      <c r="A2101" s="16"/>
      <c r="B2101" s="16" t="s">
        <v>47</v>
      </c>
      <c r="C2101" s="17">
        <v>1786</v>
      </c>
      <c r="D2101" s="18">
        <v>14375</v>
      </c>
      <c r="E2101" s="18">
        <v>8615</v>
      </c>
      <c r="F2101" s="19" t="s">
        <v>577</v>
      </c>
      <c r="G2101" s="16" t="s">
        <v>586</v>
      </c>
      <c r="H2101" s="16" t="s">
        <v>52</v>
      </c>
      <c r="I2101" s="19">
        <v>9.3000000000000007</v>
      </c>
      <c r="J2101" s="19">
        <v>1.8</v>
      </c>
      <c r="K2101" s="19">
        <v>3.5</v>
      </c>
      <c r="L2101" s="19"/>
      <c r="M2101" s="19">
        <f t="shared" si="1064"/>
        <v>3.5</v>
      </c>
      <c r="N2101" s="19"/>
      <c r="O2101" s="19">
        <f t="shared" si="1065"/>
        <v>32.550000000000004</v>
      </c>
      <c r="P2101" s="20" t="str">
        <f>VLOOKUP(H2101,Supporting!A:D,2,FALSE)</f>
        <v>m2-LxH</v>
      </c>
      <c r="Q2101" s="21" t="str">
        <f t="shared" si="1066"/>
        <v>off hired</v>
      </c>
      <c r="R2101" s="22">
        <v>44949</v>
      </c>
      <c r="S2101" s="22">
        <v>44953</v>
      </c>
      <c r="T2101" s="23">
        <f t="shared" si="1067"/>
        <v>1</v>
      </c>
      <c r="U2101" s="24">
        <f t="shared" si="1068"/>
        <v>0.7142857142857143</v>
      </c>
      <c r="V2101" s="31">
        <f>VLOOKUP(H2101,Supporting!A:D,3,FALSE)</f>
        <v>18</v>
      </c>
      <c r="W2101" s="25">
        <f>VLOOKUP(H2101,Supporting!A:D,4,FALSE)</f>
        <v>1.05</v>
      </c>
      <c r="X2101" s="26">
        <f t="shared" si="1069"/>
        <v>585.90000000000009</v>
      </c>
      <c r="Y2101" s="26">
        <f t="shared" si="1070"/>
        <v>34.177500000000009</v>
      </c>
      <c r="Z2101" s="26">
        <f t="shared" si="1071"/>
        <v>410.13</v>
      </c>
      <c r="AA2101" s="26">
        <f t="shared" si="1072"/>
        <v>175.77</v>
      </c>
      <c r="AB2101" s="26">
        <f t="shared" si="1073"/>
        <v>24.412500000000005</v>
      </c>
      <c r="AC2101" s="26">
        <f t="shared" si="1074"/>
        <v>610.3125</v>
      </c>
      <c r="AD2101" s="93">
        <f t="shared" si="1075"/>
        <v>610.3125</v>
      </c>
    </row>
    <row r="2102" spans="1:30" ht="30" customHeight="1" x14ac:dyDescent="0.35">
      <c r="A2102" s="16"/>
      <c r="B2102" s="16" t="s">
        <v>97</v>
      </c>
      <c r="C2102" s="17">
        <v>1788</v>
      </c>
      <c r="D2102" s="18">
        <v>14377</v>
      </c>
      <c r="E2102" s="18">
        <v>8621</v>
      </c>
      <c r="F2102" s="19" t="s">
        <v>49</v>
      </c>
      <c r="G2102" s="16" t="s">
        <v>113</v>
      </c>
      <c r="H2102" s="16" t="s">
        <v>38</v>
      </c>
      <c r="I2102" s="19">
        <v>2.5</v>
      </c>
      <c r="J2102" s="19">
        <v>0.6</v>
      </c>
      <c r="K2102" s="19">
        <v>1.5</v>
      </c>
      <c r="L2102" s="19"/>
      <c r="M2102" s="19">
        <f t="shared" si="1029"/>
        <v>1.5</v>
      </c>
      <c r="N2102" s="19"/>
      <c r="O2102" s="19">
        <f t="shared" si="1030"/>
        <v>1.5</v>
      </c>
      <c r="P2102" s="20" t="str">
        <f>VLOOKUP(H2102,Supporting!A:D,2,FALSE)</f>
        <v>rm</v>
      </c>
      <c r="Q2102" s="21" t="str">
        <f t="shared" si="1031"/>
        <v>off hired</v>
      </c>
      <c r="R2102" s="22">
        <v>44949</v>
      </c>
      <c r="S2102" s="22">
        <v>44958</v>
      </c>
      <c r="T2102" s="23">
        <f t="shared" si="1044"/>
        <v>1</v>
      </c>
      <c r="U2102" s="24">
        <f t="shared" si="1045"/>
        <v>1.4285714285714286</v>
      </c>
      <c r="V2102" s="31">
        <f>VLOOKUP(H2102,Supporting!A:D,3,FALSE)</f>
        <v>135</v>
      </c>
      <c r="W2102" s="25">
        <f>VLOOKUP(H2102,Supporting!A:D,4,FALSE)</f>
        <v>12.25</v>
      </c>
      <c r="X2102" s="26">
        <f t="shared" si="1046"/>
        <v>202.5</v>
      </c>
      <c r="Y2102" s="26">
        <f t="shared" si="1047"/>
        <v>18.375</v>
      </c>
      <c r="Z2102" s="26">
        <f t="shared" si="1048"/>
        <v>141.74999999999997</v>
      </c>
      <c r="AA2102" s="26">
        <f t="shared" si="1049"/>
        <v>60.749999999999993</v>
      </c>
      <c r="AB2102" s="26">
        <f t="shared" si="1050"/>
        <v>26.25</v>
      </c>
      <c r="AC2102" s="26">
        <f t="shared" si="1051"/>
        <v>228.74999999999997</v>
      </c>
      <c r="AD2102" s="93">
        <f t="shared" si="1052"/>
        <v>228.74999999999997</v>
      </c>
    </row>
    <row r="2103" spans="1:30" ht="30" customHeight="1" x14ac:dyDescent="0.35">
      <c r="A2103" s="16"/>
      <c r="B2103" s="16" t="s">
        <v>97</v>
      </c>
      <c r="C2103" s="17">
        <v>1788</v>
      </c>
      <c r="D2103" s="18">
        <v>14377</v>
      </c>
      <c r="E2103" s="18">
        <v>8621</v>
      </c>
      <c r="F2103" s="19" t="s">
        <v>49</v>
      </c>
      <c r="G2103" s="16" t="s">
        <v>113</v>
      </c>
      <c r="H2103" s="16" t="s">
        <v>40</v>
      </c>
      <c r="I2103" s="19">
        <v>2.5</v>
      </c>
      <c r="J2103" s="19">
        <v>0.6</v>
      </c>
      <c r="K2103" s="19"/>
      <c r="L2103" s="19"/>
      <c r="M2103" s="19">
        <f t="shared" si="1029"/>
        <v>0</v>
      </c>
      <c r="N2103" s="19">
        <v>1</v>
      </c>
      <c r="O2103" s="19">
        <f t="shared" si="1030"/>
        <v>1.5</v>
      </c>
      <c r="P2103" s="20" t="str">
        <f>VLOOKUP(H2103,Supporting!A:D,2,FALSE)</f>
        <v>m2-LxW</v>
      </c>
      <c r="Q2103" s="21" t="str">
        <f t="shared" si="1031"/>
        <v>off hired</v>
      </c>
      <c r="R2103" s="22">
        <v>44949</v>
      </c>
      <c r="S2103" s="22">
        <v>44958</v>
      </c>
      <c r="T2103" s="23">
        <f t="shared" si="1044"/>
        <v>1</v>
      </c>
      <c r="U2103" s="24">
        <f t="shared" si="1045"/>
        <v>1.4285714285714286</v>
      </c>
      <c r="V2103" s="31">
        <f>VLOOKUP(H2103,Supporting!A:D,3,FALSE)</f>
        <v>32.75</v>
      </c>
      <c r="W2103" s="25">
        <f>VLOOKUP(H2103,Supporting!A:D,4,FALSE)</f>
        <v>1.05</v>
      </c>
      <c r="X2103" s="26">
        <f t="shared" si="1046"/>
        <v>49.125</v>
      </c>
      <c r="Y2103" s="26">
        <f t="shared" si="1047"/>
        <v>1.5750000000000002</v>
      </c>
      <c r="Z2103" s="26">
        <f t="shared" si="1048"/>
        <v>34.387499999999996</v>
      </c>
      <c r="AA2103" s="26">
        <f t="shared" si="1049"/>
        <v>14.737499999999999</v>
      </c>
      <c r="AB2103" s="26">
        <f t="shared" si="1050"/>
        <v>2.25</v>
      </c>
      <c r="AC2103" s="26">
        <f t="shared" si="1051"/>
        <v>51.374999999999993</v>
      </c>
      <c r="AD2103" s="93">
        <f t="shared" si="1052"/>
        <v>51.374999999999993</v>
      </c>
    </row>
    <row r="2104" spans="1:30" ht="30" customHeight="1" x14ac:dyDescent="0.35">
      <c r="A2104" s="16"/>
      <c r="B2104" s="16" t="s">
        <v>47</v>
      </c>
      <c r="C2104" s="17">
        <v>1789</v>
      </c>
      <c r="D2104" s="18">
        <v>14378</v>
      </c>
      <c r="E2104" s="18">
        <v>8571</v>
      </c>
      <c r="F2104" s="19" t="s">
        <v>49</v>
      </c>
      <c r="G2104" s="16" t="s">
        <v>601</v>
      </c>
      <c r="H2104" s="16" t="s">
        <v>38</v>
      </c>
      <c r="I2104" s="19">
        <v>2.5</v>
      </c>
      <c r="J2104" s="19">
        <v>1.8</v>
      </c>
      <c r="K2104" s="19">
        <v>2.5</v>
      </c>
      <c r="L2104" s="19"/>
      <c r="M2104" s="19">
        <f t="shared" si="1029"/>
        <v>2.5</v>
      </c>
      <c r="N2104" s="19"/>
      <c r="O2104" s="19">
        <f t="shared" si="1030"/>
        <v>2.5</v>
      </c>
      <c r="P2104" s="20" t="str">
        <f>VLOOKUP(H2104,Supporting!A:D,2,FALSE)</f>
        <v>rm</v>
      </c>
      <c r="Q2104" s="21" t="str">
        <f t="shared" si="1031"/>
        <v>off hired</v>
      </c>
      <c r="R2104" s="22">
        <v>44950</v>
      </c>
      <c r="S2104" s="22">
        <v>44974</v>
      </c>
      <c r="T2104" s="23">
        <f t="shared" si="1044"/>
        <v>1</v>
      </c>
      <c r="U2104" s="24">
        <f t="shared" si="1045"/>
        <v>3.5714285714285716</v>
      </c>
      <c r="V2104" s="31">
        <f>VLOOKUP(H2104,Supporting!A:D,3,FALSE)</f>
        <v>135</v>
      </c>
      <c r="W2104" s="25">
        <f>VLOOKUP(H2104,Supporting!A:D,4,FALSE)</f>
        <v>12.25</v>
      </c>
      <c r="X2104" s="26">
        <f t="shared" si="1046"/>
        <v>337.5</v>
      </c>
      <c r="Y2104" s="26">
        <f t="shared" si="1047"/>
        <v>30.625</v>
      </c>
      <c r="Z2104" s="26">
        <f t="shared" si="1048"/>
        <v>236.25</v>
      </c>
      <c r="AA2104" s="26">
        <f t="shared" si="1049"/>
        <v>101.25</v>
      </c>
      <c r="AB2104" s="26">
        <f t="shared" si="1050"/>
        <v>109.375</v>
      </c>
      <c r="AC2104" s="26">
        <f t="shared" si="1051"/>
        <v>446.875</v>
      </c>
      <c r="AD2104" s="93">
        <f t="shared" si="1052"/>
        <v>446.875</v>
      </c>
    </row>
    <row r="2105" spans="1:30" ht="30" customHeight="1" x14ac:dyDescent="0.35">
      <c r="A2105" s="16"/>
      <c r="B2105" s="16" t="s">
        <v>79</v>
      </c>
      <c r="C2105" s="17">
        <v>1790</v>
      </c>
      <c r="D2105" s="18">
        <v>14379</v>
      </c>
      <c r="E2105" s="18">
        <v>8765</v>
      </c>
      <c r="F2105" s="19" t="s">
        <v>49</v>
      </c>
      <c r="G2105" s="16" t="s">
        <v>208</v>
      </c>
      <c r="H2105" s="16" t="s">
        <v>38</v>
      </c>
      <c r="I2105" s="19">
        <v>2.5</v>
      </c>
      <c r="J2105" s="19">
        <v>1.8</v>
      </c>
      <c r="K2105" s="19">
        <v>2</v>
      </c>
      <c r="L2105" s="19"/>
      <c r="M2105" s="19">
        <f t="shared" si="1029"/>
        <v>2</v>
      </c>
      <c r="N2105" s="19"/>
      <c r="O2105" s="19">
        <f t="shared" si="1030"/>
        <v>2</v>
      </c>
      <c r="P2105" s="20" t="str">
        <f>VLOOKUP(H2105,Supporting!A:D,2,FALSE)</f>
        <v>rm</v>
      </c>
      <c r="Q2105" s="21" t="str">
        <f t="shared" si="1031"/>
        <v>off hired</v>
      </c>
      <c r="R2105" s="22">
        <v>44950</v>
      </c>
      <c r="S2105" s="22">
        <v>44988</v>
      </c>
      <c r="T2105" s="23">
        <f t="shared" si="1044"/>
        <v>1</v>
      </c>
      <c r="U2105" s="24">
        <f t="shared" si="1045"/>
        <v>5.5714285714285712</v>
      </c>
      <c r="V2105" s="31">
        <f>VLOOKUP(H2105,Supporting!A:D,3,FALSE)</f>
        <v>135</v>
      </c>
      <c r="W2105" s="25">
        <f>VLOOKUP(H2105,Supporting!A:D,4,FALSE)</f>
        <v>12.25</v>
      </c>
      <c r="X2105" s="26">
        <f t="shared" si="1046"/>
        <v>270</v>
      </c>
      <c r="Y2105" s="26">
        <f t="shared" si="1047"/>
        <v>24.5</v>
      </c>
      <c r="Z2105" s="26">
        <f t="shared" si="1048"/>
        <v>189</v>
      </c>
      <c r="AA2105" s="26">
        <f t="shared" si="1049"/>
        <v>81</v>
      </c>
      <c r="AB2105" s="26">
        <f t="shared" si="1050"/>
        <v>136.5</v>
      </c>
      <c r="AC2105" s="26">
        <f t="shared" si="1051"/>
        <v>406.5</v>
      </c>
      <c r="AD2105" s="93">
        <f t="shared" si="1052"/>
        <v>406.5</v>
      </c>
    </row>
    <row r="2106" spans="1:30" ht="30" customHeight="1" x14ac:dyDescent="0.35">
      <c r="A2106" s="16"/>
      <c r="B2106" s="16" t="s">
        <v>47</v>
      </c>
      <c r="C2106" s="17">
        <v>1791</v>
      </c>
      <c r="D2106" s="18">
        <v>14380</v>
      </c>
      <c r="E2106" s="18">
        <v>8642</v>
      </c>
      <c r="F2106" s="19" t="s">
        <v>577</v>
      </c>
      <c r="G2106" s="16" t="s">
        <v>586</v>
      </c>
      <c r="H2106" s="16" t="s">
        <v>28</v>
      </c>
      <c r="I2106" s="19">
        <v>4</v>
      </c>
      <c r="J2106" s="19">
        <v>2.5</v>
      </c>
      <c r="K2106" s="19">
        <v>3.5</v>
      </c>
      <c r="L2106" s="19"/>
      <c r="M2106" s="19">
        <f t="shared" si="1029"/>
        <v>3.5</v>
      </c>
      <c r="N2106" s="19"/>
      <c r="O2106" s="19">
        <f t="shared" si="1030"/>
        <v>35</v>
      </c>
      <c r="P2106" s="20" t="str">
        <f>VLOOKUP(H2106,Supporting!A:D,2,FALSE)</f>
        <v>m3</v>
      </c>
      <c r="Q2106" s="21" t="str">
        <f t="shared" si="1031"/>
        <v>off hired</v>
      </c>
      <c r="R2106" s="22">
        <v>44950</v>
      </c>
      <c r="S2106" s="22">
        <v>44964</v>
      </c>
      <c r="T2106" s="23">
        <f t="shared" si="1044"/>
        <v>1</v>
      </c>
      <c r="U2106" s="24">
        <f t="shared" si="1045"/>
        <v>2.1428571428571428</v>
      </c>
      <c r="V2106" s="31">
        <f>VLOOKUP(H2106,Supporting!A:D,3,FALSE)</f>
        <v>7.5</v>
      </c>
      <c r="W2106" s="25">
        <f>VLOOKUP(H2106,Supporting!A:D,4,FALSE)</f>
        <v>0.70000000000000007</v>
      </c>
      <c r="X2106" s="26">
        <f t="shared" si="1046"/>
        <v>262.5</v>
      </c>
      <c r="Y2106" s="26">
        <f t="shared" si="1047"/>
        <v>24.500000000000004</v>
      </c>
      <c r="Z2106" s="26">
        <f t="shared" si="1048"/>
        <v>183.75</v>
      </c>
      <c r="AA2106" s="26">
        <f t="shared" si="1049"/>
        <v>78.75</v>
      </c>
      <c r="AB2106" s="26">
        <f t="shared" si="1050"/>
        <v>52.500000000000007</v>
      </c>
      <c r="AC2106" s="26">
        <f t="shared" si="1051"/>
        <v>315</v>
      </c>
      <c r="AD2106" s="93">
        <f t="shared" si="1052"/>
        <v>315</v>
      </c>
    </row>
    <row r="2107" spans="1:30" ht="30" customHeight="1" x14ac:dyDescent="0.35">
      <c r="A2107" s="16"/>
      <c r="B2107" s="16" t="s">
        <v>47</v>
      </c>
      <c r="C2107" s="17">
        <v>1792</v>
      </c>
      <c r="D2107" s="18">
        <v>14381</v>
      </c>
      <c r="E2107" s="18">
        <v>8633</v>
      </c>
      <c r="F2107" s="19" t="s">
        <v>577</v>
      </c>
      <c r="G2107" s="16" t="s">
        <v>222</v>
      </c>
      <c r="H2107" s="16" t="s">
        <v>28</v>
      </c>
      <c r="I2107" s="19">
        <v>6.3</v>
      </c>
      <c r="J2107" s="19">
        <v>2.5</v>
      </c>
      <c r="K2107" s="19">
        <v>4</v>
      </c>
      <c r="L2107" s="19"/>
      <c r="M2107" s="19">
        <f t="shared" si="1029"/>
        <v>4</v>
      </c>
      <c r="N2107" s="19"/>
      <c r="O2107" s="19">
        <f t="shared" si="1030"/>
        <v>63</v>
      </c>
      <c r="P2107" s="20" t="str">
        <f>VLOOKUP(H2107,Supporting!A:D,2,FALSE)</f>
        <v>m3</v>
      </c>
      <c r="Q2107" s="21" t="str">
        <f t="shared" si="1031"/>
        <v>off hired</v>
      </c>
      <c r="R2107" s="22">
        <v>44951</v>
      </c>
      <c r="S2107" s="22">
        <v>44960</v>
      </c>
      <c r="T2107" s="23">
        <f t="shared" si="1044"/>
        <v>1</v>
      </c>
      <c r="U2107" s="24">
        <f t="shared" si="1045"/>
        <v>1.4285714285714286</v>
      </c>
      <c r="V2107" s="31">
        <f>VLOOKUP(H2107,Supporting!A:D,3,FALSE)</f>
        <v>7.5</v>
      </c>
      <c r="W2107" s="25">
        <f>VLOOKUP(H2107,Supporting!A:D,4,FALSE)</f>
        <v>0.70000000000000007</v>
      </c>
      <c r="X2107" s="26">
        <f t="shared" si="1046"/>
        <v>472.5</v>
      </c>
      <c r="Y2107" s="26">
        <f t="shared" si="1047"/>
        <v>44.1</v>
      </c>
      <c r="Z2107" s="26">
        <f t="shared" si="1048"/>
        <v>330.74999999999994</v>
      </c>
      <c r="AA2107" s="26">
        <f t="shared" si="1049"/>
        <v>141.75</v>
      </c>
      <c r="AB2107" s="26">
        <f t="shared" si="1050"/>
        <v>63.000000000000007</v>
      </c>
      <c r="AC2107" s="26">
        <f t="shared" si="1051"/>
        <v>535.5</v>
      </c>
      <c r="AD2107" s="93">
        <f t="shared" si="1052"/>
        <v>535.5</v>
      </c>
    </row>
    <row r="2108" spans="1:30" ht="30" customHeight="1" x14ac:dyDescent="0.35">
      <c r="A2108" s="16"/>
      <c r="B2108" s="16" t="s">
        <v>47</v>
      </c>
      <c r="C2108" s="17">
        <v>1793</v>
      </c>
      <c r="D2108" s="18">
        <v>14382</v>
      </c>
      <c r="E2108" s="18">
        <v>8763</v>
      </c>
      <c r="F2108" s="19" t="s">
        <v>577</v>
      </c>
      <c r="G2108" s="16" t="s">
        <v>76</v>
      </c>
      <c r="H2108" s="16" t="s">
        <v>36</v>
      </c>
      <c r="I2108" s="19">
        <v>5</v>
      </c>
      <c r="J2108" s="19">
        <v>1</v>
      </c>
      <c r="K2108" s="19">
        <v>3</v>
      </c>
      <c r="L2108" s="19"/>
      <c r="M2108" s="19">
        <f t="shared" si="1029"/>
        <v>3</v>
      </c>
      <c r="N2108" s="19"/>
      <c r="O2108" s="19">
        <f t="shared" si="1030"/>
        <v>15</v>
      </c>
      <c r="P2108" s="20" t="str">
        <f>VLOOKUP(H2108,Supporting!A:D,2,FALSE)</f>
        <v>m2-LxH</v>
      </c>
      <c r="Q2108" s="21" t="str">
        <f t="shared" si="1031"/>
        <v>off hired</v>
      </c>
      <c r="R2108" s="22">
        <v>44951</v>
      </c>
      <c r="S2108" s="22">
        <v>44987</v>
      </c>
      <c r="T2108" s="23">
        <f t="shared" si="1044"/>
        <v>1</v>
      </c>
      <c r="U2108" s="24">
        <f t="shared" si="1045"/>
        <v>5.2857142857142856</v>
      </c>
      <c r="V2108" s="31">
        <f>VLOOKUP(H2108,Supporting!A:D,3,FALSE)</f>
        <v>14</v>
      </c>
      <c r="W2108" s="25">
        <f>VLOOKUP(H2108,Supporting!A:D,4,FALSE)</f>
        <v>0.84</v>
      </c>
      <c r="X2108" s="26">
        <f t="shared" si="1046"/>
        <v>210</v>
      </c>
      <c r="Y2108" s="26">
        <f t="shared" si="1047"/>
        <v>12.6</v>
      </c>
      <c r="Z2108" s="26">
        <f t="shared" si="1048"/>
        <v>147</v>
      </c>
      <c r="AA2108" s="26">
        <f t="shared" si="1049"/>
        <v>63</v>
      </c>
      <c r="AB2108" s="26">
        <f t="shared" si="1050"/>
        <v>66.599999999999994</v>
      </c>
      <c r="AC2108" s="26">
        <f t="shared" si="1051"/>
        <v>276.60000000000002</v>
      </c>
      <c r="AD2108" s="93">
        <f t="shared" si="1052"/>
        <v>276.60000000000002</v>
      </c>
    </row>
    <row r="2109" spans="1:30" ht="30" customHeight="1" x14ac:dyDescent="0.35">
      <c r="A2109" s="16"/>
      <c r="B2109" s="16" t="s">
        <v>97</v>
      </c>
      <c r="C2109" s="17">
        <v>1794</v>
      </c>
      <c r="D2109" s="18">
        <v>14383</v>
      </c>
      <c r="E2109" s="18">
        <v>8559</v>
      </c>
      <c r="F2109" s="19" t="s">
        <v>49</v>
      </c>
      <c r="G2109" s="16" t="s">
        <v>605</v>
      </c>
      <c r="H2109" s="16" t="s">
        <v>28</v>
      </c>
      <c r="I2109" s="19">
        <v>11.3</v>
      </c>
      <c r="J2109" s="19">
        <v>5</v>
      </c>
      <c r="K2109" s="19">
        <v>5</v>
      </c>
      <c r="L2109" s="19"/>
      <c r="M2109" s="19">
        <f t="shared" si="1021"/>
        <v>5</v>
      </c>
      <c r="N2109" s="19"/>
      <c r="O2109" s="19">
        <f t="shared" si="1014"/>
        <v>282.5</v>
      </c>
      <c r="P2109" s="20" t="str">
        <f>VLOOKUP(H2109,Supporting!A:D,2,FALSE)</f>
        <v>m3</v>
      </c>
      <c r="Q2109" s="21" t="str">
        <f t="shared" si="1022"/>
        <v>off hired</v>
      </c>
      <c r="R2109" s="22">
        <v>44951</v>
      </c>
      <c r="S2109" s="22">
        <v>44968</v>
      </c>
      <c r="T2109" s="23">
        <f t="shared" si="1023"/>
        <v>1</v>
      </c>
      <c r="U2109" s="24">
        <f t="shared" si="1024"/>
        <v>2.5714285714285716</v>
      </c>
      <c r="V2109" s="31">
        <f>VLOOKUP(H2109,Supporting!A:D,3,FALSE)</f>
        <v>7.5</v>
      </c>
      <c r="W2109" s="25">
        <f>VLOOKUP(H2109,Supporting!A:D,4,FALSE)</f>
        <v>0.70000000000000007</v>
      </c>
      <c r="X2109" s="26">
        <f t="shared" si="1025"/>
        <v>2118.75</v>
      </c>
      <c r="Y2109" s="26">
        <f t="shared" si="1026"/>
        <v>197.75000000000003</v>
      </c>
      <c r="Z2109" s="26">
        <f t="shared" si="1015"/>
        <v>1483.125</v>
      </c>
      <c r="AA2109" s="26">
        <f t="shared" si="1027"/>
        <v>635.625</v>
      </c>
      <c r="AB2109" s="26">
        <f t="shared" si="1016"/>
        <v>508.50000000000006</v>
      </c>
      <c r="AC2109" s="26">
        <f t="shared" si="1028"/>
        <v>2627.25</v>
      </c>
      <c r="AD2109" s="93">
        <f t="shared" si="1017"/>
        <v>2627.25</v>
      </c>
    </row>
    <row r="2110" spans="1:30" ht="30" customHeight="1" x14ac:dyDescent="0.35">
      <c r="A2110" s="16"/>
      <c r="B2110" s="16" t="s">
        <v>97</v>
      </c>
      <c r="C2110" s="17">
        <v>1794</v>
      </c>
      <c r="D2110" s="18">
        <v>14383</v>
      </c>
      <c r="E2110" s="18">
        <v>8559</v>
      </c>
      <c r="F2110" s="19" t="s">
        <v>49</v>
      </c>
      <c r="G2110" s="16" t="s">
        <v>605</v>
      </c>
      <c r="H2110" s="16" t="s">
        <v>41</v>
      </c>
      <c r="I2110" s="19">
        <v>4</v>
      </c>
      <c r="J2110" s="19">
        <v>1.5</v>
      </c>
      <c r="K2110" s="19"/>
      <c r="L2110" s="19"/>
      <c r="M2110" s="19">
        <f t="shared" si="1021"/>
        <v>0</v>
      </c>
      <c r="N2110" s="19">
        <v>1</v>
      </c>
      <c r="O2110" s="19">
        <f t="shared" si="1014"/>
        <v>6</v>
      </c>
      <c r="P2110" s="20" t="str">
        <f>VLOOKUP(H2110,Supporting!A:D,2,FALSE)</f>
        <v>m2-LxW</v>
      </c>
      <c r="Q2110" s="21" t="str">
        <f t="shared" si="1022"/>
        <v>off hired</v>
      </c>
      <c r="R2110" s="22">
        <v>44951</v>
      </c>
      <c r="S2110" s="22">
        <v>44968</v>
      </c>
      <c r="T2110" s="23">
        <f t="shared" si="1023"/>
        <v>1</v>
      </c>
      <c r="U2110" s="24">
        <f t="shared" si="1024"/>
        <v>2.5714285714285716</v>
      </c>
      <c r="V2110" s="31">
        <f>VLOOKUP(H2110,Supporting!A:D,3,FALSE)</f>
        <v>36.5</v>
      </c>
      <c r="W2110" s="25">
        <f>VLOOKUP(H2110,Supporting!A:D,4,FALSE)</f>
        <v>3.15</v>
      </c>
      <c r="X2110" s="26">
        <f t="shared" si="1025"/>
        <v>219</v>
      </c>
      <c r="Y2110" s="26">
        <f t="shared" si="1026"/>
        <v>18.899999999999999</v>
      </c>
      <c r="Z2110" s="26">
        <f t="shared" si="1015"/>
        <v>153.29999999999998</v>
      </c>
      <c r="AA2110" s="26">
        <f t="shared" si="1027"/>
        <v>65.699999999999989</v>
      </c>
      <c r="AB2110" s="26">
        <f t="shared" si="1016"/>
        <v>48.600000000000009</v>
      </c>
      <c r="AC2110" s="26">
        <f t="shared" si="1028"/>
        <v>267.59999999999997</v>
      </c>
      <c r="AD2110" s="93">
        <f t="shared" si="1017"/>
        <v>267.59999999999997</v>
      </c>
    </row>
    <row r="2111" spans="1:30" ht="30" customHeight="1" x14ac:dyDescent="0.35">
      <c r="A2111" s="16"/>
      <c r="B2111" s="16" t="s">
        <v>97</v>
      </c>
      <c r="C2111" s="17">
        <v>1794</v>
      </c>
      <c r="D2111" s="18">
        <v>14383</v>
      </c>
      <c r="E2111" s="18">
        <v>8559</v>
      </c>
      <c r="F2111" s="19" t="s">
        <v>49</v>
      </c>
      <c r="G2111" s="16" t="s">
        <v>605</v>
      </c>
      <c r="H2111" s="16" t="s">
        <v>39</v>
      </c>
      <c r="I2111" s="19">
        <v>7.25</v>
      </c>
      <c r="J2111" s="19">
        <v>2.5</v>
      </c>
      <c r="K2111" s="19"/>
      <c r="L2111" s="19"/>
      <c r="M2111" s="19">
        <f t="shared" si="1021"/>
        <v>0</v>
      </c>
      <c r="N2111" s="19">
        <v>1</v>
      </c>
      <c r="O2111" s="19">
        <f t="shared" si="1014"/>
        <v>18.125</v>
      </c>
      <c r="P2111" s="20" t="str">
        <f>VLOOKUP(H2111,Supporting!A:D,2,FALSE)</f>
        <v>m2-LxW</v>
      </c>
      <c r="Q2111" s="21" t="str">
        <f t="shared" si="1022"/>
        <v>off hired</v>
      </c>
      <c r="R2111" s="22">
        <v>44951</v>
      </c>
      <c r="S2111" s="22">
        <v>44968</v>
      </c>
      <c r="T2111" s="23">
        <f t="shared" si="1023"/>
        <v>1</v>
      </c>
      <c r="U2111" s="24">
        <f t="shared" si="1024"/>
        <v>2.5714285714285716</v>
      </c>
      <c r="V2111" s="31">
        <f>VLOOKUP(H2111,Supporting!A:D,3,FALSE)</f>
        <v>7.5</v>
      </c>
      <c r="W2111" s="25">
        <f>VLOOKUP(H2111,Supporting!A:D,4,FALSE)</f>
        <v>1.05</v>
      </c>
      <c r="X2111" s="26">
        <f t="shared" si="1025"/>
        <v>135.9375</v>
      </c>
      <c r="Y2111" s="26">
        <f t="shared" si="1026"/>
        <v>19.03125</v>
      </c>
      <c r="Z2111" s="26">
        <f t="shared" si="1015"/>
        <v>95.15625</v>
      </c>
      <c r="AA2111" s="26">
        <f t="shared" si="1027"/>
        <v>40.78125</v>
      </c>
      <c r="AB2111" s="26">
        <f t="shared" si="1016"/>
        <v>48.937500000000007</v>
      </c>
      <c r="AC2111" s="26">
        <f t="shared" si="1028"/>
        <v>184.875</v>
      </c>
      <c r="AD2111" s="93">
        <f t="shared" si="1017"/>
        <v>184.875</v>
      </c>
    </row>
    <row r="2112" spans="1:30" ht="30" customHeight="1" x14ac:dyDescent="0.35">
      <c r="A2112" s="16"/>
      <c r="B2112" s="16" t="s">
        <v>97</v>
      </c>
      <c r="C2112" s="17">
        <v>1795</v>
      </c>
      <c r="D2112" s="18">
        <v>14384</v>
      </c>
      <c r="E2112" s="18">
        <v>8859</v>
      </c>
      <c r="F2112" s="19" t="s">
        <v>49</v>
      </c>
      <c r="G2112" s="16" t="s">
        <v>587</v>
      </c>
      <c r="H2112" s="16" t="s">
        <v>38</v>
      </c>
      <c r="I2112" s="19">
        <v>2.5</v>
      </c>
      <c r="J2112" s="19">
        <v>1.3</v>
      </c>
      <c r="K2112" s="19">
        <v>5.5</v>
      </c>
      <c r="L2112" s="19"/>
      <c r="M2112" s="19">
        <f t="shared" si="1021"/>
        <v>5.5</v>
      </c>
      <c r="N2112" s="19"/>
      <c r="O2112" s="19">
        <f t="shared" ref="O2112:O2207" si="1076">IF(P2112="m3",I2112*J2112*M2112,IF(P2112="m2-LxH",I2112*M2112,IF(P2112="m2-LxW",I2112*J2112*N2112,IF(P2112="rm",M2112,IF(P2112="lm",I2112,IF(P2112="unit",1,0))))))</f>
        <v>5.5</v>
      </c>
      <c r="P2112" s="20" t="str">
        <f>VLOOKUP(H2112,Supporting!A:D,2,FALSE)</f>
        <v>rm</v>
      </c>
      <c r="Q2112" s="21" t="str">
        <f t="shared" si="1022"/>
        <v>off hired</v>
      </c>
      <c r="R2112" s="22">
        <v>44951</v>
      </c>
      <c r="S2112" s="22">
        <v>45025</v>
      </c>
      <c r="T2112" s="23">
        <f t="shared" si="1023"/>
        <v>1</v>
      </c>
      <c r="U2112" s="24">
        <f t="shared" si="1024"/>
        <v>10.714285714285714</v>
      </c>
      <c r="V2112" s="31">
        <f>VLOOKUP(H2112,Supporting!A:D,3,FALSE)</f>
        <v>135</v>
      </c>
      <c r="W2112" s="25">
        <f>VLOOKUP(H2112,Supporting!A:D,4,FALSE)</f>
        <v>12.25</v>
      </c>
      <c r="X2112" s="26">
        <f t="shared" si="1025"/>
        <v>742.5</v>
      </c>
      <c r="Y2112" s="26">
        <f t="shared" si="1026"/>
        <v>67.375</v>
      </c>
      <c r="Z2112" s="26">
        <f t="shared" ref="Z2112:Z2207" si="1077">_xlfn.IFNA(0.7*O2112*V2112,0)</f>
        <v>519.75</v>
      </c>
      <c r="AA2112" s="26">
        <f t="shared" si="1027"/>
        <v>222.75</v>
      </c>
      <c r="AB2112" s="26">
        <f t="shared" ref="AB2112:AB2207" si="1078">_xlfn.IFNA(U2112*O2112*W2112,0)</f>
        <v>721.87499999999989</v>
      </c>
      <c r="AC2112" s="26">
        <f t="shared" si="1028"/>
        <v>1464.375</v>
      </c>
      <c r="AD2112" s="93">
        <f t="shared" ref="AD2112:AD2207" si="1079">_xlfn.IFNA(AC2112,0)</f>
        <v>1464.375</v>
      </c>
    </row>
    <row r="2113" spans="1:30" ht="30" customHeight="1" x14ac:dyDescent="0.35">
      <c r="A2113" s="16"/>
      <c r="B2113" s="16" t="s">
        <v>100</v>
      </c>
      <c r="C2113" s="17">
        <v>1796</v>
      </c>
      <c r="D2113" s="18">
        <v>14385</v>
      </c>
      <c r="E2113" s="18">
        <v>8625</v>
      </c>
      <c r="F2113" s="19" t="s">
        <v>49</v>
      </c>
      <c r="G2113" s="16" t="s">
        <v>206</v>
      </c>
      <c r="H2113" s="16" t="s">
        <v>36</v>
      </c>
      <c r="I2113" s="19">
        <v>4</v>
      </c>
      <c r="J2113" s="19">
        <v>1.3</v>
      </c>
      <c r="K2113" s="19">
        <v>1.5</v>
      </c>
      <c r="L2113" s="19"/>
      <c r="M2113" s="19">
        <f t="shared" ref="M2113:M2160" si="1080">K2113-L2113</f>
        <v>1.5</v>
      </c>
      <c r="N2113" s="19"/>
      <c r="O2113" s="19">
        <f t="shared" ref="O2113:O2160" si="1081">IF(P2113="m3",I2113*J2113*M2113,IF(P2113="m2-LxH",I2113*M2113,IF(P2113="m2-LxW",I2113*J2113*N2113,IF(P2113="rm",M2113,IF(P2113="lm",I2113,IF(P2113="unit",1,0))))))</f>
        <v>6</v>
      </c>
      <c r="P2113" s="20" t="str">
        <f>VLOOKUP(H2113,Supporting!A:D,2,FALSE)</f>
        <v>m2-LxH</v>
      </c>
      <c r="Q2113" s="21" t="str">
        <f t="shared" ref="Q2113:Q2160" si="1082">IF(S2113&lt;&gt;0,"off hired",IF(R2113&lt;&gt;0,"on hire","-"))</f>
        <v>off hired</v>
      </c>
      <c r="R2113" s="22">
        <v>44952</v>
      </c>
      <c r="S2113" s="22">
        <v>44958</v>
      </c>
      <c r="T2113" s="23">
        <f t="shared" ref="T2113:T2160" si="1083">IF(S2113&lt;&gt;0,1,0)</f>
        <v>1</v>
      </c>
      <c r="U2113" s="24">
        <f t="shared" ref="U2113:U2160" si="1084">IF(Q2113="on hire",$C$1-R2113+1,IF(Q2113="off hired",S2113-R2113+1,0))/7</f>
        <v>1</v>
      </c>
      <c r="V2113" s="31">
        <f>VLOOKUP(H2113,Supporting!A:D,3,FALSE)</f>
        <v>14</v>
      </c>
      <c r="W2113" s="25">
        <f>VLOOKUP(H2113,Supporting!A:D,4,FALSE)</f>
        <v>0.84</v>
      </c>
      <c r="X2113" s="26">
        <f t="shared" ref="X2113:X2160" si="1085">V2113*O2113</f>
        <v>84</v>
      </c>
      <c r="Y2113" s="26">
        <f t="shared" ref="Y2113:Y2160" si="1086">W2113*O2113</f>
        <v>5.04</v>
      </c>
      <c r="Z2113" s="26">
        <f t="shared" ref="Z2113:Z2160" si="1087">_xlfn.IFNA(0.7*O2113*V2113,0)</f>
        <v>58.79999999999999</v>
      </c>
      <c r="AA2113" s="26">
        <f t="shared" ref="AA2113:AA2160" si="1088">IF(Q2113="off hired",0.3*O2113*V2113*T2113,0)</f>
        <v>25.199999999999996</v>
      </c>
      <c r="AB2113" s="26">
        <f t="shared" ref="AB2113:AB2160" si="1089">_xlfn.IFNA(U2113*O2113*W2113,0)</f>
        <v>5.04</v>
      </c>
      <c r="AC2113" s="26">
        <f t="shared" ref="AC2113:AC2160" si="1090">Z2113+AA2113+AB2113</f>
        <v>89.039999999999992</v>
      </c>
      <c r="AD2113" s="93">
        <f t="shared" ref="AD2113:AD2160" si="1091">_xlfn.IFNA(AC2113,0)</f>
        <v>89.039999999999992</v>
      </c>
    </row>
    <row r="2114" spans="1:30" ht="30" customHeight="1" x14ac:dyDescent="0.35">
      <c r="A2114" s="16"/>
      <c r="B2114" s="16" t="s">
        <v>47</v>
      </c>
      <c r="C2114" s="17">
        <v>1797</v>
      </c>
      <c r="D2114" s="18">
        <v>14386</v>
      </c>
      <c r="E2114" s="18">
        <v>8643</v>
      </c>
      <c r="F2114" s="19" t="s">
        <v>49</v>
      </c>
      <c r="G2114" s="16" t="s">
        <v>76</v>
      </c>
      <c r="H2114" s="16" t="s">
        <v>36</v>
      </c>
      <c r="I2114" s="19">
        <v>13.8</v>
      </c>
      <c r="J2114" s="19">
        <v>1</v>
      </c>
      <c r="K2114" s="19">
        <v>2</v>
      </c>
      <c r="L2114" s="19"/>
      <c r="M2114" s="19">
        <f t="shared" si="1080"/>
        <v>2</v>
      </c>
      <c r="N2114" s="19"/>
      <c r="O2114" s="19">
        <f t="shared" si="1081"/>
        <v>27.6</v>
      </c>
      <c r="P2114" s="20" t="str">
        <f>VLOOKUP(H2114,Supporting!A:D,2,FALSE)</f>
        <v>m2-LxH</v>
      </c>
      <c r="Q2114" s="21" t="str">
        <f t="shared" si="1082"/>
        <v>off hired</v>
      </c>
      <c r="R2114" s="22">
        <v>44952</v>
      </c>
      <c r="S2114" s="22">
        <v>44964</v>
      </c>
      <c r="T2114" s="23">
        <f t="shared" si="1083"/>
        <v>1</v>
      </c>
      <c r="U2114" s="24">
        <f t="shared" si="1084"/>
        <v>1.8571428571428572</v>
      </c>
      <c r="V2114" s="31">
        <f>VLOOKUP(H2114,Supporting!A:D,3,FALSE)</f>
        <v>14</v>
      </c>
      <c r="W2114" s="25">
        <f>VLOOKUP(H2114,Supporting!A:D,4,FALSE)</f>
        <v>0.84</v>
      </c>
      <c r="X2114" s="26">
        <f t="shared" si="1085"/>
        <v>386.40000000000003</v>
      </c>
      <c r="Y2114" s="26">
        <f t="shared" si="1086"/>
        <v>23.184000000000001</v>
      </c>
      <c r="Z2114" s="26">
        <f t="shared" si="1087"/>
        <v>270.48</v>
      </c>
      <c r="AA2114" s="26">
        <f t="shared" si="1088"/>
        <v>115.91999999999999</v>
      </c>
      <c r="AB2114" s="26">
        <f t="shared" si="1089"/>
        <v>43.055999999999997</v>
      </c>
      <c r="AC2114" s="26">
        <f t="shared" si="1090"/>
        <v>429.45599999999996</v>
      </c>
      <c r="AD2114" s="93">
        <f t="shared" si="1091"/>
        <v>429.45599999999996</v>
      </c>
    </row>
    <row r="2115" spans="1:30" ht="30" customHeight="1" x14ac:dyDescent="0.35">
      <c r="A2115" s="16"/>
      <c r="B2115" s="16" t="s">
        <v>47</v>
      </c>
      <c r="C2115" s="17">
        <v>1797</v>
      </c>
      <c r="D2115" s="18">
        <v>14386</v>
      </c>
      <c r="E2115" s="18">
        <v>8643</v>
      </c>
      <c r="F2115" s="19" t="s">
        <v>49</v>
      </c>
      <c r="G2115" s="16" t="s">
        <v>76</v>
      </c>
      <c r="H2115" s="16" t="s">
        <v>28</v>
      </c>
      <c r="I2115" s="19">
        <v>4</v>
      </c>
      <c r="J2115" s="19">
        <v>2.2999999999999998</v>
      </c>
      <c r="K2115" s="19">
        <v>2</v>
      </c>
      <c r="L2115" s="19"/>
      <c r="M2115" s="19">
        <f t="shared" si="1080"/>
        <v>2</v>
      </c>
      <c r="N2115" s="19"/>
      <c r="O2115" s="19">
        <f t="shared" si="1081"/>
        <v>18.399999999999999</v>
      </c>
      <c r="P2115" s="20" t="str">
        <f>VLOOKUP(H2115,Supporting!A:D,2,FALSE)</f>
        <v>m3</v>
      </c>
      <c r="Q2115" s="21" t="str">
        <f t="shared" si="1082"/>
        <v>off hired</v>
      </c>
      <c r="R2115" s="22">
        <v>44952</v>
      </c>
      <c r="S2115" s="22">
        <v>44964</v>
      </c>
      <c r="T2115" s="23">
        <f t="shared" si="1083"/>
        <v>1</v>
      </c>
      <c r="U2115" s="24">
        <f t="shared" si="1084"/>
        <v>1.8571428571428572</v>
      </c>
      <c r="V2115" s="31">
        <f>VLOOKUP(H2115,Supporting!A:D,3,FALSE)</f>
        <v>7.5</v>
      </c>
      <c r="W2115" s="25">
        <f>VLOOKUP(H2115,Supporting!A:D,4,FALSE)</f>
        <v>0.70000000000000007</v>
      </c>
      <c r="X2115" s="26">
        <f t="shared" si="1085"/>
        <v>138</v>
      </c>
      <c r="Y2115" s="26">
        <f t="shared" si="1086"/>
        <v>12.88</v>
      </c>
      <c r="Z2115" s="26">
        <f t="shared" si="1087"/>
        <v>96.6</v>
      </c>
      <c r="AA2115" s="26">
        <f t="shared" si="1088"/>
        <v>41.4</v>
      </c>
      <c r="AB2115" s="26">
        <f t="shared" si="1089"/>
        <v>23.92</v>
      </c>
      <c r="AC2115" s="26">
        <f t="shared" si="1090"/>
        <v>161.92000000000002</v>
      </c>
      <c r="AD2115" s="93">
        <f t="shared" si="1091"/>
        <v>161.92000000000002</v>
      </c>
    </row>
    <row r="2116" spans="1:30" ht="30" customHeight="1" x14ac:dyDescent="0.35">
      <c r="A2116" s="16"/>
      <c r="B2116" s="16" t="s">
        <v>47</v>
      </c>
      <c r="C2116" s="17">
        <v>1797</v>
      </c>
      <c r="D2116" s="18">
        <v>14386</v>
      </c>
      <c r="E2116" s="18">
        <v>8643</v>
      </c>
      <c r="F2116" s="19" t="s">
        <v>49</v>
      </c>
      <c r="G2116" s="16" t="s">
        <v>76</v>
      </c>
      <c r="H2116" s="16" t="s">
        <v>39</v>
      </c>
      <c r="I2116" s="19">
        <v>13.8</v>
      </c>
      <c r="J2116" s="19">
        <v>1</v>
      </c>
      <c r="K2116" s="19"/>
      <c r="L2116" s="19"/>
      <c r="M2116" s="19">
        <f t="shared" si="1080"/>
        <v>0</v>
      </c>
      <c r="N2116" s="19">
        <v>1</v>
      </c>
      <c r="O2116" s="19">
        <f t="shared" si="1081"/>
        <v>13.8</v>
      </c>
      <c r="P2116" s="20" t="str">
        <f>VLOOKUP(H2116,Supporting!A:D,2,FALSE)</f>
        <v>m2-LxW</v>
      </c>
      <c r="Q2116" s="21" t="str">
        <f t="shared" si="1082"/>
        <v>off hired</v>
      </c>
      <c r="R2116" s="22">
        <v>44952</v>
      </c>
      <c r="S2116" s="22">
        <v>44964</v>
      </c>
      <c r="T2116" s="23">
        <f t="shared" si="1083"/>
        <v>1</v>
      </c>
      <c r="U2116" s="24">
        <f t="shared" si="1084"/>
        <v>1.8571428571428572</v>
      </c>
      <c r="V2116" s="31">
        <f>VLOOKUP(H2116,Supporting!A:D,3,FALSE)</f>
        <v>7.5</v>
      </c>
      <c r="W2116" s="25">
        <f>VLOOKUP(H2116,Supporting!A:D,4,FALSE)</f>
        <v>1.05</v>
      </c>
      <c r="X2116" s="26">
        <f t="shared" si="1085"/>
        <v>103.5</v>
      </c>
      <c r="Y2116" s="26">
        <f t="shared" si="1086"/>
        <v>14.490000000000002</v>
      </c>
      <c r="Z2116" s="26">
        <f t="shared" si="1087"/>
        <v>72.45</v>
      </c>
      <c r="AA2116" s="26">
        <f t="shared" si="1088"/>
        <v>31.049999999999997</v>
      </c>
      <c r="AB2116" s="26">
        <f t="shared" si="1089"/>
        <v>26.910000000000004</v>
      </c>
      <c r="AC2116" s="26">
        <f t="shared" si="1090"/>
        <v>130.41</v>
      </c>
      <c r="AD2116" s="93">
        <f t="shared" si="1091"/>
        <v>130.41</v>
      </c>
    </row>
    <row r="2117" spans="1:30" ht="30" customHeight="1" x14ac:dyDescent="0.35">
      <c r="A2117" s="16"/>
      <c r="B2117" s="16" t="s">
        <v>82</v>
      </c>
      <c r="C2117" s="17">
        <v>1798</v>
      </c>
      <c r="D2117" s="18">
        <v>14387</v>
      </c>
      <c r="E2117" s="18">
        <v>8626</v>
      </c>
      <c r="F2117" s="19" t="s">
        <v>577</v>
      </c>
      <c r="G2117" s="16" t="s">
        <v>89</v>
      </c>
      <c r="H2117" s="16" t="s">
        <v>36</v>
      </c>
      <c r="I2117" s="19">
        <v>5</v>
      </c>
      <c r="J2117" s="19">
        <v>1</v>
      </c>
      <c r="K2117" s="19">
        <v>2</v>
      </c>
      <c r="L2117" s="19"/>
      <c r="M2117" s="19">
        <f t="shared" si="1080"/>
        <v>2</v>
      </c>
      <c r="N2117" s="19"/>
      <c r="O2117" s="19">
        <f t="shared" si="1081"/>
        <v>10</v>
      </c>
      <c r="P2117" s="20" t="str">
        <f>VLOOKUP(H2117,Supporting!A:D,2,FALSE)</f>
        <v>m2-LxH</v>
      </c>
      <c r="Q2117" s="21" t="str">
        <f t="shared" si="1082"/>
        <v>off hired</v>
      </c>
      <c r="R2117" s="22">
        <v>44952</v>
      </c>
      <c r="S2117" s="22">
        <v>44959</v>
      </c>
      <c r="T2117" s="23">
        <f t="shared" si="1083"/>
        <v>1</v>
      </c>
      <c r="U2117" s="24">
        <f t="shared" si="1084"/>
        <v>1.1428571428571428</v>
      </c>
      <c r="V2117" s="31">
        <f>VLOOKUP(H2117,Supporting!A:D,3,FALSE)</f>
        <v>14</v>
      </c>
      <c r="W2117" s="25">
        <f>VLOOKUP(H2117,Supporting!A:D,4,FALSE)</f>
        <v>0.84</v>
      </c>
      <c r="X2117" s="26">
        <f t="shared" si="1085"/>
        <v>140</v>
      </c>
      <c r="Y2117" s="26">
        <f t="shared" si="1086"/>
        <v>8.4</v>
      </c>
      <c r="Z2117" s="26">
        <f t="shared" si="1087"/>
        <v>98</v>
      </c>
      <c r="AA2117" s="26">
        <f t="shared" si="1088"/>
        <v>42</v>
      </c>
      <c r="AB2117" s="26">
        <f t="shared" si="1089"/>
        <v>9.5999999999999979</v>
      </c>
      <c r="AC2117" s="26">
        <f t="shared" si="1090"/>
        <v>149.6</v>
      </c>
      <c r="AD2117" s="93">
        <f t="shared" si="1091"/>
        <v>149.6</v>
      </c>
    </row>
    <row r="2118" spans="1:30" ht="30" customHeight="1" x14ac:dyDescent="0.35">
      <c r="A2118" s="16"/>
      <c r="B2118" s="16" t="s">
        <v>61</v>
      </c>
      <c r="C2118" s="17">
        <v>1800</v>
      </c>
      <c r="D2118" s="18">
        <v>14388</v>
      </c>
      <c r="E2118" s="18">
        <v>8625</v>
      </c>
      <c r="F2118" s="19" t="s">
        <v>577</v>
      </c>
      <c r="G2118" s="16" t="s">
        <v>72</v>
      </c>
      <c r="H2118" s="16" t="s">
        <v>36</v>
      </c>
      <c r="I2118" s="19">
        <v>7.5</v>
      </c>
      <c r="J2118" s="19">
        <v>1.3</v>
      </c>
      <c r="K2118" s="19">
        <v>2</v>
      </c>
      <c r="L2118" s="19"/>
      <c r="M2118" s="19">
        <f t="shared" si="1080"/>
        <v>2</v>
      </c>
      <c r="N2118" s="19"/>
      <c r="O2118" s="19">
        <f t="shared" si="1081"/>
        <v>15</v>
      </c>
      <c r="P2118" s="20" t="str">
        <f>VLOOKUP(H2118,Supporting!A:D,2,FALSE)</f>
        <v>m2-LxH</v>
      </c>
      <c r="Q2118" s="21" t="str">
        <f t="shared" si="1082"/>
        <v>off hired</v>
      </c>
      <c r="R2118" s="22">
        <v>44952</v>
      </c>
      <c r="S2118" s="22">
        <v>44958</v>
      </c>
      <c r="T2118" s="23">
        <f t="shared" si="1083"/>
        <v>1</v>
      </c>
      <c r="U2118" s="24">
        <f t="shared" si="1084"/>
        <v>1</v>
      </c>
      <c r="V2118" s="31">
        <f>VLOOKUP(H2118,Supporting!A:D,3,FALSE)</f>
        <v>14</v>
      </c>
      <c r="W2118" s="25">
        <f>VLOOKUP(H2118,Supporting!A:D,4,FALSE)</f>
        <v>0.84</v>
      </c>
      <c r="X2118" s="26">
        <f t="shared" si="1085"/>
        <v>210</v>
      </c>
      <c r="Y2118" s="26">
        <f t="shared" si="1086"/>
        <v>12.6</v>
      </c>
      <c r="Z2118" s="26">
        <f t="shared" si="1087"/>
        <v>147</v>
      </c>
      <c r="AA2118" s="26">
        <f t="shared" si="1088"/>
        <v>63</v>
      </c>
      <c r="AB2118" s="26">
        <f t="shared" si="1089"/>
        <v>12.6</v>
      </c>
      <c r="AC2118" s="26">
        <f t="shared" si="1090"/>
        <v>222.6</v>
      </c>
      <c r="AD2118" s="93">
        <f t="shared" si="1091"/>
        <v>222.6</v>
      </c>
    </row>
    <row r="2119" spans="1:30" ht="30" customHeight="1" x14ac:dyDescent="0.35">
      <c r="A2119" s="16"/>
      <c r="B2119" s="16" t="s">
        <v>61</v>
      </c>
      <c r="C2119" s="17">
        <v>1800</v>
      </c>
      <c r="D2119" s="18">
        <v>14388</v>
      </c>
      <c r="E2119" s="18">
        <v>8625</v>
      </c>
      <c r="F2119" s="19" t="s">
        <v>577</v>
      </c>
      <c r="G2119" s="16" t="s">
        <v>72</v>
      </c>
      <c r="H2119" s="16" t="s">
        <v>36</v>
      </c>
      <c r="I2119" s="19">
        <v>7.5</v>
      </c>
      <c r="J2119" s="19">
        <v>1.3</v>
      </c>
      <c r="K2119" s="19">
        <v>2</v>
      </c>
      <c r="L2119" s="19"/>
      <c r="M2119" s="19">
        <f t="shared" ref="M2119" si="1092">K2119-L2119</f>
        <v>2</v>
      </c>
      <c r="N2119" s="19"/>
      <c r="O2119" s="19">
        <f t="shared" ref="O2119" si="1093">IF(P2119="m3",I2119*J2119*M2119,IF(P2119="m2-LxH",I2119*M2119,IF(P2119="m2-LxW",I2119*J2119*N2119,IF(P2119="rm",M2119,IF(P2119="lm",I2119,IF(P2119="unit",1,0))))))</f>
        <v>15</v>
      </c>
      <c r="P2119" s="20" t="str">
        <f>VLOOKUP(H2119,Supporting!A:D,2,FALSE)</f>
        <v>m2-LxH</v>
      </c>
      <c r="Q2119" s="21" t="str">
        <f t="shared" ref="Q2119" si="1094">IF(S2119&lt;&gt;0,"off hired",IF(R2119&lt;&gt;0,"on hire","-"))</f>
        <v>off hired</v>
      </c>
      <c r="R2119" s="22">
        <v>44952</v>
      </c>
      <c r="S2119" s="22">
        <v>44958</v>
      </c>
      <c r="T2119" s="23">
        <f t="shared" si="1083"/>
        <v>1</v>
      </c>
      <c r="U2119" s="24">
        <f t="shared" si="1084"/>
        <v>1</v>
      </c>
      <c r="V2119" s="31">
        <f>VLOOKUP(H2119,Supporting!A:D,3,FALSE)</f>
        <v>14</v>
      </c>
      <c r="W2119" s="25">
        <f>VLOOKUP(H2119,Supporting!A:D,4,FALSE)</f>
        <v>0.84</v>
      </c>
      <c r="X2119" s="26">
        <f t="shared" si="1085"/>
        <v>210</v>
      </c>
      <c r="Y2119" s="26">
        <f t="shared" si="1086"/>
        <v>12.6</v>
      </c>
      <c r="Z2119" s="26">
        <f t="shared" si="1087"/>
        <v>147</v>
      </c>
      <c r="AA2119" s="26">
        <f t="shared" si="1088"/>
        <v>63</v>
      </c>
      <c r="AB2119" s="26">
        <f t="shared" si="1089"/>
        <v>12.6</v>
      </c>
      <c r="AC2119" s="26">
        <f t="shared" si="1090"/>
        <v>222.6</v>
      </c>
      <c r="AD2119" s="93">
        <f t="shared" si="1091"/>
        <v>222.6</v>
      </c>
    </row>
    <row r="2120" spans="1:30" ht="30" customHeight="1" x14ac:dyDescent="0.35">
      <c r="A2120" s="16"/>
      <c r="B2120" s="16" t="s">
        <v>47</v>
      </c>
      <c r="C2120" s="17">
        <v>1799</v>
      </c>
      <c r="D2120" s="18">
        <v>14389</v>
      </c>
      <c r="E2120" s="18">
        <v>8763</v>
      </c>
      <c r="F2120" s="19" t="s">
        <v>49</v>
      </c>
      <c r="G2120" s="16" t="s">
        <v>76</v>
      </c>
      <c r="H2120" s="16" t="s">
        <v>36</v>
      </c>
      <c r="I2120" s="19">
        <v>14</v>
      </c>
      <c r="J2120" s="19">
        <v>1.3</v>
      </c>
      <c r="K2120" s="19">
        <v>2</v>
      </c>
      <c r="L2120" s="19"/>
      <c r="M2120" s="19">
        <f t="shared" si="1080"/>
        <v>2</v>
      </c>
      <c r="N2120" s="19"/>
      <c r="O2120" s="19">
        <f t="shared" si="1081"/>
        <v>28</v>
      </c>
      <c r="P2120" s="20" t="str">
        <f>VLOOKUP(H2120,Supporting!A:D,2,FALSE)</f>
        <v>m2-LxH</v>
      </c>
      <c r="Q2120" s="21" t="str">
        <f t="shared" si="1082"/>
        <v>off hired</v>
      </c>
      <c r="R2120" s="22">
        <v>44952</v>
      </c>
      <c r="S2120" s="22">
        <v>44987</v>
      </c>
      <c r="T2120" s="23">
        <f t="shared" si="1083"/>
        <v>1</v>
      </c>
      <c r="U2120" s="24">
        <f t="shared" si="1084"/>
        <v>5.1428571428571432</v>
      </c>
      <c r="V2120" s="31">
        <f>VLOOKUP(H2120,Supporting!A:D,3,FALSE)</f>
        <v>14</v>
      </c>
      <c r="W2120" s="25">
        <f>VLOOKUP(H2120,Supporting!A:D,4,FALSE)</f>
        <v>0.84</v>
      </c>
      <c r="X2120" s="26">
        <f t="shared" si="1085"/>
        <v>392</v>
      </c>
      <c r="Y2120" s="26">
        <f t="shared" si="1086"/>
        <v>23.52</v>
      </c>
      <c r="Z2120" s="26">
        <f t="shared" si="1087"/>
        <v>274.39999999999998</v>
      </c>
      <c r="AA2120" s="26">
        <f t="shared" si="1088"/>
        <v>117.60000000000001</v>
      </c>
      <c r="AB2120" s="26">
        <f t="shared" si="1089"/>
        <v>120.96</v>
      </c>
      <c r="AC2120" s="26">
        <f t="shared" si="1090"/>
        <v>512.96</v>
      </c>
      <c r="AD2120" s="93">
        <f t="shared" si="1091"/>
        <v>512.96</v>
      </c>
    </row>
    <row r="2121" spans="1:30" ht="30" customHeight="1" x14ac:dyDescent="0.35">
      <c r="A2121" s="16"/>
      <c r="B2121" s="16" t="s">
        <v>47</v>
      </c>
      <c r="C2121" s="17">
        <v>1801</v>
      </c>
      <c r="D2121" s="18">
        <v>14390</v>
      </c>
      <c r="E2121" s="18">
        <v>8727</v>
      </c>
      <c r="F2121" s="19" t="s">
        <v>577</v>
      </c>
      <c r="G2121" s="16"/>
      <c r="H2121" s="16" t="s">
        <v>38</v>
      </c>
      <c r="I2121" s="19">
        <v>1.8</v>
      </c>
      <c r="J2121" s="19">
        <v>1.8</v>
      </c>
      <c r="K2121" s="19">
        <v>3.5</v>
      </c>
      <c r="L2121" s="19"/>
      <c r="M2121" s="19">
        <f t="shared" si="1080"/>
        <v>3.5</v>
      </c>
      <c r="N2121" s="19"/>
      <c r="O2121" s="19">
        <f t="shared" si="1081"/>
        <v>3.5</v>
      </c>
      <c r="P2121" s="20" t="str">
        <f>VLOOKUP(H2121,Supporting!A:D,2,FALSE)</f>
        <v>rm</v>
      </c>
      <c r="Q2121" s="21" t="str">
        <f t="shared" si="1082"/>
        <v>off hired</v>
      </c>
      <c r="R2121" s="22">
        <v>44952</v>
      </c>
      <c r="S2121" s="22">
        <v>45012</v>
      </c>
      <c r="T2121" s="23">
        <f t="shared" si="1083"/>
        <v>1</v>
      </c>
      <c r="U2121" s="24">
        <f t="shared" si="1084"/>
        <v>8.7142857142857135</v>
      </c>
      <c r="V2121" s="31">
        <f>VLOOKUP(H2121,Supporting!A:D,3,FALSE)</f>
        <v>135</v>
      </c>
      <c r="W2121" s="25">
        <f>VLOOKUP(H2121,Supporting!A:D,4,FALSE)</f>
        <v>12.25</v>
      </c>
      <c r="X2121" s="26">
        <f t="shared" si="1085"/>
        <v>472.5</v>
      </c>
      <c r="Y2121" s="26">
        <f t="shared" si="1086"/>
        <v>42.875</v>
      </c>
      <c r="Z2121" s="26">
        <f t="shared" si="1087"/>
        <v>330.74999999999994</v>
      </c>
      <c r="AA2121" s="26">
        <f t="shared" si="1088"/>
        <v>141.75</v>
      </c>
      <c r="AB2121" s="26">
        <f t="shared" si="1089"/>
        <v>373.62499999999994</v>
      </c>
      <c r="AC2121" s="26">
        <f t="shared" si="1090"/>
        <v>846.12499999999989</v>
      </c>
      <c r="AD2121" s="93">
        <f t="shared" si="1091"/>
        <v>846.12499999999989</v>
      </c>
    </row>
    <row r="2122" spans="1:30" ht="30" customHeight="1" x14ac:dyDescent="0.35">
      <c r="A2122" s="16"/>
      <c r="B2122" s="16" t="s">
        <v>47</v>
      </c>
      <c r="C2122" s="17">
        <v>1801</v>
      </c>
      <c r="D2122" s="18">
        <v>14390</v>
      </c>
      <c r="E2122" s="18">
        <v>8727</v>
      </c>
      <c r="F2122" s="19" t="s">
        <v>577</v>
      </c>
      <c r="G2122" s="16"/>
      <c r="H2122" s="16" t="s">
        <v>28</v>
      </c>
      <c r="I2122" s="19">
        <v>2.5</v>
      </c>
      <c r="J2122" s="19">
        <v>2.5</v>
      </c>
      <c r="K2122" s="19">
        <v>3.5</v>
      </c>
      <c r="L2122" s="19"/>
      <c r="M2122" s="19">
        <f t="shared" si="1080"/>
        <v>3.5</v>
      </c>
      <c r="N2122" s="19"/>
      <c r="O2122" s="19">
        <f t="shared" si="1081"/>
        <v>21.875</v>
      </c>
      <c r="P2122" s="20" t="str">
        <f>VLOOKUP(H2122,Supporting!A:D,2,FALSE)</f>
        <v>m3</v>
      </c>
      <c r="Q2122" s="21" t="str">
        <f t="shared" si="1082"/>
        <v>off hired</v>
      </c>
      <c r="R2122" s="22">
        <v>44952</v>
      </c>
      <c r="S2122" s="22">
        <v>45012</v>
      </c>
      <c r="T2122" s="23">
        <f t="shared" si="1083"/>
        <v>1</v>
      </c>
      <c r="U2122" s="24">
        <f t="shared" si="1084"/>
        <v>8.7142857142857135</v>
      </c>
      <c r="V2122" s="31">
        <f>VLOOKUP(H2122,Supporting!A:D,3,FALSE)</f>
        <v>7.5</v>
      </c>
      <c r="W2122" s="25">
        <f>VLOOKUP(H2122,Supporting!A:D,4,FALSE)</f>
        <v>0.70000000000000007</v>
      </c>
      <c r="X2122" s="26">
        <f t="shared" si="1085"/>
        <v>164.0625</v>
      </c>
      <c r="Y2122" s="26">
        <f t="shared" si="1086"/>
        <v>15.312500000000002</v>
      </c>
      <c r="Z2122" s="26">
        <f t="shared" si="1087"/>
        <v>114.84374999999999</v>
      </c>
      <c r="AA2122" s="26">
        <f t="shared" si="1088"/>
        <v>49.21875</v>
      </c>
      <c r="AB2122" s="26">
        <f t="shared" si="1089"/>
        <v>133.4375</v>
      </c>
      <c r="AC2122" s="26">
        <f t="shared" si="1090"/>
        <v>297.5</v>
      </c>
      <c r="AD2122" s="93">
        <f t="shared" si="1091"/>
        <v>297.5</v>
      </c>
    </row>
    <row r="2123" spans="1:30" ht="30" customHeight="1" x14ac:dyDescent="0.35">
      <c r="A2123" s="16"/>
      <c r="B2123" s="16" t="s">
        <v>47</v>
      </c>
      <c r="C2123" s="17">
        <v>1801</v>
      </c>
      <c r="D2123" s="18">
        <v>14390</v>
      </c>
      <c r="E2123" s="18">
        <v>8727</v>
      </c>
      <c r="F2123" s="19" t="s">
        <v>577</v>
      </c>
      <c r="G2123" s="16"/>
      <c r="H2123" s="16" t="s">
        <v>41</v>
      </c>
      <c r="I2123" s="19">
        <v>2.5</v>
      </c>
      <c r="J2123" s="19">
        <v>1.2</v>
      </c>
      <c r="K2123" s="19"/>
      <c r="L2123" s="19"/>
      <c r="M2123" s="19">
        <f t="shared" si="1080"/>
        <v>0</v>
      </c>
      <c r="N2123" s="19">
        <v>1</v>
      </c>
      <c r="O2123" s="19">
        <f t="shared" si="1081"/>
        <v>3</v>
      </c>
      <c r="P2123" s="20" t="str">
        <f>VLOOKUP(H2123,Supporting!A:D,2,FALSE)</f>
        <v>m2-LxW</v>
      </c>
      <c r="Q2123" s="21" t="str">
        <f t="shared" si="1082"/>
        <v>off hired</v>
      </c>
      <c r="R2123" s="22">
        <v>44952</v>
      </c>
      <c r="S2123" s="22">
        <v>45012</v>
      </c>
      <c r="T2123" s="23">
        <f t="shared" si="1083"/>
        <v>1</v>
      </c>
      <c r="U2123" s="24">
        <f t="shared" si="1084"/>
        <v>8.7142857142857135</v>
      </c>
      <c r="V2123" s="31">
        <f>VLOOKUP(H2123,Supporting!A:D,3,FALSE)</f>
        <v>36.5</v>
      </c>
      <c r="W2123" s="25">
        <f>VLOOKUP(H2123,Supporting!A:D,4,FALSE)</f>
        <v>3.15</v>
      </c>
      <c r="X2123" s="26">
        <f t="shared" si="1085"/>
        <v>109.5</v>
      </c>
      <c r="Y2123" s="26">
        <f t="shared" si="1086"/>
        <v>9.4499999999999993</v>
      </c>
      <c r="Z2123" s="26">
        <f t="shared" si="1087"/>
        <v>76.649999999999991</v>
      </c>
      <c r="AA2123" s="26">
        <f t="shared" si="1088"/>
        <v>32.849999999999994</v>
      </c>
      <c r="AB2123" s="26">
        <f t="shared" si="1089"/>
        <v>82.34999999999998</v>
      </c>
      <c r="AC2123" s="26">
        <f t="shared" si="1090"/>
        <v>191.84999999999997</v>
      </c>
      <c r="AD2123" s="93">
        <f t="shared" si="1091"/>
        <v>191.84999999999997</v>
      </c>
    </row>
    <row r="2124" spans="1:30" ht="30" customHeight="1" x14ac:dyDescent="0.35">
      <c r="A2124" s="16"/>
      <c r="B2124" s="16" t="s">
        <v>47</v>
      </c>
      <c r="C2124" s="17">
        <v>1802</v>
      </c>
      <c r="D2124" s="18">
        <v>14391</v>
      </c>
      <c r="E2124" s="18">
        <v>8645</v>
      </c>
      <c r="F2124" s="19" t="s">
        <v>577</v>
      </c>
      <c r="G2124" s="16" t="s">
        <v>76</v>
      </c>
      <c r="H2124" s="16" t="s">
        <v>36</v>
      </c>
      <c r="I2124" s="19">
        <v>12.3</v>
      </c>
      <c r="J2124" s="19">
        <v>1.3</v>
      </c>
      <c r="K2124" s="19">
        <v>4.5</v>
      </c>
      <c r="L2124" s="19"/>
      <c r="M2124" s="19">
        <f t="shared" si="1080"/>
        <v>4.5</v>
      </c>
      <c r="N2124" s="19"/>
      <c r="O2124" s="19">
        <f t="shared" si="1081"/>
        <v>55.35</v>
      </c>
      <c r="P2124" s="20" t="str">
        <f>VLOOKUP(H2124,Supporting!A:D,2,FALSE)</f>
        <v>m2-LxH</v>
      </c>
      <c r="Q2124" s="21" t="str">
        <f t="shared" si="1082"/>
        <v>off hired</v>
      </c>
      <c r="R2124" s="22">
        <v>44952</v>
      </c>
      <c r="S2124" s="22">
        <v>44965</v>
      </c>
      <c r="T2124" s="23">
        <f t="shared" si="1083"/>
        <v>1</v>
      </c>
      <c r="U2124" s="24">
        <f t="shared" si="1084"/>
        <v>2</v>
      </c>
      <c r="V2124" s="31">
        <f>VLOOKUP(H2124,Supporting!A:D,3,FALSE)</f>
        <v>14</v>
      </c>
      <c r="W2124" s="25">
        <f>VLOOKUP(H2124,Supporting!A:D,4,FALSE)</f>
        <v>0.84</v>
      </c>
      <c r="X2124" s="26">
        <f t="shared" si="1085"/>
        <v>774.9</v>
      </c>
      <c r="Y2124" s="26">
        <f t="shared" si="1086"/>
        <v>46.494</v>
      </c>
      <c r="Z2124" s="26">
        <f t="shared" si="1087"/>
        <v>542.42999999999995</v>
      </c>
      <c r="AA2124" s="26">
        <f t="shared" si="1088"/>
        <v>232.47</v>
      </c>
      <c r="AB2124" s="26">
        <f t="shared" si="1089"/>
        <v>92.988</v>
      </c>
      <c r="AC2124" s="26">
        <f t="shared" si="1090"/>
        <v>867.88799999999992</v>
      </c>
      <c r="AD2124" s="93">
        <f t="shared" si="1091"/>
        <v>867.88799999999992</v>
      </c>
    </row>
    <row r="2125" spans="1:30" ht="30" customHeight="1" x14ac:dyDescent="0.35">
      <c r="A2125" s="16"/>
      <c r="B2125" s="16" t="s">
        <v>47</v>
      </c>
      <c r="C2125" s="17">
        <v>1802</v>
      </c>
      <c r="D2125" s="18">
        <v>14391</v>
      </c>
      <c r="E2125" s="18">
        <v>8645</v>
      </c>
      <c r="F2125" s="19" t="s">
        <v>577</v>
      </c>
      <c r="G2125" s="16" t="s">
        <v>76</v>
      </c>
      <c r="H2125" s="16" t="s">
        <v>28</v>
      </c>
      <c r="I2125" s="19">
        <v>2.5</v>
      </c>
      <c r="J2125" s="19">
        <v>2.5</v>
      </c>
      <c r="K2125" s="19">
        <v>3.5</v>
      </c>
      <c r="L2125" s="19"/>
      <c r="M2125" s="19">
        <f t="shared" si="1080"/>
        <v>3.5</v>
      </c>
      <c r="N2125" s="19"/>
      <c r="O2125" s="19">
        <f t="shared" si="1081"/>
        <v>21.875</v>
      </c>
      <c r="P2125" s="20" t="str">
        <f>VLOOKUP(H2125,Supporting!A:D,2,FALSE)</f>
        <v>m3</v>
      </c>
      <c r="Q2125" s="21" t="str">
        <f t="shared" si="1082"/>
        <v>off hired</v>
      </c>
      <c r="R2125" s="22">
        <v>44952</v>
      </c>
      <c r="S2125" s="22">
        <v>44965</v>
      </c>
      <c r="T2125" s="23">
        <f t="shared" si="1083"/>
        <v>1</v>
      </c>
      <c r="U2125" s="24">
        <f t="shared" si="1084"/>
        <v>2</v>
      </c>
      <c r="V2125" s="31">
        <f>VLOOKUP(H2125,Supporting!A:D,3,FALSE)</f>
        <v>7.5</v>
      </c>
      <c r="W2125" s="25">
        <f>VLOOKUP(H2125,Supporting!A:D,4,FALSE)</f>
        <v>0.70000000000000007</v>
      </c>
      <c r="X2125" s="26">
        <f t="shared" si="1085"/>
        <v>164.0625</v>
      </c>
      <c r="Y2125" s="26">
        <f t="shared" si="1086"/>
        <v>15.312500000000002</v>
      </c>
      <c r="Z2125" s="26">
        <f t="shared" si="1087"/>
        <v>114.84374999999999</v>
      </c>
      <c r="AA2125" s="26">
        <f t="shared" si="1088"/>
        <v>49.21875</v>
      </c>
      <c r="AB2125" s="26">
        <f t="shared" si="1089"/>
        <v>30.625000000000004</v>
      </c>
      <c r="AC2125" s="26">
        <f t="shared" si="1090"/>
        <v>194.6875</v>
      </c>
      <c r="AD2125" s="93">
        <f t="shared" si="1091"/>
        <v>194.6875</v>
      </c>
    </row>
    <row r="2126" spans="1:30" ht="30" customHeight="1" x14ac:dyDescent="0.35">
      <c r="A2126" s="16"/>
      <c r="B2126" s="16" t="s">
        <v>47</v>
      </c>
      <c r="C2126" s="17">
        <v>1802</v>
      </c>
      <c r="D2126" s="18">
        <v>14391</v>
      </c>
      <c r="E2126" s="18">
        <v>8645</v>
      </c>
      <c r="F2126" s="19" t="s">
        <v>577</v>
      </c>
      <c r="G2126" s="16" t="s">
        <v>76</v>
      </c>
      <c r="H2126" s="16" t="s">
        <v>41</v>
      </c>
      <c r="I2126" s="19">
        <v>6.8</v>
      </c>
      <c r="J2126" s="19">
        <v>0.6</v>
      </c>
      <c r="K2126" s="19"/>
      <c r="L2126" s="19"/>
      <c r="M2126" s="19">
        <f t="shared" si="1080"/>
        <v>0</v>
      </c>
      <c r="N2126" s="19">
        <v>1</v>
      </c>
      <c r="O2126" s="19">
        <f t="shared" si="1081"/>
        <v>4.08</v>
      </c>
      <c r="P2126" s="20" t="str">
        <f>VLOOKUP(H2126,Supporting!A:D,2,FALSE)</f>
        <v>m2-LxW</v>
      </c>
      <c r="Q2126" s="21" t="str">
        <f t="shared" si="1082"/>
        <v>off hired</v>
      </c>
      <c r="R2126" s="22">
        <v>44952</v>
      </c>
      <c r="S2126" s="22">
        <v>44965</v>
      </c>
      <c r="T2126" s="23">
        <f t="shared" si="1083"/>
        <v>1</v>
      </c>
      <c r="U2126" s="24">
        <f t="shared" si="1084"/>
        <v>2</v>
      </c>
      <c r="V2126" s="31">
        <f>VLOOKUP(H2126,Supporting!A:D,3,FALSE)</f>
        <v>36.5</v>
      </c>
      <c r="W2126" s="25">
        <f>VLOOKUP(H2126,Supporting!A:D,4,FALSE)</f>
        <v>3.15</v>
      </c>
      <c r="X2126" s="26">
        <f t="shared" si="1085"/>
        <v>148.92000000000002</v>
      </c>
      <c r="Y2126" s="26">
        <f t="shared" si="1086"/>
        <v>12.852</v>
      </c>
      <c r="Z2126" s="26">
        <f t="shared" si="1087"/>
        <v>104.244</v>
      </c>
      <c r="AA2126" s="26">
        <f t="shared" si="1088"/>
        <v>44.676000000000002</v>
      </c>
      <c r="AB2126" s="26">
        <f t="shared" si="1089"/>
        <v>25.704000000000001</v>
      </c>
      <c r="AC2126" s="26">
        <f t="shared" si="1090"/>
        <v>174.62400000000002</v>
      </c>
      <c r="AD2126" s="93">
        <f t="shared" si="1091"/>
        <v>174.62400000000002</v>
      </c>
    </row>
    <row r="2127" spans="1:30" ht="30" customHeight="1" x14ac:dyDescent="0.35">
      <c r="A2127" s="16"/>
      <c r="B2127" s="16" t="s">
        <v>47</v>
      </c>
      <c r="C2127" s="17">
        <v>1803</v>
      </c>
      <c r="D2127" s="18">
        <v>14392</v>
      </c>
      <c r="E2127" s="18">
        <v>8555</v>
      </c>
      <c r="F2127" s="19" t="s">
        <v>49</v>
      </c>
      <c r="G2127" s="16" t="s">
        <v>606</v>
      </c>
      <c r="H2127" s="16" t="s">
        <v>38</v>
      </c>
      <c r="I2127" s="19">
        <v>1.8</v>
      </c>
      <c r="J2127" s="19">
        <v>1.8</v>
      </c>
      <c r="K2127" s="19">
        <v>2</v>
      </c>
      <c r="L2127" s="19"/>
      <c r="M2127" s="19">
        <f t="shared" si="1080"/>
        <v>2</v>
      </c>
      <c r="N2127" s="19"/>
      <c r="O2127" s="19">
        <f t="shared" si="1081"/>
        <v>2</v>
      </c>
      <c r="P2127" s="20" t="str">
        <f>VLOOKUP(H2127,Supporting!A:D,2,FALSE)</f>
        <v>rm</v>
      </c>
      <c r="Q2127" s="21" t="str">
        <f t="shared" si="1082"/>
        <v>off hired</v>
      </c>
      <c r="R2127" s="22">
        <v>44952</v>
      </c>
      <c r="S2127" s="22">
        <v>44967</v>
      </c>
      <c r="T2127" s="23">
        <f t="shared" si="1083"/>
        <v>1</v>
      </c>
      <c r="U2127" s="24">
        <f t="shared" si="1084"/>
        <v>2.2857142857142856</v>
      </c>
      <c r="V2127" s="31">
        <f>VLOOKUP(H2127,Supporting!A:D,3,FALSE)</f>
        <v>135</v>
      </c>
      <c r="W2127" s="25">
        <f>VLOOKUP(H2127,Supporting!A:D,4,FALSE)</f>
        <v>12.25</v>
      </c>
      <c r="X2127" s="26">
        <f t="shared" si="1085"/>
        <v>270</v>
      </c>
      <c r="Y2127" s="26">
        <f t="shared" si="1086"/>
        <v>24.5</v>
      </c>
      <c r="Z2127" s="26">
        <f t="shared" si="1087"/>
        <v>189</v>
      </c>
      <c r="AA2127" s="26">
        <f t="shared" si="1088"/>
        <v>81</v>
      </c>
      <c r="AB2127" s="26">
        <f t="shared" si="1089"/>
        <v>56</v>
      </c>
      <c r="AC2127" s="26">
        <f t="shared" si="1090"/>
        <v>326</v>
      </c>
      <c r="AD2127" s="93">
        <f t="shared" si="1091"/>
        <v>326</v>
      </c>
    </row>
    <row r="2128" spans="1:30" ht="30" customHeight="1" x14ac:dyDescent="0.35">
      <c r="A2128" s="16"/>
      <c r="B2128" s="16" t="s">
        <v>55</v>
      </c>
      <c r="C2128" s="17">
        <v>1804</v>
      </c>
      <c r="D2128" s="18">
        <v>14393</v>
      </c>
      <c r="E2128" s="18">
        <v>8591</v>
      </c>
      <c r="F2128" s="19" t="s">
        <v>49</v>
      </c>
      <c r="G2128" s="16" t="s">
        <v>137</v>
      </c>
      <c r="H2128" s="16" t="s">
        <v>36</v>
      </c>
      <c r="I2128" s="19">
        <v>5</v>
      </c>
      <c r="J2128" s="19">
        <v>1.3</v>
      </c>
      <c r="K2128" s="19">
        <v>2</v>
      </c>
      <c r="L2128" s="19"/>
      <c r="M2128" s="19">
        <f t="shared" si="1080"/>
        <v>2</v>
      </c>
      <c r="N2128" s="19"/>
      <c r="O2128" s="19">
        <f t="shared" si="1081"/>
        <v>10</v>
      </c>
      <c r="P2128" s="20" t="str">
        <f>VLOOKUP(H2128,Supporting!A:D,2,FALSE)</f>
        <v>m2-LxH</v>
      </c>
      <c r="Q2128" s="21" t="str">
        <f t="shared" si="1082"/>
        <v>off hired</v>
      </c>
      <c r="R2128" s="22">
        <v>44953</v>
      </c>
      <c r="S2128" s="22">
        <v>44978</v>
      </c>
      <c r="T2128" s="23">
        <f t="shared" si="1083"/>
        <v>1</v>
      </c>
      <c r="U2128" s="24">
        <f t="shared" si="1084"/>
        <v>3.7142857142857144</v>
      </c>
      <c r="V2128" s="31">
        <f>VLOOKUP(H2128,Supporting!A:D,3,FALSE)</f>
        <v>14</v>
      </c>
      <c r="W2128" s="25">
        <f>VLOOKUP(H2128,Supporting!A:D,4,FALSE)</f>
        <v>0.84</v>
      </c>
      <c r="X2128" s="26">
        <f t="shared" si="1085"/>
        <v>140</v>
      </c>
      <c r="Y2128" s="26">
        <f t="shared" si="1086"/>
        <v>8.4</v>
      </c>
      <c r="Z2128" s="26">
        <f t="shared" si="1087"/>
        <v>98</v>
      </c>
      <c r="AA2128" s="26">
        <f t="shared" si="1088"/>
        <v>42</v>
      </c>
      <c r="AB2128" s="26">
        <f t="shared" si="1089"/>
        <v>31.200000000000003</v>
      </c>
      <c r="AC2128" s="26">
        <f t="shared" si="1090"/>
        <v>171.2</v>
      </c>
      <c r="AD2128" s="93">
        <f t="shared" si="1091"/>
        <v>171.2</v>
      </c>
    </row>
    <row r="2129" spans="1:30" ht="30" customHeight="1" x14ac:dyDescent="0.35">
      <c r="A2129" s="16"/>
      <c r="B2129" s="16" t="s">
        <v>55</v>
      </c>
      <c r="C2129" s="17">
        <v>1805</v>
      </c>
      <c r="D2129" s="18">
        <v>14394</v>
      </c>
      <c r="E2129" s="18">
        <v>8591</v>
      </c>
      <c r="F2129" s="19" t="s">
        <v>49</v>
      </c>
      <c r="G2129" s="16" t="s">
        <v>137</v>
      </c>
      <c r="H2129" s="16" t="s">
        <v>37</v>
      </c>
      <c r="I2129" s="19">
        <v>1.8</v>
      </c>
      <c r="J2129" s="19">
        <v>1.8</v>
      </c>
      <c r="K2129" s="19">
        <v>4</v>
      </c>
      <c r="L2129" s="19"/>
      <c r="M2129" s="19">
        <f t="shared" si="1080"/>
        <v>4</v>
      </c>
      <c r="N2129" s="19"/>
      <c r="O2129" s="19">
        <f t="shared" si="1081"/>
        <v>4</v>
      </c>
      <c r="P2129" s="20" t="str">
        <f>VLOOKUP(H2129,Supporting!A:D,2,FALSE)</f>
        <v>rm</v>
      </c>
      <c r="Q2129" s="21" t="str">
        <f t="shared" si="1082"/>
        <v>off hired</v>
      </c>
      <c r="R2129" s="22">
        <v>44953</v>
      </c>
      <c r="S2129" s="22">
        <v>44978</v>
      </c>
      <c r="T2129" s="23">
        <f t="shared" si="1083"/>
        <v>1</v>
      </c>
      <c r="U2129" s="24">
        <f t="shared" si="1084"/>
        <v>3.7142857142857144</v>
      </c>
      <c r="V2129" s="31">
        <f>VLOOKUP(H2129,Supporting!A:D,3,FALSE)</f>
        <v>100</v>
      </c>
      <c r="W2129" s="25">
        <f>VLOOKUP(H2129,Supporting!A:D,4,FALSE)</f>
        <v>10.15</v>
      </c>
      <c r="X2129" s="26">
        <f t="shared" si="1085"/>
        <v>400</v>
      </c>
      <c r="Y2129" s="26">
        <f t="shared" si="1086"/>
        <v>40.6</v>
      </c>
      <c r="Z2129" s="26">
        <f t="shared" si="1087"/>
        <v>280</v>
      </c>
      <c r="AA2129" s="26">
        <f t="shared" si="1088"/>
        <v>120</v>
      </c>
      <c r="AB2129" s="26">
        <f t="shared" si="1089"/>
        <v>150.80000000000001</v>
      </c>
      <c r="AC2129" s="26">
        <f t="shared" si="1090"/>
        <v>550.79999999999995</v>
      </c>
      <c r="AD2129" s="93">
        <f t="shared" si="1091"/>
        <v>550.79999999999995</v>
      </c>
    </row>
    <row r="2130" spans="1:30" ht="30" customHeight="1" x14ac:dyDescent="0.35">
      <c r="A2130" s="16"/>
      <c r="B2130" s="16" t="s">
        <v>61</v>
      </c>
      <c r="C2130" s="17">
        <v>1806</v>
      </c>
      <c r="D2130" s="18">
        <v>14395</v>
      </c>
      <c r="E2130" s="18">
        <v>8553</v>
      </c>
      <c r="F2130" s="19" t="s">
        <v>577</v>
      </c>
      <c r="G2130" s="16" t="s">
        <v>53</v>
      </c>
      <c r="H2130" s="16" t="s">
        <v>36</v>
      </c>
      <c r="I2130" s="19">
        <v>22</v>
      </c>
      <c r="J2130" s="19">
        <v>1.3</v>
      </c>
      <c r="K2130" s="19">
        <v>4</v>
      </c>
      <c r="L2130" s="19"/>
      <c r="M2130" s="19">
        <f t="shared" si="1080"/>
        <v>4</v>
      </c>
      <c r="N2130" s="19"/>
      <c r="O2130" s="19">
        <f t="shared" si="1081"/>
        <v>88</v>
      </c>
      <c r="P2130" s="20" t="str">
        <f>VLOOKUP(H2130,Supporting!A:D,2,FALSE)</f>
        <v>m2-LxH</v>
      </c>
      <c r="Q2130" s="21" t="str">
        <f t="shared" si="1082"/>
        <v>off hired</v>
      </c>
      <c r="R2130" s="22">
        <v>44953</v>
      </c>
      <c r="S2130" s="22">
        <v>44967</v>
      </c>
      <c r="T2130" s="23">
        <f t="shared" si="1083"/>
        <v>1</v>
      </c>
      <c r="U2130" s="24">
        <f t="shared" si="1084"/>
        <v>2.1428571428571428</v>
      </c>
      <c r="V2130" s="31">
        <f>VLOOKUP(H2130,Supporting!A:D,3,FALSE)</f>
        <v>14</v>
      </c>
      <c r="W2130" s="25">
        <f>VLOOKUP(H2130,Supporting!A:D,4,FALSE)</f>
        <v>0.84</v>
      </c>
      <c r="X2130" s="26">
        <f t="shared" si="1085"/>
        <v>1232</v>
      </c>
      <c r="Y2130" s="26">
        <f t="shared" si="1086"/>
        <v>73.92</v>
      </c>
      <c r="Z2130" s="26">
        <f t="shared" si="1087"/>
        <v>862.39999999999986</v>
      </c>
      <c r="AA2130" s="26">
        <f t="shared" si="1088"/>
        <v>369.59999999999997</v>
      </c>
      <c r="AB2130" s="26">
        <f t="shared" si="1089"/>
        <v>158.39999999999998</v>
      </c>
      <c r="AC2130" s="26">
        <f t="shared" si="1090"/>
        <v>1390.3999999999996</v>
      </c>
      <c r="AD2130" s="93">
        <f t="shared" si="1091"/>
        <v>1390.3999999999996</v>
      </c>
    </row>
    <row r="2131" spans="1:30" ht="30" customHeight="1" x14ac:dyDescent="0.35">
      <c r="A2131" s="16"/>
      <c r="B2131" s="16" t="s">
        <v>61</v>
      </c>
      <c r="C2131" s="17">
        <v>1806</v>
      </c>
      <c r="D2131" s="18">
        <v>14395</v>
      </c>
      <c r="E2131" s="18">
        <v>8553</v>
      </c>
      <c r="F2131" s="19" t="s">
        <v>577</v>
      </c>
      <c r="G2131" s="16" t="s">
        <v>53</v>
      </c>
      <c r="H2131" s="16" t="s">
        <v>28</v>
      </c>
      <c r="I2131" s="19">
        <v>8</v>
      </c>
      <c r="J2131" s="19">
        <v>6</v>
      </c>
      <c r="K2131" s="19">
        <v>4.5</v>
      </c>
      <c r="L2131" s="19"/>
      <c r="M2131" s="19">
        <f t="shared" si="1080"/>
        <v>4.5</v>
      </c>
      <c r="N2131" s="19"/>
      <c r="O2131" s="19">
        <f t="shared" si="1081"/>
        <v>216</v>
      </c>
      <c r="P2131" s="20" t="str">
        <f>VLOOKUP(H2131,Supporting!A:D,2,FALSE)</f>
        <v>m3</v>
      </c>
      <c r="Q2131" s="21" t="str">
        <f t="shared" si="1082"/>
        <v>off hired</v>
      </c>
      <c r="R2131" s="22">
        <v>44953</v>
      </c>
      <c r="S2131" s="22">
        <v>44967</v>
      </c>
      <c r="T2131" s="23">
        <f t="shared" si="1083"/>
        <v>1</v>
      </c>
      <c r="U2131" s="24">
        <f t="shared" si="1084"/>
        <v>2.1428571428571428</v>
      </c>
      <c r="V2131" s="31">
        <f>VLOOKUP(H2131,Supporting!A:D,3,FALSE)</f>
        <v>7.5</v>
      </c>
      <c r="W2131" s="25">
        <f>VLOOKUP(H2131,Supporting!A:D,4,FALSE)</f>
        <v>0.70000000000000007</v>
      </c>
      <c r="X2131" s="26">
        <f t="shared" si="1085"/>
        <v>1620</v>
      </c>
      <c r="Y2131" s="26">
        <f t="shared" si="1086"/>
        <v>151.20000000000002</v>
      </c>
      <c r="Z2131" s="26">
        <f t="shared" si="1087"/>
        <v>1134</v>
      </c>
      <c r="AA2131" s="26">
        <f t="shared" si="1088"/>
        <v>486</v>
      </c>
      <c r="AB2131" s="26">
        <f t="shared" si="1089"/>
        <v>324</v>
      </c>
      <c r="AC2131" s="26">
        <f t="shared" si="1090"/>
        <v>1944</v>
      </c>
      <c r="AD2131" s="93">
        <f t="shared" si="1091"/>
        <v>1944</v>
      </c>
    </row>
    <row r="2132" spans="1:30" ht="30" customHeight="1" x14ac:dyDescent="0.35">
      <c r="A2132" s="16"/>
      <c r="B2132" s="16" t="s">
        <v>79</v>
      </c>
      <c r="C2132" s="17">
        <v>1807</v>
      </c>
      <c r="D2132" s="18">
        <v>14396</v>
      </c>
      <c r="E2132" s="18">
        <v>8578</v>
      </c>
      <c r="F2132" s="19" t="s">
        <v>49</v>
      </c>
      <c r="G2132" s="16" t="s">
        <v>76</v>
      </c>
      <c r="H2132" s="16" t="s">
        <v>36</v>
      </c>
      <c r="I2132" s="19">
        <v>13</v>
      </c>
      <c r="J2132" s="19">
        <v>1.3</v>
      </c>
      <c r="K2132" s="19">
        <v>1</v>
      </c>
      <c r="L2132" s="19"/>
      <c r="M2132" s="19">
        <f t="shared" si="1080"/>
        <v>1</v>
      </c>
      <c r="N2132" s="19"/>
      <c r="O2132" s="19">
        <f t="shared" si="1081"/>
        <v>13</v>
      </c>
      <c r="P2132" s="20" t="str">
        <f>VLOOKUP(H2132,Supporting!A:D,2,FALSE)</f>
        <v>m2-LxH</v>
      </c>
      <c r="Q2132" s="21" t="str">
        <f t="shared" si="1082"/>
        <v>off hired</v>
      </c>
      <c r="R2132" s="22">
        <v>44953</v>
      </c>
      <c r="S2132" s="22">
        <v>44977</v>
      </c>
      <c r="T2132" s="23">
        <f t="shared" si="1083"/>
        <v>1</v>
      </c>
      <c r="U2132" s="24">
        <f t="shared" si="1084"/>
        <v>3.5714285714285716</v>
      </c>
      <c r="V2132" s="31">
        <f>VLOOKUP(H2132,Supporting!A:D,3,FALSE)</f>
        <v>14</v>
      </c>
      <c r="W2132" s="25">
        <f>VLOOKUP(H2132,Supporting!A:D,4,FALSE)</f>
        <v>0.84</v>
      </c>
      <c r="X2132" s="26">
        <f t="shared" si="1085"/>
        <v>182</v>
      </c>
      <c r="Y2132" s="26">
        <f t="shared" si="1086"/>
        <v>10.92</v>
      </c>
      <c r="Z2132" s="26">
        <f t="shared" si="1087"/>
        <v>127.39999999999999</v>
      </c>
      <c r="AA2132" s="26">
        <f t="shared" si="1088"/>
        <v>54.6</v>
      </c>
      <c r="AB2132" s="26">
        <f t="shared" si="1089"/>
        <v>39</v>
      </c>
      <c r="AC2132" s="26">
        <f t="shared" si="1090"/>
        <v>221</v>
      </c>
      <c r="AD2132" s="93">
        <f t="shared" si="1091"/>
        <v>221</v>
      </c>
    </row>
    <row r="2133" spans="1:30" ht="30" customHeight="1" x14ac:dyDescent="0.35">
      <c r="A2133" s="16"/>
      <c r="B2133" s="16" t="s">
        <v>164</v>
      </c>
      <c r="C2133" s="17">
        <v>1808</v>
      </c>
      <c r="D2133" s="18">
        <v>14397</v>
      </c>
      <c r="E2133" s="18">
        <v>8773</v>
      </c>
      <c r="F2133" s="19" t="s">
        <v>577</v>
      </c>
      <c r="G2133" s="16" t="s">
        <v>607</v>
      </c>
      <c r="H2133" s="16" t="s">
        <v>36</v>
      </c>
      <c r="I2133" s="19">
        <v>21</v>
      </c>
      <c r="J2133" s="19">
        <v>1</v>
      </c>
      <c r="K2133" s="19">
        <v>2</v>
      </c>
      <c r="L2133" s="19"/>
      <c r="M2133" s="19">
        <f t="shared" si="1080"/>
        <v>2</v>
      </c>
      <c r="N2133" s="19"/>
      <c r="O2133" s="19">
        <f t="shared" si="1081"/>
        <v>42</v>
      </c>
      <c r="P2133" s="20" t="str">
        <f>VLOOKUP(H2133,Supporting!A:D,2,FALSE)</f>
        <v>m2-LxH</v>
      </c>
      <c r="Q2133" s="21" t="str">
        <f t="shared" si="1082"/>
        <v>off hired</v>
      </c>
      <c r="R2133" s="22">
        <v>44953</v>
      </c>
      <c r="S2133" s="22">
        <v>44988</v>
      </c>
      <c r="T2133" s="23">
        <f t="shared" si="1083"/>
        <v>1</v>
      </c>
      <c r="U2133" s="24">
        <f t="shared" si="1084"/>
        <v>5.1428571428571432</v>
      </c>
      <c r="V2133" s="31">
        <f>VLOOKUP(H2133,Supporting!A:D,3,FALSE)</f>
        <v>14</v>
      </c>
      <c r="W2133" s="25">
        <f>VLOOKUP(H2133,Supporting!A:D,4,FALSE)</f>
        <v>0.84</v>
      </c>
      <c r="X2133" s="26">
        <f t="shared" si="1085"/>
        <v>588</v>
      </c>
      <c r="Y2133" s="26">
        <f t="shared" si="1086"/>
        <v>35.28</v>
      </c>
      <c r="Z2133" s="26">
        <f t="shared" si="1087"/>
        <v>411.59999999999997</v>
      </c>
      <c r="AA2133" s="26">
        <f t="shared" si="1088"/>
        <v>176.4</v>
      </c>
      <c r="AB2133" s="26">
        <f t="shared" si="1089"/>
        <v>181.44000000000003</v>
      </c>
      <c r="AC2133" s="26">
        <f t="shared" si="1090"/>
        <v>769.44</v>
      </c>
      <c r="AD2133" s="93">
        <f t="shared" si="1091"/>
        <v>769.44</v>
      </c>
    </row>
    <row r="2134" spans="1:30" ht="30" customHeight="1" x14ac:dyDescent="0.35">
      <c r="A2134" s="16"/>
      <c r="B2134" s="16" t="s">
        <v>47</v>
      </c>
      <c r="C2134" s="17">
        <v>1809</v>
      </c>
      <c r="D2134" s="18">
        <v>14398</v>
      </c>
      <c r="E2134" s="18">
        <v>8633</v>
      </c>
      <c r="F2134" s="19" t="s">
        <v>49</v>
      </c>
      <c r="G2134" s="16" t="s">
        <v>76</v>
      </c>
      <c r="H2134" s="16" t="s">
        <v>36</v>
      </c>
      <c r="I2134" s="19">
        <v>9.6</v>
      </c>
      <c r="J2134" s="19">
        <v>1.3</v>
      </c>
      <c r="K2134" s="19">
        <v>2.5</v>
      </c>
      <c r="L2134" s="19"/>
      <c r="M2134" s="19">
        <f t="shared" si="1080"/>
        <v>2.5</v>
      </c>
      <c r="N2134" s="19"/>
      <c r="O2134" s="19">
        <f t="shared" si="1081"/>
        <v>24</v>
      </c>
      <c r="P2134" s="20" t="str">
        <f>VLOOKUP(H2134,Supporting!A:D,2,FALSE)</f>
        <v>m2-LxH</v>
      </c>
      <c r="Q2134" s="21" t="str">
        <f t="shared" si="1082"/>
        <v>off hired</v>
      </c>
      <c r="R2134" s="22">
        <v>44953</v>
      </c>
      <c r="S2134" s="22">
        <v>44960</v>
      </c>
      <c r="T2134" s="23">
        <f t="shared" si="1083"/>
        <v>1</v>
      </c>
      <c r="U2134" s="24">
        <f t="shared" si="1084"/>
        <v>1.1428571428571428</v>
      </c>
      <c r="V2134" s="31">
        <f>VLOOKUP(H2134,Supporting!A:D,3,FALSE)</f>
        <v>14</v>
      </c>
      <c r="W2134" s="25">
        <f>VLOOKUP(H2134,Supporting!A:D,4,FALSE)</f>
        <v>0.84</v>
      </c>
      <c r="X2134" s="26">
        <f t="shared" si="1085"/>
        <v>336</v>
      </c>
      <c r="Y2134" s="26">
        <f t="shared" si="1086"/>
        <v>20.16</v>
      </c>
      <c r="Z2134" s="26">
        <f t="shared" si="1087"/>
        <v>235.19999999999996</v>
      </c>
      <c r="AA2134" s="26">
        <f t="shared" si="1088"/>
        <v>100.79999999999998</v>
      </c>
      <c r="AB2134" s="26">
        <f t="shared" si="1089"/>
        <v>23.04</v>
      </c>
      <c r="AC2134" s="26">
        <f t="shared" si="1090"/>
        <v>359.03999999999996</v>
      </c>
      <c r="AD2134" s="93">
        <f t="shared" si="1091"/>
        <v>359.03999999999996</v>
      </c>
    </row>
    <row r="2135" spans="1:30" ht="30" customHeight="1" x14ac:dyDescent="0.35">
      <c r="A2135" s="16"/>
      <c r="B2135" s="16" t="s">
        <v>47</v>
      </c>
      <c r="C2135" s="17">
        <v>1810</v>
      </c>
      <c r="D2135" s="18">
        <v>14399</v>
      </c>
      <c r="E2135" s="18">
        <v>8633</v>
      </c>
      <c r="F2135" s="19" t="s">
        <v>577</v>
      </c>
      <c r="G2135" s="16"/>
      <c r="H2135" s="16" t="s">
        <v>38</v>
      </c>
      <c r="I2135" s="19">
        <v>2.5</v>
      </c>
      <c r="J2135" s="19">
        <v>1.8</v>
      </c>
      <c r="K2135" s="19">
        <v>4</v>
      </c>
      <c r="L2135" s="19"/>
      <c r="M2135" s="19">
        <f t="shared" si="1080"/>
        <v>4</v>
      </c>
      <c r="N2135" s="19"/>
      <c r="O2135" s="19">
        <f t="shared" si="1081"/>
        <v>4</v>
      </c>
      <c r="P2135" s="20" t="str">
        <f>VLOOKUP(H2135,Supporting!A:D,2,FALSE)</f>
        <v>rm</v>
      </c>
      <c r="Q2135" s="21" t="str">
        <f t="shared" si="1082"/>
        <v>off hired</v>
      </c>
      <c r="R2135" s="22">
        <v>44953</v>
      </c>
      <c r="S2135" s="22">
        <v>44960</v>
      </c>
      <c r="T2135" s="23">
        <f t="shared" si="1083"/>
        <v>1</v>
      </c>
      <c r="U2135" s="24">
        <f t="shared" si="1084"/>
        <v>1.1428571428571428</v>
      </c>
      <c r="V2135" s="31">
        <f>VLOOKUP(H2135,Supporting!A:D,3,FALSE)</f>
        <v>135</v>
      </c>
      <c r="W2135" s="25">
        <f>VLOOKUP(H2135,Supporting!A:D,4,FALSE)</f>
        <v>12.25</v>
      </c>
      <c r="X2135" s="26">
        <f t="shared" si="1085"/>
        <v>540</v>
      </c>
      <c r="Y2135" s="26">
        <f t="shared" si="1086"/>
        <v>49</v>
      </c>
      <c r="Z2135" s="26">
        <f t="shared" si="1087"/>
        <v>378</v>
      </c>
      <c r="AA2135" s="26">
        <f t="shared" si="1088"/>
        <v>162</v>
      </c>
      <c r="AB2135" s="26">
        <f t="shared" si="1089"/>
        <v>56</v>
      </c>
      <c r="AC2135" s="26">
        <f t="shared" si="1090"/>
        <v>596</v>
      </c>
      <c r="AD2135" s="93">
        <f t="shared" si="1091"/>
        <v>596</v>
      </c>
    </row>
    <row r="2136" spans="1:30" ht="30" customHeight="1" x14ac:dyDescent="0.35">
      <c r="A2136" s="16"/>
      <c r="B2136" s="16" t="s">
        <v>47</v>
      </c>
      <c r="C2136" s="17">
        <v>1810</v>
      </c>
      <c r="D2136" s="18">
        <v>14399</v>
      </c>
      <c r="E2136" s="18">
        <v>8633</v>
      </c>
      <c r="F2136" s="19" t="s">
        <v>577</v>
      </c>
      <c r="G2136" s="16"/>
      <c r="H2136" s="16" t="s">
        <v>41</v>
      </c>
      <c r="I2136" s="19">
        <v>2.5</v>
      </c>
      <c r="J2136" s="19">
        <v>0.6</v>
      </c>
      <c r="K2136" s="19"/>
      <c r="L2136" s="19"/>
      <c r="M2136" s="19">
        <f t="shared" si="1080"/>
        <v>0</v>
      </c>
      <c r="N2136" s="19">
        <v>1</v>
      </c>
      <c r="O2136" s="19">
        <f t="shared" si="1081"/>
        <v>1.5</v>
      </c>
      <c r="P2136" s="20" t="str">
        <f>VLOOKUP(H2136,Supporting!A:D,2,FALSE)</f>
        <v>m2-LxW</v>
      </c>
      <c r="Q2136" s="21" t="str">
        <f t="shared" si="1082"/>
        <v>off hired</v>
      </c>
      <c r="R2136" s="22">
        <v>44953</v>
      </c>
      <c r="S2136" s="22">
        <v>44960</v>
      </c>
      <c r="T2136" s="23">
        <f t="shared" si="1083"/>
        <v>1</v>
      </c>
      <c r="U2136" s="24">
        <f t="shared" si="1084"/>
        <v>1.1428571428571428</v>
      </c>
      <c r="V2136" s="31">
        <f>VLOOKUP(H2136,Supporting!A:D,3,FALSE)</f>
        <v>36.5</v>
      </c>
      <c r="W2136" s="25">
        <f>VLOOKUP(H2136,Supporting!A:D,4,FALSE)</f>
        <v>3.15</v>
      </c>
      <c r="X2136" s="26">
        <f t="shared" si="1085"/>
        <v>54.75</v>
      </c>
      <c r="Y2136" s="26">
        <f t="shared" si="1086"/>
        <v>4.7249999999999996</v>
      </c>
      <c r="Z2136" s="26">
        <f t="shared" si="1087"/>
        <v>38.324999999999996</v>
      </c>
      <c r="AA2136" s="26">
        <f t="shared" si="1088"/>
        <v>16.424999999999997</v>
      </c>
      <c r="AB2136" s="26">
        <f t="shared" si="1089"/>
        <v>5.3999999999999995</v>
      </c>
      <c r="AC2136" s="26">
        <f t="shared" si="1090"/>
        <v>60.149999999999991</v>
      </c>
      <c r="AD2136" s="93">
        <f t="shared" si="1091"/>
        <v>60.149999999999991</v>
      </c>
    </row>
    <row r="2137" spans="1:30" ht="30" customHeight="1" x14ac:dyDescent="0.35">
      <c r="A2137" s="16"/>
      <c r="B2137" s="16" t="s">
        <v>79</v>
      </c>
      <c r="C2137" s="17">
        <v>1811</v>
      </c>
      <c r="D2137" s="18">
        <v>14400</v>
      </c>
      <c r="E2137" s="18"/>
      <c r="F2137" s="19" t="s">
        <v>49</v>
      </c>
      <c r="G2137" s="16"/>
      <c r="H2137" s="16" t="s">
        <v>36</v>
      </c>
      <c r="I2137" s="19">
        <v>5</v>
      </c>
      <c r="J2137" s="19">
        <v>1.3</v>
      </c>
      <c r="K2137" s="19">
        <v>2</v>
      </c>
      <c r="L2137" s="19"/>
      <c r="M2137" s="19">
        <f t="shared" si="1080"/>
        <v>2</v>
      </c>
      <c r="N2137" s="19"/>
      <c r="O2137" s="19">
        <f t="shared" si="1081"/>
        <v>10</v>
      </c>
      <c r="P2137" s="20" t="str">
        <f>VLOOKUP(H2137,Supporting!A:D,2,FALSE)</f>
        <v>m2-LxH</v>
      </c>
      <c r="Q2137" s="21" t="str">
        <f t="shared" si="1082"/>
        <v>on hire</v>
      </c>
      <c r="R2137" s="22">
        <v>44953</v>
      </c>
      <c r="S2137" s="22"/>
      <c r="T2137" s="23">
        <f t="shared" si="1083"/>
        <v>0</v>
      </c>
      <c r="U2137" s="24">
        <f t="shared" ca="1" si="1084"/>
        <v>12.571428571428571</v>
      </c>
      <c r="V2137" s="31">
        <f>VLOOKUP(H2137,Supporting!A:D,3,FALSE)</f>
        <v>14</v>
      </c>
      <c r="W2137" s="25">
        <f>VLOOKUP(H2137,Supporting!A:D,4,FALSE)</f>
        <v>0.84</v>
      </c>
      <c r="X2137" s="26">
        <f t="shared" si="1085"/>
        <v>140</v>
      </c>
      <c r="Y2137" s="26">
        <f t="shared" si="1086"/>
        <v>8.4</v>
      </c>
      <c r="Z2137" s="26">
        <f t="shared" si="1087"/>
        <v>98</v>
      </c>
      <c r="AA2137" s="26">
        <f t="shared" si="1088"/>
        <v>0</v>
      </c>
      <c r="AB2137" s="26">
        <f t="shared" ca="1" si="1089"/>
        <v>105.6</v>
      </c>
      <c r="AC2137" s="26">
        <f t="shared" ca="1" si="1090"/>
        <v>203.6</v>
      </c>
      <c r="AD2137" s="93">
        <f t="shared" ca="1" si="1091"/>
        <v>203.6</v>
      </c>
    </row>
    <row r="2138" spans="1:30" ht="30" customHeight="1" x14ac:dyDescent="0.35">
      <c r="A2138" s="16"/>
      <c r="B2138" s="16" t="s">
        <v>93</v>
      </c>
      <c r="C2138" s="17">
        <v>1812</v>
      </c>
      <c r="D2138" s="18">
        <v>14401</v>
      </c>
      <c r="E2138" s="18">
        <v>8641</v>
      </c>
      <c r="F2138" s="19" t="s">
        <v>577</v>
      </c>
      <c r="G2138" s="16" t="s">
        <v>73</v>
      </c>
      <c r="H2138" s="16" t="s">
        <v>36</v>
      </c>
      <c r="I2138" s="19">
        <v>2.5</v>
      </c>
      <c r="J2138" s="19">
        <v>1</v>
      </c>
      <c r="K2138" s="19">
        <v>2.5</v>
      </c>
      <c r="L2138" s="19"/>
      <c r="M2138" s="19">
        <f t="shared" si="1080"/>
        <v>2.5</v>
      </c>
      <c r="N2138" s="19"/>
      <c r="O2138" s="19">
        <f t="shared" si="1081"/>
        <v>6.25</v>
      </c>
      <c r="P2138" s="20" t="str">
        <f>VLOOKUP(H2138,Supporting!A:D,2,FALSE)</f>
        <v>m2-LxH</v>
      </c>
      <c r="Q2138" s="21" t="str">
        <f t="shared" si="1082"/>
        <v>off hired</v>
      </c>
      <c r="R2138" s="22">
        <v>44954</v>
      </c>
      <c r="S2138" s="22">
        <v>44963</v>
      </c>
      <c r="T2138" s="23">
        <f t="shared" si="1083"/>
        <v>1</v>
      </c>
      <c r="U2138" s="24">
        <f t="shared" si="1084"/>
        <v>1.4285714285714286</v>
      </c>
      <c r="V2138" s="31">
        <f>VLOOKUP(H2138,Supporting!A:D,3,FALSE)</f>
        <v>14</v>
      </c>
      <c r="W2138" s="25">
        <f>VLOOKUP(H2138,Supporting!A:D,4,FALSE)</f>
        <v>0.84</v>
      </c>
      <c r="X2138" s="26">
        <f t="shared" si="1085"/>
        <v>87.5</v>
      </c>
      <c r="Y2138" s="26">
        <f t="shared" si="1086"/>
        <v>5.25</v>
      </c>
      <c r="Z2138" s="26">
        <f t="shared" si="1087"/>
        <v>61.25</v>
      </c>
      <c r="AA2138" s="26">
        <f t="shared" si="1088"/>
        <v>26.25</v>
      </c>
      <c r="AB2138" s="26">
        <f t="shared" si="1089"/>
        <v>7.5</v>
      </c>
      <c r="AC2138" s="26">
        <f t="shared" si="1090"/>
        <v>95</v>
      </c>
      <c r="AD2138" s="93">
        <f t="shared" si="1091"/>
        <v>95</v>
      </c>
    </row>
    <row r="2139" spans="1:30" ht="30" customHeight="1" x14ac:dyDescent="0.35">
      <c r="A2139" s="16"/>
      <c r="B2139" s="16" t="s">
        <v>93</v>
      </c>
      <c r="C2139" s="17">
        <v>1812</v>
      </c>
      <c r="D2139" s="18">
        <v>14401</v>
      </c>
      <c r="E2139" s="18">
        <v>8641</v>
      </c>
      <c r="F2139" s="19" t="s">
        <v>577</v>
      </c>
      <c r="G2139" s="16" t="s">
        <v>73</v>
      </c>
      <c r="H2139" s="16" t="s">
        <v>36</v>
      </c>
      <c r="I2139" s="19">
        <v>1.8</v>
      </c>
      <c r="J2139" s="19">
        <v>0.6</v>
      </c>
      <c r="K2139" s="19">
        <v>2</v>
      </c>
      <c r="L2139" s="19"/>
      <c r="M2139" s="19">
        <f t="shared" si="1080"/>
        <v>2</v>
      </c>
      <c r="N2139" s="19"/>
      <c r="O2139" s="19">
        <f t="shared" si="1081"/>
        <v>3.6</v>
      </c>
      <c r="P2139" s="20" t="str">
        <f>VLOOKUP(H2139,Supporting!A:D,2,FALSE)</f>
        <v>m2-LxH</v>
      </c>
      <c r="Q2139" s="21" t="str">
        <f t="shared" si="1082"/>
        <v>off hired</v>
      </c>
      <c r="R2139" s="22">
        <v>44954</v>
      </c>
      <c r="S2139" s="22">
        <v>44963</v>
      </c>
      <c r="T2139" s="23">
        <f t="shared" si="1083"/>
        <v>1</v>
      </c>
      <c r="U2139" s="24">
        <f t="shared" si="1084"/>
        <v>1.4285714285714286</v>
      </c>
      <c r="V2139" s="31">
        <f>VLOOKUP(H2139,Supporting!A:D,3,FALSE)</f>
        <v>14</v>
      </c>
      <c r="W2139" s="25">
        <f>VLOOKUP(H2139,Supporting!A:D,4,FALSE)</f>
        <v>0.84</v>
      </c>
      <c r="X2139" s="26">
        <f t="shared" si="1085"/>
        <v>50.4</v>
      </c>
      <c r="Y2139" s="26">
        <f t="shared" si="1086"/>
        <v>3.024</v>
      </c>
      <c r="Z2139" s="26">
        <f t="shared" si="1087"/>
        <v>35.28</v>
      </c>
      <c r="AA2139" s="26">
        <f t="shared" si="1088"/>
        <v>15.120000000000001</v>
      </c>
      <c r="AB2139" s="26">
        <f t="shared" si="1089"/>
        <v>4.32</v>
      </c>
      <c r="AC2139" s="26">
        <f t="shared" si="1090"/>
        <v>54.720000000000006</v>
      </c>
      <c r="AD2139" s="93">
        <f t="shared" si="1091"/>
        <v>54.720000000000006</v>
      </c>
    </row>
    <row r="2140" spans="1:30" ht="30" customHeight="1" x14ac:dyDescent="0.35">
      <c r="A2140" s="16"/>
      <c r="B2140" s="16" t="s">
        <v>100</v>
      </c>
      <c r="C2140" s="17">
        <v>1813</v>
      </c>
      <c r="D2140" s="18">
        <v>14402</v>
      </c>
      <c r="E2140" s="18">
        <v>8618</v>
      </c>
      <c r="F2140" s="19" t="s">
        <v>577</v>
      </c>
      <c r="G2140" s="16" t="s">
        <v>134</v>
      </c>
      <c r="H2140" s="16" t="s">
        <v>36</v>
      </c>
      <c r="I2140" s="19">
        <v>13</v>
      </c>
      <c r="J2140" s="19">
        <v>1.3</v>
      </c>
      <c r="K2140" s="19">
        <v>1</v>
      </c>
      <c r="L2140" s="19"/>
      <c r="M2140" s="19">
        <f t="shared" si="1080"/>
        <v>1</v>
      </c>
      <c r="N2140" s="19"/>
      <c r="O2140" s="19">
        <f t="shared" si="1081"/>
        <v>13</v>
      </c>
      <c r="P2140" s="20" t="str">
        <f>VLOOKUP(H2140,Supporting!A:D,2,FALSE)</f>
        <v>m2-LxH</v>
      </c>
      <c r="Q2140" s="21" t="str">
        <f t="shared" si="1082"/>
        <v>off hired</v>
      </c>
      <c r="R2140" s="22">
        <v>44954</v>
      </c>
      <c r="S2140" s="22">
        <v>44956</v>
      </c>
      <c r="T2140" s="23">
        <f t="shared" si="1083"/>
        <v>1</v>
      </c>
      <c r="U2140" s="24">
        <f t="shared" si="1084"/>
        <v>0.42857142857142855</v>
      </c>
      <c r="V2140" s="31">
        <f>VLOOKUP(H2140,Supporting!A:D,3,FALSE)</f>
        <v>14</v>
      </c>
      <c r="W2140" s="25">
        <f>VLOOKUP(H2140,Supporting!A:D,4,FALSE)</f>
        <v>0.84</v>
      </c>
      <c r="X2140" s="26">
        <f t="shared" si="1085"/>
        <v>182</v>
      </c>
      <c r="Y2140" s="26">
        <f t="shared" si="1086"/>
        <v>10.92</v>
      </c>
      <c r="Z2140" s="26">
        <f t="shared" si="1087"/>
        <v>127.39999999999999</v>
      </c>
      <c r="AA2140" s="26">
        <f t="shared" si="1088"/>
        <v>54.6</v>
      </c>
      <c r="AB2140" s="26">
        <f t="shared" si="1089"/>
        <v>4.68</v>
      </c>
      <c r="AC2140" s="26">
        <f t="shared" si="1090"/>
        <v>186.68</v>
      </c>
      <c r="AD2140" s="93">
        <f t="shared" si="1091"/>
        <v>186.68</v>
      </c>
    </row>
    <row r="2141" spans="1:30" ht="30" customHeight="1" x14ac:dyDescent="0.35">
      <c r="A2141" s="16"/>
      <c r="B2141" s="16" t="s">
        <v>114</v>
      </c>
      <c r="C2141" s="17">
        <v>1814</v>
      </c>
      <c r="D2141" s="18">
        <v>14403</v>
      </c>
      <c r="E2141" s="18">
        <v>8594</v>
      </c>
      <c r="F2141" s="19" t="s">
        <v>49</v>
      </c>
      <c r="G2141" s="16" t="s">
        <v>592</v>
      </c>
      <c r="H2141" s="16" t="s">
        <v>36</v>
      </c>
      <c r="I2141" s="19">
        <v>4</v>
      </c>
      <c r="J2141" s="19">
        <v>1</v>
      </c>
      <c r="K2141" s="19">
        <v>2.5</v>
      </c>
      <c r="L2141" s="19"/>
      <c r="M2141" s="19">
        <f t="shared" si="1080"/>
        <v>2.5</v>
      </c>
      <c r="N2141" s="19"/>
      <c r="O2141" s="19">
        <f t="shared" si="1081"/>
        <v>10</v>
      </c>
      <c r="P2141" s="20" t="str">
        <f>VLOOKUP(H2141,Supporting!A:D,2,FALSE)</f>
        <v>m2-LxH</v>
      </c>
      <c r="Q2141" s="21" t="str">
        <f t="shared" si="1082"/>
        <v>off hired</v>
      </c>
      <c r="R2141" s="22">
        <v>44954</v>
      </c>
      <c r="S2141" s="22">
        <v>44978</v>
      </c>
      <c r="T2141" s="23">
        <f t="shared" si="1083"/>
        <v>1</v>
      </c>
      <c r="U2141" s="24">
        <f t="shared" si="1084"/>
        <v>3.5714285714285716</v>
      </c>
      <c r="V2141" s="31">
        <f>VLOOKUP(H2141,Supporting!A:D,3,FALSE)</f>
        <v>14</v>
      </c>
      <c r="W2141" s="25">
        <f>VLOOKUP(H2141,Supporting!A:D,4,FALSE)</f>
        <v>0.84</v>
      </c>
      <c r="X2141" s="26">
        <f t="shared" si="1085"/>
        <v>140</v>
      </c>
      <c r="Y2141" s="26">
        <f t="shared" si="1086"/>
        <v>8.4</v>
      </c>
      <c r="Z2141" s="26">
        <f t="shared" si="1087"/>
        <v>98</v>
      </c>
      <c r="AA2141" s="26">
        <f t="shared" si="1088"/>
        <v>42</v>
      </c>
      <c r="AB2141" s="26">
        <f t="shared" si="1089"/>
        <v>30</v>
      </c>
      <c r="AC2141" s="26">
        <f t="shared" si="1090"/>
        <v>170</v>
      </c>
      <c r="AD2141" s="93">
        <f t="shared" si="1091"/>
        <v>170</v>
      </c>
    </row>
    <row r="2142" spans="1:30" ht="30" customHeight="1" x14ac:dyDescent="0.35">
      <c r="A2142" s="16"/>
      <c r="B2142" s="16" t="s">
        <v>84</v>
      </c>
      <c r="C2142" s="17">
        <v>1815</v>
      </c>
      <c r="D2142" s="18">
        <v>14404</v>
      </c>
      <c r="E2142" s="18">
        <v>8564</v>
      </c>
      <c r="F2142" s="19" t="s">
        <v>577</v>
      </c>
      <c r="G2142" s="16" t="s">
        <v>72</v>
      </c>
      <c r="H2142" s="16" t="s">
        <v>38</v>
      </c>
      <c r="I2142" s="19">
        <v>1.8</v>
      </c>
      <c r="J2142" s="19">
        <v>1.3</v>
      </c>
      <c r="K2142" s="19">
        <v>1.5</v>
      </c>
      <c r="L2142" s="19"/>
      <c r="M2142" s="19">
        <f t="shared" si="1080"/>
        <v>1.5</v>
      </c>
      <c r="N2142" s="19"/>
      <c r="O2142" s="19">
        <f t="shared" si="1081"/>
        <v>1.5</v>
      </c>
      <c r="P2142" s="20" t="str">
        <f>VLOOKUP(H2142,Supporting!A:D,2,FALSE)</f>
        <v>rm</v>
      </c>
      <c r="Q2142" s="21" t="str">
        <f t="shared" si="1082"/>
        <v>off hired</v>
      </c>
      <c r="R2142" s="22">
        <v>44954</v>
      </c>
      <c r="S2142" s="22">
        <v>44972</v>
      </c>
      <c r="T2142" s="23">
        <f t="shared" si="1083"/>
        <v>1</v>
      </c>
      <c r="U2142" s="24">
        <f t="shared" si="1084"/>
        <v>2.7142857142857144</v>
      </c>
      <c r="V2142" s="31">
        <f>VLOOKUP(H2142,Supporting!A:D,3,FALSE)</f>
        <v>135</v>
      </c>
      <c r="W2142" s="25">
        <f>VLOOKUP(H2142,Supporting!A:D,4,FALSE)</f>
        <v>12.25</v>
      </c>
      <c r="X2142" s="26">
        <f t="shared" si="1085"/>
        <v>202.5</v>
      </c>
      <c r="Y2142" s="26">
        <f t="shared" si="1086"/>
        <v>18.375</v>
      </c>
      <c r="Z2142" s="26">
        <f t="shared" si="1087"/>
        <v>141.74999999999997</v>
      </c>
      <c r="AA2142" s="26">
        <f t="shared" si="1088"/>
        <v>60.749999999999993</v>
      </c>
      <c r="AB2142" s="26">
        <f t="shared" si="1089"/>
        <v>49.875</v>
      </c>
      <c r="AC2142" s="26">
        <f t="shared" si="1090"/>
        <v>252.37499999999997</v>
      </c>
      <c r="AD2142" s="93">
        <f t="shared" si="1091"/>
        <v>252.37499999999997</v>
      </c>
    </row>
    <row r="2143" spans="1:30" ht="30" customHeight="1" x14ac:dyDescent="0.35">
      <c r="A2143" s="16"/>
      <c r="B2143" s="16" t="s">
        <v>47</v>
      </c>
      <c r="C2143" s="17">
        <v>1817</v>
      </c>
      <c r="D2143" s="18">
        <v>14405</v>
      </c>
      <c r="E2143" s="18"/>
      <c r="F2143" s="19" t="s">
        <v>577</v>
      </c>
      <c r="G2143" s="16" t="s">
        <v>195</v>
      </c>
      <c r="H2143" s="16" t="s">
        <v>36</v>
      </c>
      <c r="I2143" s="19">
        <v>19.5</v>
      </c>
      <c r="J2143" s="19">
        <v>1.3</v>
      </c>
      <c r="K2143" s="19">
        <v>2</v>
      </c>
      <c r="L2143" s="19"/>
      <c r="M2143" s="19">
        <f t="shared" si="1080"/>
        <v>2</v>
      </c>
      <c r="N2143" s="19"/>
      <c r="O2143" s="19">
        <f t="shared" si="1081"/>
        <v>39</v>
      </c>
      <c r="P2143" s="20" t="str">
        <f>VLOOKUP(H2143,Supporting!A:D,2,FALSE)</f>
        <v>m2-LxH</v>
      </c>
      <c r="Q2143" s="21" t="str">
        <f t="shared" si="1082"/>
        <v>on hire</v>
      </c>
      <c r="R2143" s="22">
        <v>44954</v>
      </c>
      <c r="S2143" s="22"/>
      <c r="T2143" s="23">
        <f t="shared" si="1083"/>
        <v>0</v>
      </c>
      <c r="U2143" s="24">
        <f t="shared" ca="1" si="1084"/>
        <v>12.428571428571429</v>
      </c>
      <c r="V2143" s="31">
        <f>VLOOKUP(H2143,Supporting!A:D,3,FALSE)</f>
        <v>14</v>
      </c>
      <c r="W2143" s="25">
        <f>VLOOKUP(H2143,Supporting!A:D,4,FALSE)</f>
        <v>0.84</v>
      </c>
      <c r="X2143" s="26">
        <f t="shared" si="1085"/>
        <v>546</v>
      </c>
      <c r="Y2143" s="26">
        <f t="shared" si="1086"/>
        <v>32.76</v>
      </c>
      <c r="Z2143" s="26">
        <f t="shared" si="1087"/>
        <v>382.19999999999993</v>
      </c>
      <c r="AA2143" s="26">
        <f t="shared" si="1088"/>
        <v>0</v>
      </c>
      <c r="AB2143" s="26">
        <f t="shared" ca="1" si="1089"/>
        <v>407.15999999999997</v>
      </c>
      <c r="AC2143" s="26">
        <f t="shared" ca="1" si="1090"/>
        <v>789.3599999999999</v>
      </c>
      <c r="AD2143" s="93">
        <f t="shared" ca="1" si="1091"/>
        <v>789.3599999999999</v>
      </c>
    </row>
    <row r="2144" spans="1:30" ht="30" customHeight="1" x14ac:dyDescent="0.35">
      <c r="A2144" s="16"/>
      <c r="B2144" s="16" t="s">
        <v>61</v>
      </c>
      <c r="C2144" s="17">
        <v>1818</v>
      </c>
      <c r="D2144" s="18">
        <v>14406</v>
      </c>
      <c r="E2144" s="18">
        <v>8584</v>
      </c>
      <c r="F2144" s="19" t="s">
        <v>577</v>
      </c>
      <c r="G2144" s="16" t="s">
        <v>89</v>
      </c>
      <c r="H2144" s="16" t="s">
        <v>36</v>
      </c>
      <c r="I2144" s="19">
        <v>26</v>
      </c>
      <c r="J2144" s="19">
        <v>1</v>
      </c>
      <c r="K2144" s="19">
        <v>4</v>
      </c>
      <c r="L2144" s="19"/>
      <c r="M2144" s="19">
        <f t="shared" si="1080"/>
        <v>4</v>
      </c>
      <c r="N2144" s="19"/>
      <c r="O2144" s="19">
        <f t="shared" si="1081"/>
        <v>104</v>
      </c>
      <c r="P2144" s="20" t="str">
        <f>VLOOKUP(H2144,Supporting!A:D,2,FALSE)</f>
        <v>m2-LxH</v>
      </c>
      <c r="Q2144" s="21" t="str">
        <f t="shared" si="1082"/>
        <v>off hired</v>
      </c>
      <c r="R2144" s="22">
        <v>44954</v>
      </c>
      <c r="S2144" s="22">
        <v>44977</v>
      </c>
      <c r="T2144" s="23">
        <f t="shared" si="1083"/>
        <v>1</v>
      </c>
      <c r="U2144" s="24">
        <f t="shared" si="1084"/>
        <v>3.4285714285714284</v>
      </c>
      <c r="V2144" s="31">
        <f>VLOOKUP(H2144,Supporting!A:D,3,FALSE)</f>
        <v>14</v>
      </c>
      <c r="W2144" s="25">
        <f>VLOOKUP(H2144,Supporting!A:D,4,FALSE)</f>
        <v>0.84</v>
      </c>
      <c r="X2144" s="26">
        <f t="shared" si="1085"/>
        <v>1456</v>
      </c>
      <c r="Y2144" s="26">
        <f t="shared" si="1086"/>
        <v>87.36</v>
      </c>
      <c r="Z2144" s="26">
        <f t="shared" si="1087"/>
        <v>1019.1999999999999</v>
      </c>
      <c r="AA2144" s="26">
        <f t="shared" si="1088"/>
        <v>436.8</v>
      </c>
      <c r="AB2144" s="26">
        <f t="shared" si="1089"/>
        <v>299.52</v>
      </c>
      <c r="AC2144" s="26">
        <f t="shared" si="1090"/>
        <v>1755.52</v>
      </c>
      <c r="AD2144" s="93">
        <f t="shared" si="1091"/>
        <v>1755.52</v>
      </c>
    </row>
    <row r="2145" spans="1:30" ht="30" customHeight="1" x14ac:dyDescent="0.35">
      <c r="A2145" s="16"/>
      <c r="B2145" s="16" t="s">
        <v>93</v>
      </c>
      <c r="C2145" s="17">
        <v>1819</v>
      </c>
      <c r="D2145" s="18">
        <v>14407</v>
      </c>
      <c r="E2145" s="18"/>
      <c r="F2145" s="19" t="s">
        <v>577</v>
      </c>
      <c r="G2145" s="16" t="s">
        <v>129</v>
      </c>
      <c r="H2145" s="16" t="s">
        <v>38</v>
      </c>
      <c r="I2145" s="19">
        <v>1.8</v>
      </c>
      <c r="J2145" s="19">
        <v>1.3</v>
      </c>
      <c r="K2145" s="19">
        <v>1.5</v>
      </c>
      <c r="L2145" s="19"/>
      <c r="M2145" s="19">
        <f t="shared" si="1080"/>
        <v>1.5</v>
      </c>
      <c r="N2145" s="19"/>
      <c r="O2145" s="19">
        <f t="shared" si="1081"/>
        <v>1.5</v>
      </c>
      <c r="P2145" s="20" t="str">
        <f>VLOOKUP(H2145,Supporting!A:D,2,FALSE)</f>
        <v>rm</v>
      </c>
      <c r="Q2145" s="21" t="str">
        <f t="shared" si="1082"/>
        <v>on hire</v>
      </c>
      <c r="R2145" s="22">
        <v>44955</v>
      </c>
      <c r="S2145" s="22"/>
      <c r="T2145" s="23">
        <f t="shared" si="1083"/>
        <v>0</v>
      </c>
      <c r="U2145" s="24">
        <f t="shared" ca="1" si="1084"/>
        <v>12.285714285714286</v>
      </c>
      <c r="V2145" s="31">
        <f>VLOOKUP(H2145,Supporting!A:D,3,FALSE)</f>
        <v>135</v>
      </c>
      <c r="W2145" s="25">
        <f>VLOOKUP(H2145,Supporting!A:D,4,FALSE)</f>
        <v>12.25</v>
      </c>
      <c r="X2145" s="26">
        <f t="shared" si="1085"/>
        <v>202.5</v>
      </c>
      <c r="Y2145" s="26">
        <f t="shared" si="1086"/>
        <v>18.375</v>
      </c>
      <c r="Z2145" s="26">
        <f t="shared" si="1087"/>
        <v>141.74999999999997</v>
      </c>
      <c r="AA2145" s="26">
        <f t="shared" si="1088"/>
        <v>0</v>
      </c>
      <c r="AB2145" s="26">
        <f t="shared" ca="1" si="1089"/>
        <v>225.75000000000003</v>
      </c>
      <c r="AC2145" s="26">
        <f t="shared" ca="1" si="1090"/>
        <v>367.5</v>
      </c>
      <c r="AD2145" s="93">
        <f t="shared" ca="1" si="1091"/>
        <v>367.5</v>
      </c>
    </row>
    <row r="2146" spans="1:30" ht="30" customHeight="1" x14ac:dyDescent="0.35">
      <c r="A2146" s="16"/>
      <c r="B2146" s="16" t="s">
        <v>79</v>
      </c>
      <c r="C2146" s="17">
        <v>1820</v>
      </c>
      <c r="D2146" s="18">
        <v>14408</v>
      </c>
      <c r="E2146" s="18">
        <v>8617</v>
      </c>
      <c r="F2146" s="19" t="s">
        <v>577</v>
      </c>
      <c r="G2146" s="16" t="s">
        <v>76</v>
      </c>
      <c r="H2146" s="16" t="s">
        <v>36</v>
      </c>
      <c r="I2146" s="19">
        <v>17</v>
      </c>
      <c r="J2146" s="19">
        <v>1.3</v>
      </c>
      <c r="K2146" s="19">
        <v>2.5</v>
      </c>
      <c r="L2146" s="19"/>
      <c r="M2146" s="19">
        <f t="shared" si="1080"/>
        <v>2.5</v>
      </c>
      <c r="N2146" s="19"/>
      <c r="O2146" s="19">
        <f t="shared" si="1081"/>
        <v>42.5</v>
      </c>
      <c r="P2146" s="20" t="str">
        <f>VLOOKUP(H2146,Supporting!A:D,2,FALSE)</f>
        <v>m2-LxH</v>
      </c>
      <c r="Q2146" s="21" t="str">
        <f t="shared" si="1082"/>
        <v>off hired</v>
      </c>
      <c r="R2146" s="22">
        <v>44955</v>
      </c>
      <c r="S2146" s="22">
        <v>44956</v>
      </c>
      <c r="T2146" s="23">
        <f t="shared" si="1083"/>
        <v>1</v>
      </c>
      <c r="U2146" s="24">
        <f t="shared" si="1084"/>
        <v>0.2857142857142857</v>
      </c>
      <c r="V2146" s="31">
        <f>VLOOKUP(H2146,Supporting!A:D,3,FALSE)</f>
        <v>14</v>
      </c>
      <c r="W2146" s="25">
        <f>VLOOKUP(H2146,Supporting!A:D,4,FALSE)</f>
        <v>0.84</v>
      </c>
      <c r="X2146" s="26">
        <f t="shared" si="1085"/>
        <v>595</v>
      </c>
      <c r="Y2146" s="26">
        <f t="shared" si="1086"/>
        <v>35.699999999999996</v>
      </c>
      <c r="Z2146" s="26">
        <f t="shared" si="1087"/>
        <v>416.49999999999994</v>
      </c>
      <c r="AA2146" s="26">
        <f t="shared" si="1088"/>
        <v>178.5</v>
      </c>
      <c r="AB2146" s="26">
        <f t="shared" si="1089"/>
        <v>10.199999999999999</v>
      </c>
      <c r="AC2146" s="26">
        <f t="shared" si="1090"/>
        <v>605.20000000000005</v>
      </c>
      <c r="AD2146" s="93">
        <f t="shared" si="1091"/>
        <v>605.20000000000005</v>
      </c>
    </row>
    <row r="2147" spans="1:30" ht="30" customHeight="1" x14ac:dyDescent="0.35">
      <c r="A2147" s="16"/>
      <c r="B2147" s="16" t="s">
        <v>79</v>
      </c>
      <c r="C2147" s="17">
        <v>1821</v>
      </c>
      <c r="D2147" s="18">
        <v>14409</v>
      </c>
      <c r="E2147" s="18"/>
      <c r="F2147" s="19" t="s">
        <v>577</v>
      </c>
      <c r="G2147" s="16"/>
      <c r="H2147" s="16" t="s">
        <v>52</v>
      </c>
      <c r="I2147" s="19">
        <v>6</v>
      </c>
      <c r="J2147" s="19">
        <v>1.8</v>
      </c>
      <c r="K2147" s="19">
        <v>6</v>
      </c>
      <c r="L2147" s="19"/>
      <c r="M2147" s="19">
        <f t="shared" si="1080"/>
        <v>6</v>
      </c>
      <c r="N2147" s="19"/>
      <c r="O2147" s="19">
        <f t="shared" si="1081"/>
        <v>36</v>
      </c>
      <c r="P2147" s="20" t="str">
        <f>VLOOKUP(H2147,Supporting!A:D,2,FALSE)</f>
        <v>m2-LxH</v>
      </c>
      <c r="Q2147" s="21" t="str">
        <f t="shared" si="1082"/>
        <v>on hire</v>
      </c>
      <c r="R2147" s="22">
        <v>44956</v>
      </c>
      <c r="S2147" s="22"/>
      <c r="T2147" s="23">
        <f t="shared" si="1083"/>
        <v>0</v>
      </c>
      <c r="U2147" s="24">
        <f t="shared" ca="1" si="1084"/>
        <v>12.142857142857142</v>
      </c>
      <c r="V2147" s="31">
        <f>VLOOKUP(H2147,Supporting!A:D,3,FALSE)</f>
        <v>18</v>
      </c>
      <c r="W2147" s="25">
        <f>VLOOKUP(H2147,Supporting!A:D,4,FALSE)</f>
        <v>1.05</v>
      </c>
      <c r="X2147" s="26">
        <f t="shared" si="1085"/>
        <v>648</v>
      </c>
      <c r="Y2147" s="26">
        <f t="shared" si="1086"/>
        <v>37.800000000000004</v>
      </c>
      <c r="Z2147" s="26">
        <f t="shared" si="1087"/>
        <v>453.59999999999997</v>
      </c>
      <c r="AA2147" s="26">
        <f t="shared" si="1088"/>
        <v>0</v>
      </c>
      <c r="AB2147" s="26">
        <f t="shared" ca="1" si="1089"/>
        <v>459</v>
      </c>
      <c r="AC2147" s="26">
        <f t="shared" ca="1" si="1090"/>
        <v>912.59999999999991</v>
      </c>
      <c r="AD2147" s="93">
        <f t="shared" ca="1" si="1091"/>
        <v>912.59999999999991</v>
      </c>
    </row>
    <row r="2148" spans="1:30" ht="30" customHeight="1" x14ac:dyDescent="0.35">
      <c r="A2148" s="16"/>
      <c r="B2148" s="16" t="s">
        <v>47</v>
      </c>
      <c r="C2148" s="17">
        <v>1822</v>
      </c>
      <c r="D2148" s="18">
        <v>14410</v>
      </c>
      <c r="E2148" s="18">
        <v>8617</v>
      </c>
      <c r="F2148" s="19" t="s">
        <v>577</v>
      </c>
      <c r="G2148" s="16"/>
      <c r="H2148" s="16" t="s">
        <v>36</v>
      </c>
      <c r="I2148" s="19">
        <v>10</v>
      </c>
      <c r="J2148" s="19">
        <v>1.3</v>
      </c>
      <c r="K2148" s="19">
        <v>2.5</v>
      </c>
      <c r="L2148" s="19"/>
      <c r="M2148" s="19">
        <f t="shared" si="1080"/>
        <v>2.5</v>
      </c>
      <c r="N2148" s="19"/>
      <c r="O2148" s="19">
        <f t="shared" si="1081"/>
        <v>25</v>
      </c>
      <c r="P2148" s="20" t="str">
        <f>VLOOKUP(H2148,Supporting!A:D,2,FALSE)</f>
        <v>m2-LxH</v>
      </c>
      <c r="Q2148" s="21" t="str">
        <f t="shared" si="1082"/>
        <v>off hired</v>
      </c>
      <c r="R2148" s="22">
        <v>44956</v>
      </c>
      <c r="S2148" s="22">
        <v>44956</v>
      </c>
      <c r="T2148" s="23">
        <f t="shared" si="1083"/>
        <v>1</v>
      </c>
      <c r="U2148" s="24">
        <f t="shared" si="1084"/>
        <v>0.14285714285714285</v>
      </c>
      <c r="V2148" s="31">
        <f>VLOOKUP(H2148,Supporting!A:D,3,FALSE)</f>
        <v>14</v>
      </c>
      <c r="W2148" s="25">
        <f>VLOOKUP(H2148,Supporting!A:D,4,FALSE)</f>
        <v>0.84</v>
      </c>
      <c r="X2148" s="26">
        <f t="shared" si="1085"/>
        <v>350</v>
      </c>
      <c r="Y2148" s="26">
        <f t="shared" si="1086"/>
        <v>21</v>
      </c>
      <c r="Z2148" s="26">
        <f t="shared" si="1087"/>
        <v>245</v>
      </c>
      <c r="AA2148" s="26">
        <f t="shared" si="1088"/>
        <v>105</v>
      </c>
      <c r="AB2148" s="26">
        <f t="shared" si="1089"/>
        <v>2.9999999999999996</v>
      </c>
      <c r="AC2148" s="26">
        <f t="shared" si="1090"/>
        <v>353</v>
      </c>
      <c r="AD2148" s="93">
        <f t="shared" si="1091"/>
        <v>353</v>
      </c>
    </row>
    <row r="2149" spans="1:30" ht="30" customHeight="1" x14ac:dyDescent="0.35">
      <c r="A2149" s="16"/>
      <c r="B2149" s="16" t="s">
        <v>47</v>
      </c>
      <c r="C2149" s="17">
        <v>1822</v>
      </c>
      <c r="D2149" s="18">
        <v>14410</v>
      </c>
      <c r="E2149" s="18">
        <v>8617</v>
      </c>
      <c r="F2149" s="19" t="s">
        <v>577</v>
      </c>
      <c r="G2149" s="16"/>
      <c r="H2149" s="16" t="s">
        <v>36</v>
      </c>
      <c r="I2149" s="19">
        <v>7.5</v>
      </c>
      <c r="J2149" s="19">
        <v>1</v>
      </c>
      <c r="K2149" s="19">
        <v>2.5</v>
      </c>
      <c r="L2149" s="19"/>
      <c r="M2149" s="19">
        <f t="shared" si="1080"/>
        <v>2.5</v>
      </c>
      <c r="N2149" s="19"/>
      <c r="O2149" s="19">
        <f t="shared" si="1081"/>
        <v>18.75</v>
      </c>
      <c r="P2149" s="20" t="str">
        <f>VLOOKUP(H2149,Supporting!A:D,2,FALSE)</f>
        <v>m2-LxH</v>
      </c>
      <c r="Q2149" s="21" t="str">
        <f t="shared" si="1082"/>
        <v>off hired</v>
      </c>
      <c r="R2149" s="22">
        <v>44956</v>
      </c>
      <c r="S2149" s="22">
        <v>44956</v>
      </c>
      <c r="T2149" s="23">
        <f t="shared" si="1083"/>
        <v>1</v>
      </c>
      <c r="U2149" s="24">
        <f t="shared" si="1084"/>
        <v>0.14285714285714285</v>
      </c>
      <c r="V2149" s="31">
        <f>VLOOKUP(H2149,Supporting!A:D,3,FALSE)</f>
        <v>14</v>
      </c>
      <c r="W2149" s="25">
        <f>VLOOKUP(H2149,Supporting!A:D,4,FALSE)</f>
        <v>0.84</v>
      </c>
      <c r="X2149" s="26">
        <f t="shared" si="1085"/>
        <v>262.5</v>
      </c>
      <c r="Y2149" s="26">
        <f t="shared" si="1086"/>
        <v>15.75</v>
      </c>
      <c r="Z2149" s="26">
        <f t="shared" si="1087"/>
        <v>183.75</v>
      </c>
      <c r="AA2149" s="26">
        <f t="shared" si="1088"/>
        <v>78.75</v>
      </c>
      <c r="AB2149" s="26">
        <f t="shared" si="1089"/>
        <v>2.2499999999999996</v>
      </c>
      <c r="AC2149" s="26">
        <f t="shared" si="1090"/>
        <v>264.75</v>
      </c>
      <c r="AD2149" s="93">
        <f t="shared" si="1091"/>
        <v>264.75</v>
      </c>
    </row>
    <row r="2150" spans="1:30" ht="30" customHeight="1" x14ac:dyDescent="0.35">
      <c r="A2150" s="16"/>
      <c r="B2150" s="16"/>
      <c r="C2150" s="17"/>
      <c r="D2150" s="18"/>
      <c r="E2150" s="18"/>
      <c r="F2150" s="19"/>
      <c r="G2150" s="16"/>
      <c r="H2150" s="16"/>
      <c r="I2150" s="19"/>
      <c r="J2150" s="19"/>
      <c r="K2150" s="19"/>
      <c r="L2150" s="19"/>
      <c r="M2150" s="19">
        <f t="shared" si="1080"/>
        <v>0</v>
      </c>
      <c r="N2150" s="19"/>
      <c r="O2150" s="19" t="e">
        <f t="shared" si="1081"/>
        <v>#N/A</v>
      </c>
      <c r="P2150" s="20" t="e">
        <f>VLOOKUP(H2150,Supporting!A:D,2,FALSE)</f>
        <v>#N/A</v>
      </c>
      <c r="Q2150" s="21" t="str">
        <f t="shared" si="1082"/>
        <v>-</v>
      </c>
      <c r="R2150" s="22"/>
      <c r="S2150" s="22"/>
      <c r="T2150" s="23">
        <f t="shared" si="1083"/>
        <v>0</v>
      </c>
      <c r="U2150" s="24">
        <f t="shared" si="1084"/>
        <v>0</v>
      </c>
      <c r="V2150" s="31" t="e">
        <f>VLOOKUP(H2150,Supporting!A:D,3,FALSE)</f>
        <v>#N/A</v>
      </c>
      <c r="W2150" s="25" t="e">
        <f>VLOOKUP(H2150,Supporting!A:D,4,FALSE)</f>
        <v>#N/A</v>
      </c>
      <c r="X2150" s="26" t="e">
        <f t="shared" si="1085"/>
        <v>#N/A</v>
      </c>
      <c r="Y2150" s="26" t="e">
        <f t="shared" si="1086"/>
        <v>#N/A</v>
      </c>
      <c r="Z2150" s="26">
        <f t="shared" si="1087"/>
        <v>0</v>
      </c>
      <c r="AA2150" s="26">
        <f t="shared" si="1088"/>
        <v>0</v>
      </c>
      <c r="AB2150" s="26">
        <f t="shared" si="1089"/>
        <v>0</v>
      </c>
      <c r="AC2150" s="26">
        <f t="shared" si="1090"/>
        <v>0</v>
      </c>
      <c r="AD2150" s="93">
        <f t="shared" si="1091"/>
        <v>0</v>
      </c>
    </row>
    <row r="2151" spans="1:30" ht="30" customHeight="1" x14ac:dyDescent="0.35">
      <c r="A2151" s="16"/>
      <c r="B2151" s="16" t="s">
        <v>104</v>
      </c>
      <c r="C2151" s="17">
        <v>1865</v>
      </c>
      <c r="D2151" s="18">
        <v>14450</v>
      </c>
      <c r="E2151" s="18">
        <v>8587</v>
      </c>
      <c r="F2151" s="19" t="s">
        <v>49</v>
      </c>
      <c r="G2151" s="16" t="s">
        <v>53</v>
      </c>
      <c r="H2151" s="16" t="s">
        <v>38</v>
      </c>
      <c r="I2151" s="19">
        <v>1.8</v>
      </c>
      <c r="J2151" s="19">
        <v>1.3</v>
      </c>
      <c r="K2151" s="19">
        <v>4</v>
      </c>
      <c r="L2151" s="19"/>
      <c r="M2151" s="19">
        <f t="shared" si="1080"/>
        <v>4</v>
      </c>
      <c r="N2151" s="19"/>
      <c r="O2151" s="19">
        <f t="shared" si="1081"/>
        <v>4</v>
      </c>
      <c r="P2151" s="20" t="str">
        <f>VLOOKUP(H2151,Supporting!A:D,2,FALSE)</f>
        <v>rm</v>
      </c>
      <c r="Q2151" s="21" t="str">
        <f t="shared" si="1082"/>
        <v>off hired</v>
      </c>
      <c r="R2151" s="22">
        <v>44961</v>
      </c>
      <c r="S2151" s="22">
        <v>44978</v>
      </c>
      <c r="T2151" s="23">
        <f t="shared" si="1083"/>
        <v>1</v>
      </c>
      <c r="U2151" s="24">
        <f t="shared" si="1084"/>
        <v>2.5714285714285716</v>
      </c>
      <c r="V2151" s="31">
        <f>VLOOKUP(H2151,Supporting!A:D,3,FALSE)</f>
        <v>135</v>
      </c>
      <c r="W2151" s="25">
        <f>VLOOKUP(H2151,Supporting!A:D,4,FALSE)</f>
        <v>12.25</v>
      </c>
      <c r="X2151" s="26">
        <f t="shared" si="1085"/>
        <v>540</v>
      </c>
      <c r="Y2151" s="26">
        <f t="shared" si="1086"/>
        <v>49</v>
      </c>
      <c r="Z2151" s="26">
        <f t="shared" si="1087"/>
        <v>378</v>
      </c>
      <c r="AA2151" s="26">
        <f t="shared" si="1088"/>
        <v>162</v>
      </c>
      <c r="AB2151" s="26">
        <f t="shared" si="1089"/>
        <v>126.00000000000001</v>
      </c>
      <c r="AC2151" s="26">
        <f t="shared" si="1090"/>
        <v>666</v>
      </c>
      <c r="AD2151" s="93">
        <f t="shared" si="1091"/>
        <v>666</v>
      </c>
    </row>
    <row r="2152" spans="1:30" ht="30" customHeight="1" x14ac:dyDescent="0.35">
      <c r="A2152" s="16"/>
      <c r="B2152" s="16" t="s">
        <v>47</v>
      </c>
      <c r="C2152" s="17">
        <v>1863</v>
      </c>
      <c r="D2152" s="18">
        <v>14448</v>
      </c>
      <c r="E2152" s="18">
        <v>8638</v>
      </c>
      <c r="F2152" s="19" t="s">
        <v>49</v>
      </c>
      <c r="G2152" s="16" t="s">
        <v>608</v>
      </c>
      <c r="H2152" s="16" t="s">
        <v>36</v>
      </c>
      <c r="I2152" s="19">
        <v>5</v>
      </c>
      <c r="J2152" s="19">
        <v>1.3</v>
      </c>
      <c r="K2152" s="19">
        <v>1</v>
      </c>
      <c r="L2152" s="19"/>
      <c r="M2152" s="19">
        <f t="shared" si="1080"/>
        <v>1</v>
      </c>
      <c r="N2152" s="19"/>
      <c r="O2152" s="19">
        <f t="shared" si="1081"/>
        <v>5</v>
      </c>
      <c r="P2152" s="20" t="str">
        <f>VLOOKUP(H2152,Supporting!A:D,2,FALSE)</f>
        <v>m2-LxH</v>
      </c>
      <c r="Q2152" s="21" t="str">
        <f t="shared" si="1082"/>
        <v>off hired</v>
      </c>
      <c r="R2152" s="22">
        <v>44961</v>
      </c>
      <c r="S2152" s="22">
        <v>44964</v>
      </c>
      <c r="T2152" s="23">
        <f t="shared" si="1083"/>
        <v>1</v>
      </c>
      <c r="U2152" s="24">
        <f t="shared" si="1084"/>
        <v>0.5714285714285714</v>
      </c>
      <c r="V2152" s="31">
        <f>VLOOKUP(H2152,Supporting!A:D,3,FALSE)</f>
        <v>14</v>
      </c>
      <c r="W2152" s="25">
        <f>VLOOKUP(H2152,Supporting!A:D,4,FALSE)</f>
        <v>0.84</v>
      </c>
      <c r="X2152" s="26">
        <f t="shared" si="1085"/>
        <v>70</v>
      </c>
      <c r="Y2152" s="26">
        <f t="shared" si="1086"/>
        <v>4.2</v>
      </c>
      <c r="Z2152" s="26">
        <f t="shared" si="1087"/>
        <v>49</v>
      </c>
      <c r="AA2152" s="26">
        <f t="shared" si="1088"/>
        <v>21</v>
      </c>
      <c r="AB2152" s="26">
        <f t="shared" si="1089"/>
        <v>2.3999999999999995</v>
      </c>
      <c r="AC2152" s="26">
        <f t="shared" si="1090"/>
        <v>72.400000000000006</v>
      </c>
      <c r="AD2152" s="93">
        <f t="shared" si="1091"/>
        <v>72.400000000000006</v>
      </c>
    </row>
    <row r="2153" spans="1:30" ht="30" customHeight="1" x14ac:dyDescent="0.35">
      <c r="A2153" s="16"/>
      <c r="B2153" s="16" t="s">
        <v>84</v>
      </c>
      <c r="C2153" s="17">
        <v>1861</v>
      </c>
      <c r="D2153" s="18">
        <v>14447</v>
      </c>
      <c r="E2153" s="18">
        <v>8595</v>
      </c>
      <c r="F2153" s="19" t="s">
        <v>577</v>
      </c>
      <c r="G2153" s="16" t="s">
        <v>67</v>
      </c>
      <c r="H2153" s="16" t="s">
        <v>36</v>
      </c>
      <c r="I2153" s="19">
        <v>31.3</v>
      </c>
      <c r="J2153" s="19">
        <v>1.3</v>
      </c>
      <c r="K2153" s="19">
        <v>1.5</v>
      </c>
      <c r="L2153" s="19"/>
      <c r="M2153" s="19">
        <f t="shared" si="1080"/>
        <v>1.5</v>
      </c>
      <c r="N2153" s="19"/>
      <c r="O2153" s="19">
        <f t="shared" si="1081"/>
        <v>46.95</v>
      </c>
      <c r="P2153" s="20" t="str">
        <f>VLOOKUP(H2153,Supporting!A:D,2,FALSE)</f>
        <v>m2-LxH</v>
      </c>
      <c r="Q2153" s="21" t="str">
        <f t="shared" si="1082"/>
        <v>off hired</v>
      </c>
      <c r="R2153" s="22">
        <v>44961</v>
      </c>
      <c r="S2153" s="22">
        <v>44981</v>
      </c>
      <c r="T2153" s="23">
        <f t="shared" si="1083"/>
        <v>1</v>
      </c>
      <c r="U2153" s="24">
        <f t="shared" si="1084"/>
        <v>3</v>
      </c>
      <c r="V2153" s="31">
        <f>VLOOKUP(H2153,Supporting!A:D,3,FALSE)</f>
        <v>14</v>
      </c>
      <c r="W2153" s="25">
        <f>VLOOKUP(H2153,Supporting!A:D,4,FALSE)</f>
        <v>0.84</v>
      </c>
      <c r="X2153" s="26">
        <f t="shared" si="1085"/>
        <v>657.30000000000007</v>
      </c>
      <c r="Y2153" s="26">
        <f t="shared" si="1086"/>
        <v>39.438000000000002</v>
      </c>
      <c r="Z2153" s="26">
        <f t="shared" si="1087"/>
        <v>460.11</v>
      </c>
      <c r="AA2153" s="26">
        <f t="shared" si="1088"/>
        <v>197.19</v>
      </c>
      <c r="AB2153" s="26">
        <f t="shared" si="1089"/>
        <v>118.31400000000002</v>
      </c>
      <c r="AC2153" s="26">
        <f t="shared" si="1090"/>
        <v>775.61400000000003</v>
      </c>
      <c r="AD2153" s="93">
        <f t="shared" si="1091"/>
        <v>775.61400000000003</v>
      </c>
    </row>
    <row r="2154" spans="1:30" ht="30" customHeight="1" x14ac:dyDescent="0.35">
      <c r="A2154" s="16"/>
      <c r="B2154" s="16" t="s">
        <v>47</v>
      </c>
      <c r="C2154" s="17">
        <v>1862</v>
      </c>
      <c r="D2154" s="18">
        <v>14446</v>
      </c>
      <c r="E2154" s="18">
        <v>8763</v>
      </c>
      <c r="F2154" s="19" t="s">
        <v>577</v>
      </c>
      <c r="G2154" s="16" t="s">
        <v>582</v>
      </c>
      <c r="H2154" s="16" t="s">
        <v>38</v>
      </c>
      <c r="I2154" s="19">
        <v>2.5</v>
      </c>
      <c r="J2154" s="19">
        <v>1.3</v>
      </c>
      <c r="K2154" s="19">
        <v>3.5</v>
      </c>
      <c r="L2154" s="19"/>
      <c r="M2154" s="19">
        <f t="shared" si="1080"/>
        <v>3.5</v>
      </c>
      <c r="N2154" s="19"/>
      <c r="O2154" s="19">
        <f t="shared" si="1081"/>
        <v>3.5</v>
      </c>
      <c r="P2154" s="20" t="str">
        <f>VLOOKUP(H2154,Supporting!A:D,2,FALSE)</f>
        <v>rm</v>
      </c>
      <c r="Q2154" s="21" t="str">
        <f t="shared" si="1082"/>
        <v>off hired</v>
      </c>
      <c r="R2154" s="22">
        <v>44961</v>
      </c>
      <c r="S2154" s="22">
        <v>44987</v>
      </c>
      <c r="T2154" s="23">
        <f t="shared" si="1083"/>
        <v>1</v>
      </c>
      <c r="U2154" s="24">
        <f t="shared" si="1084"/>
        <v>3.8571428571428572</v>
      </c>
      <c r="V2154" s="31">
        <f>VLOOKUP(H2154,Supporting!A:D,3,FALSE)</f>
        <v>135</v>
      </c>
      <c r="W2154" s="25">
        <f>VLOOKUP(H2154,Supporting!A:D,4,FALSE)</f>
        <v>12.25</v>
      </c>
      <c r="X2154" s="26">
        <f t="shared" si="1085"/>
        <v>472.5</v>
      </c>
      <c r="Y2154" s="26">
        <f t="shared" si="1086"/>
        <v>42.875</v>
      </c>
      <c r="Z2154" s="26">
        <f t="shared" si="1087"/>
        <v>330.74999999999994</v>
      </c>
      <c r="AA2154" s="26">
        <f t="shared" si="1088"/>
        <v>141.75</v>
      </c>
      <c r="AB2154" s="26">
        <f t="shared" si="1089"/>
        <v>165.375</v>
      </c>
      <c r="AC2154" s="26">
        <f t="shared" si="1090"/>
        <v>637.875</v>
      </c>
      <c r="AD2154" s="93">
        <f t="shared" si="1091"/>
        <v>637.875</v>
      </c>
    </row>
    <row r="2155" spans="1:30" ht="30" customHeight="1" x14ac:dyDescent="0.35">
      <c r="A2155" s="16"/>
      <c r="B2155" s="16" t="s">
        <v>114</v>
      </c>
      <c r="C2155" s="17">
        <v>1860</v>
      </c>
      <c r="D2155" s="18">
        <v>14445</v>
      </c>
      <c r="E2155" s="18">
        <v>8594</v>
      </c>
      <c r="F2155" s="19" t="s">
        <v>49</v>
      </c>
      <c r="G2155" s="16" t="s">
        <v>53</v>
      </c>
      <c r="H2155" s="16" t="s">
        <v>36</v>
      </c>
      <c r="I2155" s="19">
        <v>9</v>
      </c>
      <c r="J2155" s="19">
        <v>1</v>
      </c>
      <c r="K2155" s="19">
        <v>2</v>
      </c>
      <c r="L2155" s="19"/>
      <c r="M2155" s="19">
        <f t="shared" si="1080"/>
        <v>2</v>
      </c>
      <c r="N2155" s="19"/>
      <c r="O2155" s="19">
        <f t="shared" si="1081"/>
        <v>18</v>
      </c>
      <c r="P2155" s="20" t="str">
        <f>VLOOKUP(H2155,Supporting!A:D,2,FALSE)</f>
        <v>m2-LxH</v>
      </c>
      <c r="Q2155" s="21" t="str">
        <f t="shared" si="1082"/>
        <v>off hired</v>
      </c>
      <c r="R2155" s="22">
        <v>44961</v>
      </c>
      <c r="S2155" s="22">
        <v>44978</v>
      </c>
      <c r="T2155" s="23">
        <f t="shared" si="1083"/>
        <v>1</v>
      </c>
      <c r="U2155" s="24">
        <f t="shared" si="1084"/>
        <v>2.5714285714285716</v>
      </c>
      <c r="V2155" s="31">
        <f>VLOOKUP(H2155,Supporting!A:D,3,FALSE)</f>
        <v>14</v>
      </c>
      <c r="W2155" s="25">
        <f>VLOOKUP(H2155,Supporting!A:D,4,FALSE)</f>
        <v>0.84</v>
      </c>
      <c r="X2155" s="26">
        <f t="shared" si="1085"/>
        <v>252</v>
      </c>
      <c r="Y2155" s="26">
        <f t="shared" si="1086"/>
        <v>15.12</v>
      </c>
      <c r="Z2155" s="26">
        <f t="shared" si="1087"/>
        <v>176.4</v>
      </c>
      <c r="AA2155" s="26">
        <f t="shared" si="1088"/>
        <v>75.599999999999994</v>
      </c>
      <c r="AB2155" s="26">
        <f t="shared" si="1089"/>
        <v>38.880000000000003</v>
      </c>
      <c r="AC2155" s="26">
        <f t="shared" si="1090"/>
        <v>290.88</v>
      </c>
      <c r="AD2155" s="93">
        <f t="shared" si="1091"/>
        <v>290.88</v>
      </c>
    </row>
    <row r="2156" spans="1:30" ht="30" customHeight="1" x14ac:dyDescent="0.35">
      <c r="A2156" s="16"/>
      <c r="B2156" s="16" t="s">
        <v>114</v>
      </c>
      <c r="C2156" s="17">
        <v>1859</v>
      </c>
      <c r="D2156" s="18">
        <v>14444</v>
      </c>
      <c r="E2156" s="18">
        <v>8577</v>
      </c>
      <c r="F2156" s="19" t="s">
        <v>49</v>
      </c>
      <c r="G2156" s="16" t="s">
        <v>138</v>
      </c>
      <c r="H2156" s="16" t="s">
        <v>38</v>
      </c>
      <c r="I2156" s="19">
        <v>2.5</v>
      </c>
      <c r="J2156" s="19">
        <v>1</v>
      </c>
      <c r="K2156" s="19">
        <v>2</v>
      </c>
      <c r="L2156" s="19"/>
      <c r="M2156" s="19">
        <f t="shared" si="1080"/>
        <v>2</v>
      </c>
      <c r="N2156" s="19"/>
      <c r="O2156" s="19">
        <f t="shared" si="1081"/>
        <v>2</v>
      </c>
      <c r="P2156" s="20" t="str">
        <f>VLOOKUP(H2156,Supporting!A:D,2,FALSE)</f>
        <v>rm</v>
      </c>
      <c r="Q2156" s="21" t="str">
        <f t="shared" si="1082"/>
        <v>off hired</v>
      </c>
      <c r="R2156" s="22">
        <v>44961</v>
      </c>
      <c r="S2156" s="22">
        <v>44977</v>
      </c>
      <c r="T2156" s="23">
        <f t="shared" si="1083"/>
        <v>1</v>
      </c>
      <c r="U2156" s="24">
        <f t="shared" si="1084"/>
        <v>2.4285714285714284</v>
      </c>
      <c r="V2156" s="31">
        <f>VLOOKUP(H2156,Supporting!A:D,3,FALSE)</f>
        <v>135</v>
      </c>
      <c r="W2156" s="25">
        <f>VLOOKUP(H2156,Supporting!A:D,4,FALSE)</f>
        <v>12.25</v>
      </c>
      <c r="X2156" s="26">
        <f t="shared" si="1085"/>
        <v>270</v>
      </c>
      <c r="Y2156" s="26">
        <f t="shared" si="1086"/>
        <v>24.5</v>
      </c>
      <c r="Z2156" s="26">
        <f t="shared" si="1087"/>
        <v>189</v>
      </c>
      <c r="AA2156" s="26">
        <f t="shared" si="1088"/>
        <v>81</v>
      </c>
      <c r="AB2156" s="26">
        <f t="shared" si="1089"/>
        <v>59.499999999999993</v>
      </c>
      <c r="AC2156" s="26">
        <f t="shared" si="1090"/>
        <v>329.5</v>
      </c>
      <c r="AD2156" s="93">
        <f t="shared" si="1091"/>
        <v>329.5</v>
      </c>
    </row>
    <row r="2157" spans="1:30" ht="30" customHeight="1" x14ac:dyDescent="0.35">
      <c r="A2157" s="16"/>
      <c r="B2157" s="16" t="s">
        <v>114</v>
      </c>
      <c r="C2157" s="17">
        <v>1858</v>
      </c>
      <c r="D2157" s="18">
        <v>14443</v>
      </c>
      <c r="E2157" s="18">
        <v>8551</v>
      </c>
      <c r="F2157" s="19" t="s">
        <v>49</v>
      </c>
      <c r="G2157" s="16" t="s">
        <v>53</v>
      </c>
      <c r="H2157" s="16" t="s">
        <v>36</v>
      </c>
      <c r="I2157" s="19">
        <v>5</v>
      </c>
      <c r="J2157" s="19">
        <v>1.3</v>
      </c>
      <c r="K2157" s="19">
        <v>3.5</v>
      </c>
      <c r="L2157" s="19"/>
      <c r="M2157" s="19">
        <f t="shared" si="1080"/>
        <v>3.5</v>
      </c>
      <c r="N2157" s="19"/>
      <c r="O2157" s="19">
        <f t="shared" si="1081"/>
        <v>17.5</v>
      </c>
      <c r="P2157" s="20" t="str">
        <f>VLOOKUP(H2157,Supporting!A:D,2,FALSE)</f>
        <v>m2-LxH</v>
      </c>
      <c r="Q2157" s="21" t="str">
        <f t="shared" si="1082"/>
        <v>off hired</v>
      </c>
      <c r="R2157" s="22">
        <v>44961</v>
      </c>
      <c r="S2157" s="22">
        <v>44966</v>
      </c>
      <c r="T2157" s="23">
        <f t="shared" si="1083"/>
        <v>1</v>
      </c>
      <c r="U2157" s="24">
        <f t="shared" si="1084"/>
        <v>0.8571428571428571</v>
      </c>
      <c r="V2157" s="31">
        <f>VLOOKUP(H2157,Supporting!A:D,3,FALSE)</f>
        <v>14</v>
      </c>
      <c r="W2157" s="25">
        <f>VLOOKUP(H2157,Supporting!A:D,4,FALSE)</f>
        <v>0.84</v>
      </c>
      <c r="X2157" s="26">
        <f t="shared" si="1085"/>
        <v>245</v>
      </c>
      <c r="Y2157" s="26">
        <f t="shared" si="1086"/>
        <v>14.7</v>
      </c>
      <c r="Z2157" s="26">
        <f t="shared" si="1087"/>
        <v>171.5</v>
      </c>
      <c r="AA2157" s="26">
        <f t="shared" si="1088"/>
        <v>73.5</v>
      </c>
      <c r="AB2157" s="26">
        <f t="shared" si="1089"/>
        <v>12.6</v>
      </c>
      <c r="AC2157" s="26">
        <f t="shared" si="1090"/>
        <v>257.60000000000002</v>
      </c>
      <c r="AD2157" s="93">
        <f t="shared" si="1091"/>
        <v>257.60000000000002</v>
      </c>
    </row>
    <row r="2158" spans="1:30" ht="30" customHeight="1" x14ac:dyDescent="0.35">
      <c r="A2158" s="16"/>
      <c r="B2158" s="16" t="s">
        <v>47</v>
      </c>
      <c r="C2158" s="17">
        <v>1857</v>
      </c>
      <c r="D2158" s="18">
        <v>14442</v>
      </c>
      <c r="E2158" s="18">
        <v>8797</v>
      </c>
      <c r="F2158" s="19" t="s">
        <v>577</v>
      </c>
      <c r="G2158" s="16" t="s">
        <v>582</v>
      </c>
      <c r="H2158" s="16" t="s">
        <v>28</v>
      </c>
      <c r="I2158" s="19">
        <v>8.6</v>
      </c>
      <c r="J2158" s="19">
        <v>2.5</v>
      </c>
      <c r="K2158" s="19">
        <v>4</v>
      </c>
      <c r="L2158" s="19"/>
      <c r="M2158" s="19">
        <f t="shared" si="1080"/>
        <v>4</v>
      </c>
      <c r="N2158" s="19"/>
      <c r="O2158" s="19">
        <f t="shared" si="1081"/>
        <v>86</v>
      </c>
      <c r="P2158" s="20" t="str">
        <f>VLOOKUP(H2158,Supporting!A:D,2,FALSE)</f>
        <v>m3</v>
      </c>
      <c r="Q2158" s="21" t="str">
        <f t="shared" si="1082"/>
        <v>off hired</v>
      </c>
      <c r="R2158" s="22">
        <v>44960</v>
      </c>
      <c r="S2158" s="22">
        <v>44995</v>
      </c>
      <c r="T2158" s="23">
        <f t="shared" si="1083"/>
        <v>1</v>
      </c>
      <c r="U2158" s="24">
        <f t="shared" si="1084"/>
        <v>5.1428571428571432</v>
      </c>
      <c r="V2158" s="31">
        <f>VLOOKUP(H2158,Supporting!A:D,3,FALSE)</f>
        <v>7.5</v>
      </c>
      <c r="W2158" s="25">
        <f>VLOOKUP(H2158,Supporting!A:D,4,FALSE)</f>
        <v>0.70000000000000007</v>
      </c>
      <c r="X2158" s="26">
        <f t="shared" si="1085"/>
        <v>645</v>
      </c>
      <c r="Y2158" s="26">
        <f t="shared" si="1086"/>
        <v>60.2</v>
      </c>
      <c r="Z2158" s="26">
        <f t="shared" si="1087"/>
        <v>451.49999999999994</v>
      </c>
      <c r="AA2158" s="26">
        <f t="shared" si="1088"/>
        <v>193.5</v>
      </c>
      <c r="AB2158" s="26">
        <f t="shared" si="1089"/>
        <v>309.60000000000008</v>
      </c>
      <c r="AC2158" s="26">
        <f t="shared" si="1090"/>
        <v>954.60000000000014</v>
      </c>
      <c r="AD2158" s="93">
        <f t="shared" si="1091"/>
        <v>954.60000000000014</v>
      </c>
    </row>
    <row r="2159" spans="1:30" ht="30" customHeight="1" x14ac:dyDescent="0.35">
      <c r="A2159" s="16"/>
      <c r="B2159" s="16" t="s">
        <v>47</v>
      </c>
      <c r="C2159" s="17">
        <v>1856</v>
      </c>
      <c r="D2159" s="18">
        <v>14441</v>
      </c>
      <c r="E2159" s="18">
        <v>8561</v>
      </c>
      <c r="F2159" s="19" t="s">
        <v>577</v>
      </c>
      <c r="G2159" s="16" t="s">
        <v>559</v>
      </c>
      <c r="H2159" s="16" t="s">
        <v>28</v>
      </c>
      <c r="I2159" s="19">
        <v>10</v>
      </c>
      <c r="J2159" s="19">
        <v>2.5</v>
      </c>
      <c r="K2159" s="19">
        <v>4</v>
      </c>
      <c r="L2159" s="19"/>
      <c r="M2159" s="19">
        <f t="shared" si="1080"/>
        <v>4</v>
      </c>
      <c r="N2159" s="19"/>
      <c r="O2159" s="19">
        <f t="shared" si="1081"/>
        <v>100</v>
      </c>
      <c r="P2159" s="20" t="str">
        <f>VLOOKUP(H2159,Supporting!A:D,2,FALSE)</f>
        <v>m3</v>
      </c>
      <c r="Q2159" s="21" t="str">
        <f t="shared" si="1082"/>
        <v>off hired</v>
      </c>
      <c r="R2159" s="22">
        <v>44960</v>
      </c>
      <c r="S2159" s="22">
        <v>44971</v>
      </c>
      <c r="T2159" s="23">
        <f t="shared" si="1083"/>
        <v>1</v>
      </c>
      <c r="U2159" s="24">
        <f t="shared" si="1084"/>
        <v>1.7142857142857142</v>
      </c>
      <c r="V2159" s="31">
        <f>VLOOKUP(H2159,Supporting!A:D,3,FALSE)</f>
        <v>7.5</v>
      </c>
      <c r="W2159" s="25">
        <f>VLOOKUP(H2159,Supporting!A:D,4,FALSE)</f>
        <v>0.70000000000000007</v>
      </c>
      <c r="X2159" s="26">
        <f t="shared" si="1085"/>
        <v>750</v>
      </c>
      <c r="Y2159" s="26">
        <f t="shared" si="1086"/>
        <v>70</v>
      </c>
      <c r="Z2159" s="26">
        <f t="shared" si="1087"/>
        <v>525</v>
      </c>
      <c r="AA2159" s="26">
        <f t="shared" si="1088"/>
        <v>225</v>
      </c>
      <c r="AB2159" s="26">
        <f t="shared" si="1089"/>
        <v>120</v>
      </c>
      <c r="AC2159" s="26">
        <f t="shared" si="1090"/>
        <v>870</v>
      </c>
      <c r="AD2159" s="93">
        <f t="shared" si="1091"/>
        <v>870</v>
      </c>
    </row>
    <row r="2160" spans="1:30" ht="30" customHeight="1" x14ac:dyDescent="0.35">
      <c r="A2160" s="16"/>
      <c r="B2160" s="16" t="s">
        <v>79</v>
      </c>
      <c r="C2160" s="17">
        <v>1855</v>
      </c>
      <c r="D2160" s="18">
        <v>14440</v>
      </c>
      <c r="E2160" s="18">
        <v>8597</v>
      </c>
      <c r="F2160" s="19" t="s">
        <v>49</v>
      </c>
      <c r="G2160" s="16" t="s">
        <v>609</v>
      </c>
      <c r="H2160" s="16" t="s">
        <v>36</v>
      </c>
      <c r="I2160" s="19">
        <v>4</v>
      </c>
      <c r="J2160" s="19">
        <v>1.3</v>
      </c>
      <c r="K2160" s="19">
        <v>3</v>
      </c>
      <c r="L2160" s="19"/>
      <c r="M2160" s="19">
        <f t="shared" si="1080"/>
        <v>3</v>
      </c>
      <c r="N2160" s="19"/>
      <c r="O2160" s="19">
        <f t="shared" si="1081"/>
        <v>12</v>
      </c>
      <c r="P2160" s="20" t="str">
        <f>VLOOKUP(H2160,Supporting!A:D,2,FALSE)</f>
        <v>m2-LxH</v>
      </c>
      <c r="Q2160" s="21" t="str">
        <f t="shared" si="1082"/>
        <v>off hired</v>
      </c>
      <c r="R2160" s="22">
        <v>44960</v>
      </c>
      <c r="S2160" s="22">
        <v>44981</v>
      </c>
      <c r="T2160" s="23">
        <f t="shared" si="1083"/>
        <v>1</v>
      </c>
      <c r="U2160" s="24">
        <f t="shared" si="1084"/>
        <v>3.1428571428571428</v>
      </c>
      <c r="V2160" s="31">
        <f>VLOOKUP(H2160,Supporting!A:D,3,FALSE)</f>
        <v>14</v>
      </c>
      <c r="W2160" s="25">
        <f>VLOOKUP(H2160,Supporting!A:D,4,FALSE)</f>
        <v>0.84</v>
      </c>
      <c r="X2160" s="26">
        <f t="shared" si="1085"/>
        <v>168</v>
      </c>
      <c r="Y2160" s="26">
        <f t="shared" si="1086"/>
        <v>10.08</v>
      </c>
      <c r="Z2160" s="26">
        <f t="shared" si="1087"/>
        <v>117.59999999999998</v>
      </c>
      <c r="AA2160" s="26">
        <f t="shared" si="1088"/>
        <v>50.399999999999991</v>
      </c>
      <c r="AB2160" s="26">
        <f t="shared" si="1089"/>
        <v>31.68</v>
      </c>
      <c r="AC2160" s="26">
        <f t="shared" si="1090"/>
        <v>199.67999999999998</v>
      </c>
      <c r="AD2160" s="93">
        <f t="shared" si="1091"/>
        <v>199.67999999999998</v>
      </c>
    </row>
    <row r="2161" spans="1:30" ht="30" customHeight="1" x14ac:dyDescent="0.35">
      <c r="A2161" s="16"/>
      <c r="B2161" s="16" t="s">
        <v>62</v>
      </c>
      <c r="C2161" s="17">
        <v>1854</v>
      </c>
      <c r="D2161" s="18">
        <v>14439</v>
      </c>
      <c r="E2161" s="18">
        <v>8575</v>
      </c>
      <c r="F2161" s="19" t="s">
        <v>49</v>
      </c>
      <c r="G2161" s="16" t="s">
        <v>72</v>
      </c>
      <c r="H2161" s="16" t="s">
        <v>36</v>
      </c>
      <c r="I2161" s="19">
        <v>8.3000000000000007</v>
      </c>
      <c r="J2161" s="19">
        <v>1.3</v>
      </c>
      <c r="K2161" s="19">
        <v>2</v>
      </c>
      <c r="L2161" s="19"/>
      <c r="M2161" s="19">
        <f t="shared" si="1021"/>
        <v>2</v>
      </c>
      <c r="N2161" s="19"/>
      <c r="O2161" s="19">
        <f t="shared" si="1076"/>
        <v>16.600000000000001</v>
      </c>
      <c r="P2161" s="20" t="str">
        <f>VLOOKUP(H2161,Supporting!A:D,2,FALSE)</f>
        <v>m2-LxH</v>
      </c>
      <c r="Q2161" s="21" t="str">
        <f t="shared" si="1022"/>
        <v>off hired</v>
      </c>
      <c r="R2161" s="22">
        <v>44960</v>
      </c>
      <c r="S2161" s="22">
        <v>44977</v>
      </c>
      <c r="T2161" s="23">
        <f t="shared" si="1023"/>
        <v>1</v>
      </c>
      <c r="U2161" s="24">
        <f t="shared" si="1024"/>
        <v>2.5714285714285716</v>
      </c>
      <c r="V2161" s="31">
        <f>VLOOKUP(H2161,Supporting!A:D,3,FALSE)</f>
        <v>14</v>
      </c>
      <c r="W2161" s="25">
        <f>VLOOKUP(H2161,Supporting!A:D,4,FALSE)</f>
        <v>0.84</v>
      </c>
      <c r="X2161" s="26">
        <f t="shared" si="1025"/>
        <v>232.40000000000003</v>
      </c>
      <c r="Y2161" s="26">
        <f t="shared" si="1026"/>
        <v>13.944000000000001</v>
      </c>
      <c r="Z2161" s="26">
        <f t="shared" si="1077"/>
        <v>162.68</v>
      </c>
      <c r="AA2161" s="26">
        <f t="shared" si="1027"/>
        <v>69.72</v>
      </c>
      <c r="AB2161" s="26">
        <f t="shared" si="1078"/>
        <v>35.856000000000002</v>
      </c>
      <c r="AC2161" s="26">
        <f t="shared" si="1028"/>
        <v>268.25600000000003</v>
      </c>
      <c r="AD2161" s="93">
        <f t="shared" si="1079"/>
        <v>268.25600000000003</v>
      </c>
    </row>
    <row r="2162" spans="1:30" ht="30" customHeight="1" x14ac:dyDescent="0.35">
      <c r="A2162" s="16"/>
      <c r="B2162" s="16" t="s">
        <v>132</v>
      </c>
      <c r="C2162" s="17">
        <v>1853</v>
      </c>
      <c r="D2162" s="18">
        <v>14438</v>
      </c>
      <c r="E2162" s="18">
        <v>8635</v>
      </c>
      <c r="F2162" s="19" t="s">
        <v>577</v>
      </c>
      <c r="G2162" s="16" t="s">
        <v>511</v>
      </c>
      <c r="H2162" s="16" t="s">
        <v>36</v>
      </c>
      <c r="I2162" s="19">
        <v>3.1</v>
      </c>
      <c r="J2162" s="19">
        <v>1</v>
      </c>
      <c r="K2162" s="19">
        <v>1</v>
      </c>
      <c r="L2162" s="19"/>
      <c r="M2162" s="19">
        <f t="shared" si="1021"/>
        <v>1</v>
      </c>
      <c r="N2162" s="19"/>
      <c r="O2162" s="19">
        <f t="shared" si="1076"/>
        <v>3.1</v>
      </c>
      <c r="P2162" s="20" t="str">
        <f>VLOOKUP(H2162,Supporting!A:D,2,FALSE)</f>
        <v>m2-LxH</v>
      </c>
      <c r="Q2162" s="21" t="str">
        <f t="shared" si="1022"/>
        <v>off hired</v>
      </c>
      <c r="R2162" s="22">
        <v>44960</v>
      </c>
      <c r="S2162" s="22">
        <v>44962</v>
      </c>
      <c r="T2162" s="23">
        <f t="shared" si="1023"/>
        <v>1</v>
      </c>
      <c r="U2162" s="24">
        <f t="shared" si="1024"/>
        <v>0.42857142857142855</v>
      </c>
      <c r="V2162" s="31">
        <f>VLOOKUP(H2162,Supporting!A:D,3,FALSE)</f>
        <v>14</v>
      </c>
      <c r="W2162" s="25">
        <f>VLOOKUP(H2162,Supporting!A:D,4,FALSE)</f>
        <v>0.84</v>
      </c>
      <c r="X2162" s="26">
        <f t="shared" si="1025"/>
        <v>43.4</v>
      </c>
      <c r="Y2162" s="26">
        <f t="shared" si="1026"/>
        <v>2.6040000000000001</v>
      </c>
      <c r="Z2162" s="26">
        <f t="shared" si="1077"/>
        <v>30.38</v>
      </c>
      <c r="AA2162" s="26">
        <f t="shared" si="1027"/>
        <v>13.02</v>
      </c>
      <c r="AB2162" s="26">
        <f t="shared" si="1078"/>
        <v>1.1159999999999999</v>
      </c>
      <c r="AC2162" s="26">
        <f t="shared" si="1028"/>
        <v>44.515999999999998</v>
      </c>
      <c r="AD2162" s="93">
        <f t="shared" si="1079"/>
        <v>44.515999999999998</v>
      </c>
    </row>
    <row r="2163" spans="1:30" ht="30" customHeight="1" x14ac:dyDescent="0.35">
      <c r="A2163" s="16"/>
      <c r="B2163" s="16" t="s">
        <v>132</v>
      </c>
      <c r="C2163" s="17">
        <v>1853</v>
      </c>
      <c r="D2163" s="18">
        <v>14438</v>
      </c>
      <c r="E2163" s="18">
        <v>8635</v>
      </c>
      <c r="F2163" s="19" t="s">
        <v>577</v>
      </c>
      <c r="G2163" s="16" t="s">
        <v>511</v>
      </c>
      <c r="H2163" s="16" t="s">
        <v>36</v>
      </c>
      <c r="I2163" s="19">
        <v>4</v>
      </c>
      <c r="J2163" s="19">
        <v>1.3</v>
      </c>
      <c r="K2163" s="19">
        <v>1.5</v>
      </c>
      <c r="L2163" s="19"/>
      <c r="M2163" s="19">
        <f t="shared" si="1021"/>
        <v>1.5</v>
      </c>
      <c r="N2163" s="19"/>
      <c r="O2163" s="19">
        <f t="shared" si="1076"/>
        <v>6</v>
      </c>
      <c r="P2163" s="20" t="str">
        <f>VLOOKUP(H2163,Supporting!A:D,2,FALSE)</f>
        <v>m2-LxH</v>
      </c>
      <c r="Q2163" s="21" t="str">
        <f t="shared" si="1022"/>
        <v>off hired</v>
      </c>
      <c r="R2163" s="22">
        <v>44960</v>
      </c>
      <c r="S2163" s="22">
        <v>44962</v>
      </c>
      <c r="T2163" s="23">
        <f t="shared" si="1023"/>
        <v>1</v>
      </c>
      <c r="U2163" s="24">
        <f t="shared" si="1024"/>
        <v>0.42857142857142855</v>
      </c>
      <c r="V2163" s="31">
        <f>VLOOKUP(H2163,Supporting!A:D,3,FALSE)</f>
        <v>14</v>
      </c>
      <c r="W2163" s="25">
        <f>VLOOKUP(H2163,Supporting!A:D,4,FALSE)</f>
        <v>0.84</v>
      </c>
      <c r="X2163" s="26">
        <f t="shared" si="1025"/>
        <v>84</v>
      </c>
      <c r="Y2163" s="26">
        <f t="shared" si="1026"/>
        <v>5.04</v>
      </c>
      <c r="Z2163" s="26">
        <f t="shared" si="1077"/>
        <v>58.79999999999999</v>
      </c>
      <c r="AA2163" s="26">
        <f t="shared" si="1027"/>
        <v>25.199999999999996</v>
      </c>
      <c r="AB2163" s="26">
        <f t="shared" si="1078"/>
        <v>2.1599999999999997</v>
      </c>
      <c r="AC2163" s="26">
        <f t="shared" si="1028"/>
        <v>86.159999999999982</v>
      </c>
      <c r="AD2163" s="93">
        <f t="shared" si="1079"/>
        <v>86.159999999999982</v>
      </c>
    </row>
    <row r="2164" spans="1:30" ht="30" customHeight="1" x14ac:dyDescent="0.35">
      <c r="A2164" s="16"/>
      <c r="B2164" s="16" t="s">
        <v>132</v>
      </c>
      <c r="C2164" s="17">
        <v>1852</v>
      </c>
      <c r="D2164" s="18">
        <v>14438</v>
      </c>
      <c r="E2164" s="18">
        <v>8635</v>
      </c>
      <c r="F2164" s="19" t="s">
        <v>577</v>
      </c>
      <c r="G2164" s="16" t="s">
        <v>511</v>
      </c>
      <c r="H2164" s="16" t="s">
        <v>38</v>
      </c>
      <c r="I2164" s="19">
        <v>1.3</v>
      </c>
      <c r="J2164" s="19">
        <v>1</v>
      </c>
      <c r="K2164" s="19">
        <v>1.5</v>
      </c>
      <c r="L2164" s="19"/>
      <c r="M2164" s="19">
        <f t="shared" si="1021"/>
        <v>1.5</v>
      </c>
      <c r="N2164" s="19"/>
      <c r="O2164" s="19">
        <f t="shared" si="1076"/>
        <v>1.5</v>
      </c>
      <c r="P2164" s="20" t="str">
        <f>VLOOKUP(H2164,Supporting!A:D,2,FALSE)</f>
        <v>rm</v>
      </c>
      <c r="Q2164" s="21" t="str">
        <f t="shared" si="1022"/>
        <v>off hired</v>
      </c>
      <c r="R2164" s="22">
        <v>44960</v>
      </c>
      <c r="S2164" s="22">
        <v>44962</v>
      </c>
      <c r="T2164" s="23">
        <f t="shared" si="1023"/>
        <v>1</v>
      </c>
      <c r="U2164" s="24">
        <f t="shared" si="1024"/>
        <v>0.42857142857142855</v>
      </c>
      <c r="V2164" s="31">
        <f>VLOOKUP(H2164,Supporting!A:D,3,FALSE)</f>
        <v>135</v>
      </c>
      <c r="W2164" s="25">
        <f>VLOOKUP(H2164,Supporting!A:D,4,FALSE)</f>
        <v>12.25</v>
      </c>
      <c r="X2164" s="26">
        <f t="shared" si="1025"/>
        <v>202.5</v>
      </c>
      <c r="Y2164" s="26">
        <f t="shared" si="1026"/>
        <v>18.375</v>
      </c>
      <c r="Z2164" s="26">
        <f t="shared" si="1077"/>
        <v>141.74999999999997</v>
      </c>
      <c r="AA2164" s="26">
        <f t="shared" si="1027"/>
        <v>60.749999999999993</v>
      </c>
      <c r="AB2164" s="26">
        <f t="shared" si="1078"/>
        <v>7.8749999999999991</v>
      </c>
      <c r="AC2164" s="26">
        <f t="shared" si="1028"/>
        <v>210.37499999999997</v>
      </c>
      <c r="AD2164" s="93">
        <f t="shared" si="1079"/>
        <v>210.37499999999997</v>
      </c>
    </row>
    <row r="2165" spans="1:30" ht="30" customHeight="1" x14ac:dyDescent="0.35">
      <c r="A2165" s="16"/>
      <c r="B2165" s="16" t="s">
        <v>132</v>
      </c>
      <c r="C2165" s="17">
        <v>1851</v>
      </c>
      <c r="D2165" s="18">
        <v>14437</v>
      </c>
      <c r="E2165" s="18">
        <v>8640</v>
      </c>
      <c r="F2165" s="19" t="s">
        <v>577</v>
      </c>
      <c r="G2165" s="16" t="s">
        <v>511</v>
      </c>
      <c r="H2165" s="16" t="s">
        <v>36</v>
      </c>
      <c r="I2165" s="19">
        <v>6.3</v>
      </c>
      <c r="J2165" s="19">
        <v>1.3</v>
      </c>
      <c r="K2165" s="19">
        <v>1.4</v>
      </c>
      <c r="L2165" s="19"/>
      <c r="M2165" s="19">
        <f t="shared" si="1021"/>
        <v>1.4</v>
      </c>
      <c r="N2165" s="19"/>
      <c r="O2165" s="19">
        <f t="shared" si="1076"/>
        <v>8.8199999999999985</v>
      </c>
      <c r="P2165" s="20" t="str">
        <f>VLOOKUP(H2165,Supporting!A:D,2,FALSE)</f>
        <v>m2-LxH</v>
      </c>
      <c r="Q2165" s="21" t="str">
        <f t="shared" si="1022"/>
        <v>off hired</v>
      </c>
      <c r="R2165" s="22">
        <v>44960</v>
      </c>
      <c r="S2165" s="22">
        <v>44964</v>
      </c>
      <c r="T2165" s="23">
        <f t="shared" si="1023"/>
        <v>1</v>
      </c>
      <c r="U2165" s="24">
        <f t="shared" si="1024"/>
        <v>0.7142857142857143</v>
      </c>
      <c r="V2165" s="31">
        <f>VLOOKUP(H2165,Supporting!A:D,3,FALSE)</f>
        <v>14</v>
      </c>
      <c r="W2165" s="25">
        <f>VLOOKUP(H2165,Supporting!A:D,4,FALSE)</f>
        <v>0.84</v>
      </c>
      <c r="X2165" s="26">
        <f t="shared" si="1025"/>
        <v>123.47999999999998</v>
      </c>
      <c r="Y2165" s="26">
        <f t="shared" si="1026"/>
        <v>7.4087999999999985</v>
      </c>
      <c r="Z2165" s="26">
        <f t="shared" si="1077"/>
        <v>86.435999999999979</v>
      </c>
      <c r="AA2165" s="26">
        <f t="shared" si="1027"/>
        <v>37.04399999999999</v>
      </c>
      <c r="AB2165" s="26">
        <f t="shared" si="1078"/>
        <v>5.2919999999999989</v>
      </c>
      <c r="AC2165" s="26">
        <f t="shared" si="1028"/>
        <v>128.77199999999996</v>
      </c>
      <c r="AD2165" s="93">
        <f t="shared" si="1079"/>
        <v>128.77199999999996</v>
      </c>
    </row>
    <row r="2166" spans="1:30" ht="30" customHeight="1" x14ac:dyDescent="0.35">
      <c r="A2166" s="16"/>
      <c r="B2166" s="16" t="s">
        <v>164</v>
      </c>
      <c r="C2166" s="17">
        <v>1850</v>
      </c>
      <c r="D2166" s="18">
        <v>14436</v>
      </c>
      <c r="E2166" s="18">
        <v>8772</v>
      </c>
      <c r="F2166" s="19" t="s">
        <v>49</v>
      </c>
      <c r="G2166" s="16" t="s">
        <v>610</v>
      </c>
      <c r="H2166" s="16" t="s">
        <v>36</v>
      </c>
      <c r="I2166" s="19">
        <v>30</v>
      </c>
      <c r="J2166" s="19">
        <v>1</v>
      </c>
      <c r="K2166" s="19">
        <v>1.5</v>
      </c>
      <c r="L2166" s="19"/>
      <c r="M2166" s="19">
        <f t="shared" si="1021"/>
        <v>1.5</v>
      </c>
      <c r="N2166" s="19"/>
      <c r="O2166" s="19">
        <f t="shared" si="1076"/>
        <v>45</v>
      </c>
      <c r="P2166" s="20" t="str">
        <f>VLOOKUP(H2166,Supporting!A:D,2,FALSE)</f>
        <v>m2-LxH</v>
      </c>
      <c r="Q2166" s="21" t="str">
        <f t="shared" si="1022"/>
        <v>off hired</v>
      </c>
      <c r="R2166" s="22">
        <v>44959</v>
      </c>
      <c r="S2166" s="22">
        <v>44988</v>
      </c>
      <c r="T2166" s="23">
        <f t="shared" si="1023"/>
        <v>1</v>
      </c>
      <c r="U2166" s="24">
        <f t="shared" si="1024"/>
        <v>4.2857142857142856</v>
      </c>
      <c r="V2166" s="31">
        <f>VLOOKUP(H2166,Supporting!A:D,3,FALSE)</f>
        <v>14</v>
      </c>
      <c r="W2166" s="25">
        <f>VLOOKUP(H2166,Supporting!A:D,4,FALSE)</f>
        <v>0.84</v>
      </c>
      <c r="X2166" s="26">
        <f t="shared" si="1025"/>
        <v>630</v>
      </c>
      <c r="Y2166" s="26">
        <f t="shared" si="1026"/>
        <v>37.799999999999997</v>
      </c>
      <c r="Z2166" s="26">
        <f t="shared" si="1077"/>
        <v>440.99999999999994</v>
      </c>
      <c r="AA2166" s="26">
        <f t="shared" si="1027"/>
        <v>189</v>
      </c>
      <c r="AB2166" s="26">
        <f t="shared" si="1078"/>
        <v>162</v>
      </c>
      <c r="AC2166" s="26">
        <f t="shared" si="1028"/>
        <v>792</v>
      </c>
      <c r="AD2166" s="93">
        <f t="shared" si="1079"/>
        <v>792</v>
      </c>
    </row>
    <row r="2167" spans="1:30" ht="30" customHeight="1" x14ac:dyDescent="0.35">
      <c r="A2167" s="16"/>
      <c r="B2167" s="16" t="s">
        <v>79</v>
      </c>
      <c r="C2167" s="17">
        <v>1849</v>
      </c>
      <c r="D2167" s="18">
        <v>14435</v>
      </c>
      <c r="E2167" s="18">
        <v>8554</v>
      </c>
      <c r="F2167" s="19" t="s">
        <v>49</v>
      </c>
      <c r="G2167" s="16" t="s">
        <v>609</v>
      </c>
      <c r="H2167" s="16" t="s">
        <v>28</v>
      </c>
      <c r="I2167" s="19">
        <v>2.5</v>
      </c>
      <c r="J2167" s="19">
        <v>2.5</v>
      </c>
      <c r="K2167" s="19">
        <v>5.5</v>
      </c>
      <c r="L2167" s="19"/>
      <c r="M2167" s="19">
        <f t="shared" si="1021"/>
        <v>5.5</v>
      </c>
      <c r="N2167" s="19"/>
      <c r="O2167" s="19">
        <f t="shared" si="1076"/>
        <v>34.375</v>
      </c>
      <c r="P2167" s="20" t="str">
        <f>VLOOKUP(H2167,Supporting!A:D,2,FALSE)</f>
        <v>m3</v>
      </c>
      <c r="Q2167" s="21" t="str">
        <f t="shared" si="1022"/>
        <v>off hired</v>
      </c>
      <c r="R2167" s="22">
        <v>44959</v>
      </c>
      <c r="S2167" s="22">
        <v>44967</v>
      </c>
      <c r="T2167" s="23">
        <f t="shared" si="1023"/>
        <v>1</v>
      </c>
      <c r="U2167" s="24">
        <f t="shared" si="1024"/>
        <v>1.2857142857142858</v>
      </c>
      <c r="V2167" s="31">
        <f>VLOOKUP(H2167,Supporting!A:D,3,FALSE)</f>
        <v>7.5</v>
      </c>
      <c r="W2167" s="25">
        <f>VLOOKUP(H2167,Supporting!A:D,4,FALSE)</f>
        <v>0.70000000000000007</v>
      </c>
      <c r="X2167" s="26">
        <f t="shared" si="1025"/>
        <v>257.8125</v>
      </c>
      <c r="Y2167" s="26">
        <f t="shared" si="1026"/>
        <v>24.062500000000004</v>
      </c>
      <c r="Z2167" s="26">
        <f t="shared" si="1077"/>
        <v>180.46875</v>
      </c>
      <c r="AA2167" s="26">
        <f t="shared" si="1027"/>
        <v>77.34375</v>
      </c>
      <c r="AB2167" s="26">
        <f t="shared" si="1078"/>
        <v>30.937500000000007</v>
      </c>
      <c r="AC2167" s="26">
        <f t="shared" si="1028"/>
        <v>288.75</v>
      </c>
      <c r="AD2167" s="93">
        <f t="shared" si="1079"/>
        <v>288.75</v>
      </c>
    </row>
    <row r="2168" spans="1:30" ht="30" customHeight="1" x14ac:dyDescent="0.35">
      <c r="A2168" s="16"/>
      <c r="B2168" s="16" t="s">
        <v>79</v>
      </c>
      <c r="C2168" s="17">
        <v>1848</v>
      </c>
      <c r="D2168" s="18">
        <v>14434</v>
      </c>
      <c r="E2168" s="18">
        <v>8765</v>
      </c>
      <c r="F2168" s="19" t="s">
        <v>49</v>
      </c>
      <c r="G2168" s="16" t="s">
        <v>609</v>
      </c>
      <c r="H2168" s="16" t="s">
        <v>38</v>
      </c>
      <c r="I2168" s="19">
        <v>2.5</v>
      </c>
      <c r="J2168" s="19">
        <v>1.3</v>
      </c>
      <c r="K2168" s="19">
        <v>5.5</v>
      </c>
      <c r="L2168" s="19"/>
      <c r="M2168" s="19">
        <f t="shared" si="1021"/>
        <v>5.5</v>
      </c>
      <c r="N2168" s="19"/>
      <c r="O2168" s="19">
        <f t="shared" si="1076"/>
        <v>5.5</v>
      </c>
      <c r="P2168" s="20" t="str">
        <f>VLOOKUP(H2168,Supporting!A:D,2,FALSE)</f>
        <v>rm</v>
      </c>
      <c r="Q2168" s="21" t="str">
        <f t="shared" si="1022"/>
        <v>off hired</v>
      </c>
      <c r="R2168" s="22">
        <v>44959</v>
      </c>
      <c r="S2168" s="22">
        <v>44988</v>
      </c>
      <c r="T2168" s="23">
        <f t="shared" si="1023"/>
        <v>1</v>
      </c>
      <c r="U2168" s="24">
        <f t="shared" si="1024"/>
        <v>4.2857142857142856</v>
      </c>
      <c r="V2168" s="31">
        <f>VLOOKUP(H2168,Supporting!A:D,3,FALSE)</f>
        <v>135</v>
      </c>
      <c r="W2168" s="25">
        <f>VLOOKUP(H2168,Supporting!A:D,4,FALSE)</f>
        <v>12.25</v>
      </c>
      <c r="X2168" s="26">
        <f t="shared" si="1025"/>
        <v>742.5</v>
      </c>
      <c r="Y2168" s="26">
        <f t="shared" si="1026"/>
        <v>67.375</v>
      </c>
      <c r="Z2168" s="26">
        <f t="shared" si="1077"/>
        <v>519.75</v>
      </c>
      <c r="AA2168" s="26">
        <f t="shared" si="1027"/>
        <v>222.75</v>
      </c>
      <c r="AB2168" s="26">
        <f t="shared" si="1078"/>
        <v>288.75</v>
      </c>
      <c r="AC2168" s="26">
        <f t="shared" si="1028"/>
        <v>1031.25</v>
      </c>
      <c r="AD2168" s="93">
        <f t="shared" si="1079"/>
        <v>1031.25</v>
      </c>
    </row>
    <row r="2169" spans="1:30" ht="30" customHeight="1" x14ac:dyDescent="0.35">
      <c r="A2169" s="16"/>
      <c r="B2169" s="16" t="s">
        <v>47</v>
      </c>
      <c r="C2169" s="17">
        <v>1847</v>
      </c>
      <c r="D2169" s="18">
        <v>14433</v>
      </c>
      <c r="E2169" s="18">
        <v>8557</v>
      </c>
      <c r="F2169" s="19" t="s">
        <v>49</v>
      </c>
      <c r="G2169" s="16" t="s">
        <v>611</v>
      </c>
      <c r="H2169" s="16" t="s">
        <v>52</v>
      </c>
      <c r="I2169" s="19">
        <v>3.9</v>
      </c>
      <c r="J2169" s="19">
        <v>1.8</v>
      </c>
      <c r="K2169" s="19">
        <v>2.5</v>
      </c>
      <c r="L2169" s="19"/>
      <c r="M2169" s="19">
        <f t="shared" si="1021"/>
        <v>2.5</v>
      </c>
      <c r="N2169" s="19"/>
      <c r="O2169" s="19">
        <f t="shared" si="1076"/>
        <v>9.75</v>
      </c>
      <c r="P2169" s="20" t="str">
        <f>VLOOKUP(H2169,Supporting!A:D,2,FALSE)</f>
        <v>m2-LxH</v>
      </c>
      <c r="Q2169" s="21" t="str">
        <f t="shared" si="1022"/>
        <v>off hired</v>
      </c>
      <c r="R2169" s="22">
        <v>44959</v>
      </c>
      <c r="S2169" s="22">
        <v>44968</v>
      </c>
      <c r="T2169" s="23">
        <f t="shared" si="1023"/>
        <v>1</v>
      </c>
      <c r="U2169" s="24">
        <f t="shared" si="1024"/>
        <v>1.4285714285714286</v>
      </c>
      <c r="V2169" s="31">
        <f>VLOOKUP(H2169,Supporting!A:D,3,FALSE)</f>
        <v>18</v>
      </c>
      <c r="W2169" s="25">
        <f>VLOOKUP(H2169,Supporting!A:D,4,FALSE)</f>
        <v>1.05</v>
      </c>
      <c r="X2169" s="26">
        <f t="shared" si="1025"/>
        <v>175.5</v>
      </c>
      <c r="Y2169" s="26">
        <f t="shared" si="1026"/>
        <v>10.237500000000001</v>
      </c>
      <c r="Z2169" s="26">
        <f t="shared" si="1077"/>
        <v>122.85</v>
      </c>
      <c r="AA2169" s="26">
        <f t="shared" si="1027"/>
        <v>52.65</v>
      </c>
      <c r="AB2169" s="26">
        <f t="shared" si="1078"/>
        <v>14.625</v>
      </c>
      <c r="AC2169" s="26">
        <f t="shared" si="1028"/>
        <v>190.125</v>
      </c>
      <c r="AD2169" s="93">
        <f t="shared" si="1079"/>
        <v>190.125</v>
      </c>
    </row>
    <row r="2170" spans="1:30" ht="30" customHeight="1" x14ac:dyDescent="0.35">
      <c r="A2170" s="16"/>
      <c r="B2170" s="16" t="s">
        <v>47</v>
      </c>
      <c r="C2170" s="17">
        <v>1847</v>
      </c>
      <c r="D2170" s="18">
        <v>14433</v>
      </c>
      <c r="E2170" s="18">
        <v>8557</v>
      </c>
      <c r="F2170" s="19" t="s">
        <v>49</v>
      </c>
      <c r="G2170" s="16" t="s">
        <v>611</v>
      </c>
      <c r="H2170" s="16" t="s">
        <v>38</v>
      </c>
      <c r="I2170" s="19">
        <v>1.3</v>
      </c>
      <c r="J2170" s="19">
        <v>1.3</v>
      </c>
      <c r="K2170" s="19">
        <v>1</v>
      </c>
      <c r="L2170" s="19"/>
      <c r="M2170" s="19">
        <f t="shared" si="1021"/>
        <v>1</v>
      </c>
      <c r="N2170" s="19"/>
      <c r="O2170" s="19">
        <f t="shared" si="1076"/>
        <v>1</v>
      </c>
      <c r="P2170" s="20" t="str">
        <f>VLOOKUP(H2170,Supporting!A:D,2,FALSE)</f>
        <v>rm</v>
      </c>
      <c r="Q2170" s="21" t="str">
        <f t="shared" si="1022"/>
        <v>off hired</v>
      </c>
      <c r="R2170" s="22">
        <v>44959</v>
      </c>
      <c r="S2170" s="22">
        <v>44968</v>
      </c>
      <c r="T2170" s="23">
        <f t="shared" si="1023"/>
        <v>1</v>
      </c>
      <c r="U2170" s="24">
        <f t="shared" si="1024"/>
        <v>1.4285714285714286</v>
      </c>
      <c r="V2170" s="31">
        <f>VLOOKUP(H2170,Supporting!A:D,3,FALSE)</f>
        <v>135</v>
      </c>
      <c r="W2170" s="25">
        <f>VLOOKUP(H2170,Supporting!A:D,4,FALSE)</f>
        <v>12.25</v>
      </c>
      <c r="X2170" s="26">
        <f t="shared" si="1025"/>
        <v>135</v>
      </c>
      <c r="Y2170" s="26">
        <f t="shared" si="1026"/>
        <v>12.25</v>
      </c>
      <c r="Z2170" s="26">
        <f t="shared" si="1077"/>
        <v>94.5</v>
      </c>
      <c r="AA2170" s="26">
        <f t="shared" si="1027"/>
        <v>40.5</v>
      </c>
      <c r="AB2170" s="26">
        <f t="shared" si="1078"/>
        <v>17.5</v>
      </c>
      <c r="AC2170" s="26">
        <f t="shared" si="1028"/>
        <v>152.5</v>
      </c>
      <c r="AD2170" s="93">
        <f t="shared" si="1079"/>
        <v>152.5</v>
      </c>
    </row>
    <row r="2171" spans="1:30" ht="30" customHeight="1" x14ac:dyDescent="0.35">
      <c r="A2171" s="16"/>
      <c r="B2171" s="16" t="s">
        <v>104</v>
      </c>
      <c r="C2171" s="17">
        <v>1846</v>
      </c>
      <c r="D2171" s="18">
        <v>14432</v>
      </c>
      <c r="E2171" s="18">
        <v>8764</v>
      </c>
      <c r="F2171" s="19" t="s">
        <v>49</v>
      </c>
      <c r="G2171" s="16" t="s">
        <v>565</v>
      </c>
      <c r="H2171" s="16" t="s">
        <v>38</v>
      </c>
      <c r="I2171" s="19">
        <v>2.5</v>
      </c>
      <c r="J2171" s="19">
        <v>1.3</v>
      </c>
      <c r="K2171" s="19">
        <v>2.5</v>
      </c>
      <c r="L2171" s="19"/>
      <c r="M2171" s="19">
        <f t="shared" si="1021"/>
        <v>2.5</v>
      </c>
      <c r="N2171" s="19"/>
      <c r="O2171" s="19">
        <f t="shared" si="1076"/>
        <v>2.5</v>
      </c>
      <c r="P2171" s="20" t="str">
        <f>VLOOKUP(H2171,Supporting!A:D,2,FALSE)</f>
        <v>rm</v>
      </c>
      <c r="Q2171" s="21" t="str">
        <f t="shared" si="1022"/>
        <v>off hired</v>
      </c>
      <c r="R2171" s="22">
        <v>44959</v>
      </c>
      <c r="S2171" s="22">
        <v>44987</v>
      </c>
      <c r="T2171" s="23">
        <f t="shared" si="1023"/>
        <v>1</v>
      </c>
      <c r="U2171" s="24">
        <f t="shared" si="1024"/>
        <v>4.1428571428571432</v>
      </c>
      <c r="V2171" s="31">
        <f>VLOOKUP(H2171,Supporting!A:D,3,FALSE)</f>
        <v>135</v>
      </c>
      <c r="W2171" s="25">
        <f>VLOOKUP(H2171,Supporting!A:D,4,FALSE)</f>
        <v>12.25</v>
      </c>
      <c r="X2171" s="26">
        <f t="shared" si="1025"/>
        <v>337.5</v>
      </c>
      <c r="Y2171" s="26">
        <f t="shared" si="1026"/>
        <v>30.625</v>
      </c>
      <c r="Z2171" s="26">
        <f t="shared" si="1077"/>
        <v>236.25</v>
      </c>
      <c r="AA2171" s="26">
        <f t="shared" si="1027"/>
        <v>101.25</v>
      </c>
      <c r="AB2171" s="26">
        <f t="shared" si="1078"/>
        <v>126.875</v>
      </c>
      <c r="AC2171" s="26">
        <f t="shared" si="1028"/>
        <v>464.375</v>
      </c>
      <c r="AD2171" s="93">
        <f t="shared" si="1079"/>
        <v>464.375</v>
      </c>
    </row>
    <row r="2172" spans="1:30" ht="30" customHeight="1" x14ac:dyDescent="0.35">
      <c r="A2172" s="16"/>
      <c r="B2172" s="16" t="s">
        <v>104</v>
      </c>
      <c r="C2172" s="17">
        <v>1845</v>
      </c>
      <c r="D2172" s="18">
        <v>14431</v>
      </c>
      <c r="E2172" s="18">
        <v>8762</v>
      </c>
      <c r="F2172" s="19" t="s">
        <v>49</v>
      </c>
      <c r="G2172" s="16" t="s">
        <v>612</v>
      </c>
      <c r="H2172" s="16" t="s">
        <v>38</v>
      </c>
      <c r="I2172" s="19">
        <v>1.8</v>
      </c>
      <c r="J2172" s="19">
        <v>1.3</v>
      </c>
      <c r="K2172" s="19">
        <v>2.5</v>
      </c>
      <c r="L2172" s="19"/>
      <c r="M2172" s="19">
        <f t="shared" si="1021"/>
        <v>2.5</v>
      </c>
      <c r="N2172" s="19"/>
      <c r="O2172" s="19">
        <f t="shared" si="1076"/>
        <v>2.5</v>
      </c>
      <c r="P2172" s="20" t="str">
        <f>VLOOKUP(H2172,Supporting!A:D,2,FALSE)</f>
        <v>rm</v>
      </c>
      <c r="Q2172" s="21" t="str">
        <f t="shared" si="1022"/>
        <v>off hired</v>
      </c>
      <c r="R2172" s="22">
        <v>44959</v>
      </c>
      <c r="S2172" s="22">
        <v>44987</v>
      </c>
      <c r="T2172" s="23">
        <f t="shared" si="1023"/>
        <v>1</v>
      </c>
      <c r="U2172" s="24">
        <f t="shared" si="1024"/>
        <v>4.1428571428571432</v>
      </c>
      <c r="V2172" s="31">
        <f>VLOOKUP(H2172,Supporting!A:D,3,FALSE)</f>
        <v>135</v>
      </c>
      <c r="W2172" s="25">
        <f>VLOOKUP(H2172,Supporting!A:D,4,FALSE)</f>
        <v>12.25</v>
      </c>
      <c r="X2172" s="26">
        <f t="shared" si="1025"/>
        <v>337.5</v>
      </c>
      <c r="Y2172" s="26">
        <f t="shared" si="1026"/>
        <v>30.625</v>
      </c>
      <c r="Z2172" s="26">
        <f t="shared" si="1077"/>
        <v>236.25</v>
      </c>
      <c r="AA2172" s="26">
        <f t="shared" si="1027"/>
        <v>101.25</v>
      </c>
      <c r="AB2172" s="26">
        <f t="shared" si="1078"/>
        <v>126.875</v>
      </c>
      <c r="AC2172" s="26">
        <f t="shared" si="1028"/>
        <v>464.375</v>
      </c>
      <c r="AD2172" s="93">
        <f t="shared" si="1079"/>
        <v>464.375</v>
      </c>
    </row>
    <row r="2173" spans="1:30" ht="30" customHeight="1" x14ac:dyDescent="0.35">
      <c r="A2173" s="16"/>
      <c r="B2173" s="16" t="s">
        <v>61</v>
      </c>
      <c r="C2173" s="17">
        <v>1844</v>
      </c>
      <c r="D2173" s="18">
        <v>14430</v>
      </c>
      <c r="E2173" s="18">
        <v>8783</v>
      </c>
      <c r="F2173" s="19" t="s">
        <v>49</v>
      </c>
      <c r="G2173" s="16" t="s">
        <v>89</v>
      </c>
      <c r="H2173" s="16" t="s">
        <v>36</v>
      </c>
      <c r="I2173" s="19">
        <v>19</v>
      </c>
      <c r="J2173" s="19">
        <v>1.3</v>
      </c>
      <c r="K2173" s="19">
        <v>2</v>
      </c>
      <c r="L2173" s="19"/>
      <c r="M2173" s="19">
        <f t="shared" ref="M2173:M2184" si="1095">K2173-L2173</f>
        <v>2</v>
      </c>
      <c r="N2173" s="19"/>
      <c r="O2173" s="19">
        <f t="shared" ref="O2173:O2184" si="1096">IF(P2173="m3",I2173*J2173*M2173,IF(P2173="m2-LxH",I2173*M2173,IF(P2173="m2-LxW",I2173*J2173*N2173,IF(P2173="rm",M2173,IF(P2173="lm",I2173,IF(P2173="unit",1,0))))))</f>
        <v>38</v>
      </c>
      <c r="P2173" s="20" t="str">
        <f>VLOOKUP(H2173,Supporting!A:D,2,FALSE)</f>
        <v>m2-LxH</v>
      </c>
      <c r="Q2173" s="21" t="str">
        <f t="shared" ref="Q2173:Q2184" si="1097">IF(S2173&lt;&gt;0,"off hired",IF(R2173&lt;&gt;0,"on hire","-"))</f>
        <v>off hired</v>
      </c>
      <c r="R2173" s="22">
        <v>44959</v>
      </c>
      <c r="S2173" s="22">
        <v>44992</v>
      </c>
      <c r="T2173" s="23">
        <f t="shared" ref="T2173:T2184" si="1098">IF(S2173&lt;&gt;0,1,0)</f>
        <v>1</v>
      </c>
      <c r="U2173" s="24">
        <f t="shared" ref="U2173:U2184" si="1099">IF(Q2173="on hire",$C$1-R2173+1,IF(Q2173="off hired",S2173-R2173+1,0))/7</f>
        <v>4.8571428571428568</v>
      </c>
      <c r="V2173" s="31">
        <f>VLOOKUP(H2173,Supporting!A:D,3,FALSE)</f>
        <v>14</v>
      </c>
      <c r="W2173" s="25">
        <f>VLOOKUP(H2173,Supporting!A:D,4,FALSE)</f>
        <v>0.84</v>
      </c>
      <c r="X2173" s="26">
        <f t="shared" ref="X2173:X2184" si="1100">V2173*O2173</f>
        <v>532</v>
      </c>
      <c r="Y2173" s="26">
        <f t="shared" ref="Y2173:Y2184" si="1101">W2173*O2173</f>
        <v>31.919999999999998</v>
      </c>
      <c r="Z2173" s="26">
        <f t="shared" ref="Z2173:Z2184" si="1102">_xlfn.IFNA(0.7*O2173*V2173,0)</f>
        <v>372.4</v>
      </c>
      <c r="AA2173" s="26">
        <f t="shared" ref="AA2173:AA2184" si="1103">IF(Q2173="off hired",0.3*O2173*V2173*T2173,0)</f>
        <v>159.6</v>
      </c>
      <c r="AB2173" s="26">
        <f t="shared" ref="AB2173:AB2184" si="1104">_xlfn.IFNA(U2173*O2173*W2173,0)</f>
        <v>155.04</v>
      </c>
      <c r="AC2173" s="26">
        <f t="shared" ref="AC2173:AC2184" si="1105">Z2173+AA2173+AB2173</f>
        <v>687.04</v>
      </c>
      <c r="AD2173" s="93">
        <f t="shared" ref="AD2173:AD2184" si="1106">_xlfn.IFNA(AC2173,0)</f>
        <v>687.04</v>
      </c>
    </row>
    <row r="2174" spans="1:30" ht="30" customHeight="1" x14ac:dyDescent="0.35">
      <c r="A2174" s="16"/>
      <c r="B2174" s="16" t="s">
        <v>47</v>
      </c>
      <c r="C2174" s="17">
        <v>1843</v>
      </c>
      <c r="D2174" s="18">
        <v>14429</v>
      </c>
      <c r="E2174" s="18">
        <v>8642</v>
      </c>
      <c r="F2174" s="19" t="s">
        <v>49</v>
      </c>
      <c r="G2174" s="16" t="s">
        <v>578</v>
      </c>
      <c r="H2174" s="16" t="s">
        <v>36</v>
      </c>
      <c r="I2174" s="19">
        <v>4</v>
      </c>
      <c r="J2174" s="19">
        <v>1</v>
      </c>
      <c r="K2174" s="19">
        <v>2</v>
      </c>
      <c r="L2174" s="19"/>
      <c r="M2174" s="19">
        <f t="shared" si="1095"/>
        <v>2</v>
      </c>
      <c r="N2174" s="19"/>
      <c r="O2174" s="19">
        <f t="shared" si="1096"/>
        <v>8</v>
      </c>
      <c r="P2174" s="20" t="str">
        <f>VLOOKUP(H2174,Supporting!A:D,2,FALSE)</f>
        <v>m2-LxH</v>
      </c>
      <c r="Q2174" s="21" t="str">
        <f t="shared" si="1097"/>
        <v>off hired</v>
      </c>
      <c r="R2174" s="22">
        <v>44959</v>
      </c>
      <c r="S2174" s="22">
        <v>44964</v>
      </c>
      <c r="T2174" s="23">
        <f t="shared" si="1098"/>
        <v>1</v>
      </c>
      <c r="U2174" s="24">
        <f t="shared" si="1099"/>
        <v>0.8571428571428571</v>
      </c>
      <c r="V2174" s="31">
        <f>VLOOKUP(H2174,Supporting!A:D,3,FALSE)</f>
        <v>14</v>
      </c>
      <c r="W2174" s="25">
        <f>VLOOKUP(H2174,Supporting!A:D,4,FALSE)</f>
        <v>0.84</v>
      </c>
      <c r="X2174" s="26">
        <f t="shared" si="1100"/>
        <v>112</v>
      </c>
      <c r="Y2174" s="26">
        <f t="shared" si="1101"/>
        <v>6.72</v>
      </c>
      <c r="Z2174" s="26">
        <f t="shared" si="1102"/>
        <v>78.399999999999991</v>
      </c>
      <c r="AA2174" s="26">
        <f t="shared" si="1103"/>
        <v>33.6</v>
      </c>
      <c r="AB2174" s="26">
        <f t="shared" si="1104"/>
        <v>5.76</v>
      </c>
      <c r="AC2174" s="26">
        <f t="shared" si="1105"/>
        <v>117.76</v>
      </c>
      <c r="AD2174" s="93">
        <f t="shared" si="1106"/>
        <v>117.76</v>
      </c>
    </row>
    <row r="2175" spans="1:30" ht="30" customHeight="1" x14ac:dyDescent="0.35">
      <c r="A2175" s="16"/>
      <c r="B2175" s="16" t="s">
        <v>47</v>
      </c>
      <c r="C2175" s="17">
        <v>1842</v>
      </c>
      <c r="D2175" s="18">
        <v>14428</v>
      </c>
      <c r="E2175" s="18">
        <v>8873</v>
      </c>
      <c r="F2175" s="19" t="s">
        <v>577</v>
      </c>
      <c r="G2175" s="16" t="s">
        <v>67</v>
      </c>
      <c r="H2175" s="16" t="s">
        <v>38</v>
      </c>
      <c r="I2175" s="19">
        <v>1.8</v>
      </c>
      <c r="J2175" s="19">
        <v>1.8</v>
      </c>
      <c r="K2175" s="19">
        <v>3</v>
      </c>
      <c r="L2175" s="19"/>
      <c r="M2175" s="19">
        <f t="shared" si="1095"/>
        <v>3</v>
      </c>
      <c r="N2175" s="19"/>
      <c r="O2175" s="19">
        <f t="shared" si="1096"/>
        <v>3</v>
      </c>
      <c r="P2175" s="20" t="str">
        <f>VLOOKUP(H2175,Supporting!A:D,2,FALSE)</f>
        <v>rm</v>
      </c>
      <c r="Q2175" s="21" t="str">
        <f t="shared" si="1097"/>
        <v>off hired</v>
      </c>
      <c r="R2175" s="22">
        <v>44959</v>
      </c>
      <c r="S2175" s="22">
        <v>45034</v>
      </c>
      <c r="T2175" s="23">
        <f t="shared" si="1098"/>
        <v>1</v>
      </c>
      <c r="U2175" s="24">
        <f t="shared" si="1099"/>
        <v>10.857142857142858</v>
      </c>
      <c r="V2175" s="31">
        <f>VLOOKUP(H2175,Supporting!A:D,3,FALSE)</f>
        <v>135</v>
      </c>
      <c r="W2175" s="25">
        <f>VLOOKUP(H2175,Supporting!A:D,4,FALSE)</f>
        <v>12.25</v>
      </c>
      <c r="X2175" s="26">
        <f t="shared" si="1100"/>
        <v>405</v>
      </c>
      <c r="Y2175" s="26">
        <f t="shared" si="1101"/>
        <v>36.75</v>
      </c>
      <c r="Z2175" s="26">
        <f t="shared" si="1102"/>
        <v>283.49999999999994</v>
      </c>
      <c r="AA2175" s="26">
        <f t="shared" si="1103"/>
        <v>121.49999999999999</v>
      </c>
      <c r="AB2175" s="26">
        <f t="shared" si="1104"/>
        <v>399</v>
      </c>
      <c r="AC2175" s="26">
        <f t="shared" si="1105"/>
        <v>804</v>
      </c>
      <c r="AD2175" s="93">
        <f t="shared" si="1106"/>
        <v>804</v>
      </c>
    </row>
    <row r="2176" spans="1:30" ht="30" customHeight="1" x14ac:dyDescent="0.35">
      <c r="A2176" s="16"/>
      <c r="B2176" s="16" t="s">
        <v>47</v>
      </c>
      <c r="C2176" s="17">
        <v>1841</v>
      </c>
      <c r="D2176" s="18">
        <v>14427</v>
      </c>
      <c r="E2176" s="18">
        <v>8784</v>
      </c>
      <c r="F2176" s="19" t="s">
        <v>577</v>
      </c>
      <c r="G2176" s="16" t="s">
        <v>67</v>
      </c>
      <c r="H2176" s="16" t="s">
        <v>36</v>
      </c>
      <c r="I2176" s="19">
        <v>5</v>
      </c>
      <c r="J2176" s="19">
        <v>1.3</v>
      </c>
      <c r="K2176" s="19">
        <v>3</v>
      </c>
      <c r="L2176" s="19"/>
      <c r="M2176" s="19">
        <f t="shared" si="1095"/>
        <v>3</v>
      </c>
      <c r="N2176" s="19"/>
      <c r="O2176" s="19">
        <f t="shared" si="1096"/>
        <v>15</v>
      </c>
      <c r="P2176" s="20" t="str">
        <f>VLOOKUP(H2176,Supporting!A:D,2,FALSE)</f>
        <v>m2-LxH</v>
      </c>
      <c r="Q2176" s="21" t="str">
        <f t="shared" si="1097"/>
        <v>off hired</v>
      </c>
      <c r="R2176" s="22">
        <v>44959</v>
      </c>
      <c r="S2176" s="22">
        <v>44992</v>
      </c>
      <c r="T2176" s="23">
        <f t="shared" si="1098"/>
        <v>1</v>
      </c>
      <c r="U2176" s="24">
        <f t="shared" si="1099"/>
        <v>4.8571428571428568</v>
      </c>
      <c r="V2176" s="31">
        <f>VLOOKUP(H2176,Supporting!A:D,3,FALSE)</f>
        <v>14</v>
      </c>
      <c r="W2176" s="25">
        <f>VLOOKUP(H2176,Supporting!A:D,4,FALSE)</f>
        <v>0.84</v>
      </c>
      <c r="X2176" s="26">
        <f t="shared" si="1100"/>
        <v>210</v>
      </c>
      <c r="Y2176" s="26">
        <f t="shared" si="1101"/>
        <v>12.6</v>
      </c>
      <c r="Z2176" s="26">
        <f t="shared" si="1102"/>
        <v>147</v>
      </c>
      <c r="AA2176" s="26">
        <f t="shared" si="1103"/>
        <v>63</v>
      </c>
      <c r="AB2176" s="26">
        <f t="shared" si="1104"/>
        <v>61.199999999999989</v>
      </c>
      <c r="AC2176" s="26">
        <f t="shared" si="1105"/>
        <v>271.2</v>
      </c>
      <c r="AD2176" s="93">
        <f t="shared" si="1106"/>
        <v>271.2</v>
      </c>
    </row>
    <row r="2177" spans="1:30" ht="30" customHeight="1" x14ac:dyDescent="0.35">
      <c r="A2177" s="16"/>
      <c r="B2177" s="16" t="s">
        <v>61</v>
      </c>
      <c r="C2177" s="17">
        <v>1840</v>
      </c>
      <c r="D2177" s="18">
        <v>14426</v>
      </c>
      <c r="E2177" s="18">
        <v>8579</v>
      </c>
      <c r="F2177" s="19" t="s">
        <v>577</v>
      </c>
      <c r="G2177" s="16" t="s">
        <v>53</v>
      </c>
      <c r="H2177" s="16" t="s">
        <v>36</v>
      </c>
      <c r="I2177" s="19">
        <v>20.8</v>
      </c>
      <c r="J2177" s="19">
        <v>1.3</v>
      </c>
      <c r="K2177" s="19">
        <v>2</v>
      </c>
      <c r="L2177" s="19"/>
      <c r="M2177" s="19">
        <f t="shared" si="1095"/>
        <v>2</v>
      </c>
      <c r="N2177" s="19"/>
      <c r="O2177" s="19">
        <f t="shared" si="1096"/>
        <v>41.6</v>
      </c>
      <c r="P2177" s="20" t="str">
        <f>VLOOKUP(H2177,Supporting!A:D,2,FALSE)</f>
        <v>m2-LxH</v>
      </c>
      <c r="Q2177" s="21" t="str">
        <f t="shared" si="1097"/>
        <v>off hired</v>
      </c>
      <c r="R2177" s="22">
        <v>44959</v>
      </c>
      <c r="S2177" s="22">
        <v>44977</v>
      </c>
      <c r="T2177" s="23">
        <f t="shared" si="1098"/>
        <v>1</v>
      </c>
      <c r="U2177" s="24">
        <f t="shared" si="1099"/>
        <v>2.7142857142857144</v>
      </c>
      <c r="V2177" s="31">
        <f>VLOOKUP(H2177,Supporting!A:D,3,FALSE)</f>
        <v>14</v>
      </c>
      <c r="W2177" s="25">
        <f>VLOOKUP(H2177,Supporting!A:D,4,FALSE)</f>
        <v>0.84</v>
      </c>
      <c r="X2177" s="26">
        <f t="shared" si="1100"/>
        <v>582.4</v>
      </c>
      <c r="Y2177" s="26">
        <f t="shared" si="1101"/>
        <v>34.944000000000003</v>
      </c>
      <c r="Z2177" s="26">
        <f t="shared" si="1102"/>
        <v>407.67999999999995</v>
      </c>
      <c r="AA2177" s="26">
        <f t="shared" si="1103"/>
        <v>174.72</v>
      </c>
      <c r="AB2177" s="26">
        <f t="shared" si="1104"/>
        <v>94.847999999999999</v>
      </c>
      <c r="AC2177" s="26">
        <f t="shared" si="1105"/>
        <v>677.24799999999993</v>
      </c>
      <c r="AD2177" s="93">
        <f t="shared" si="1106"/>
        <v>677.24799999999993</v>
      </c>
    </row>
    <row r="2178" spans="1:30" ht="30" customHeight="1" x14ac:dyDescent="0.35">
      <c r="A2178" s="16"/>
      <c r="B2178" s="16" t="s">
        <v>61</v>
      </c>
      <c r="C2178" s="17">
        <v>1840</v>
      </c>
      <c r="D2178" s="18">
        <v>14426</v>
      </c>
      <c r="E2178" s="18">
        <v>8579</v>
      </c>
      <c r="F2178" s="19" t="s">
        <v>577</v>
      </c>
      <c r="G2178" s="16" t="s">
        <v>53</v>
      </c>
      <c r="H2178" s="16" t="s">
        <v>36</v>
      </c>
      <c r="I2178" s="19">
        <v>15</v>
      </c>
      <c r="J2178" s="19">
        <v>1.3</v>
      </c>
      <c r="K2178" s="19">
        <v>4</v>
      </c>
      <c r="L2178" s="19"/>
      <c r="M2178" s="19">
        <f t="shared" si="1095"/>
        <v>4</v>
      </c>
      <c r="N2178" s="19"/>
      <c r="O2178" s="19">
        <f t="shared" si="1096"/>
        <v>60</v>
      </c>
      <c r="P2178" s="20" t="str">
        <f>VLOOKUP(H2178,Supporting!A:D,2,FALSE)</f>
        <v>m2-LxH</v>
      </c>
      <c r="Q2178" s="21" t="str">
        <f t="shared" si="1097"/>
        <v>off hired</v>
      </c>
      <c r="R2178" s="22">
        <v>44959</v>
      </c>
      <c r="S2178" s="22">
        <v>44977</v>
      </c>
      <c r="T2178" s="23">
        <f t="shared" si="1098"/>
        <v>1</v>
      </c>
      <c r="U2178" s="24">
        <f t="shared" si="1099"/>
        <v>2.7142857142857144</v>
      </c>
      <c r="V2178" s="31">
        <f>VLOOKUP(H2178,Supporting!A:D,3,FALSE)</f>
        <v>14</v>
      </c>
      <c r="W2178" s="25">
        <f>VLOOKUP(H2178,Supporting!A:D,4,FALSE)</f>
        <v>0.84</v>
      </c>
      <c r="X2178" s="26">
        <f t="shared" si="1100"/>
        <v>840</v>
      </c>
      <c r="Y2178" s="26">
        <f t="shared" si="1101"/>
        <v>50.4</v>
      </c>
      <c r="Z2178" s="26">
        <f t="shared" si="1102"/>
        <v>588</v>
      </c>
      <c r="AA2178" s="26">
        <f t="shared" si="1103"/>
        <v>252</v>
      </c>
      <c r="AB2178" s="26">
        <f t="shared" si="1104"/>
        <v>136.80000000000001</v>
      </c>
      <c r="AC2178" s="26">
        <f t="shared" si="1105"/>
        <v>976.8</v>
      </c>
      <c r="AD2178" s="93">
        <f t="shared" si="1106"/>
        <v>976.8</v>
      </c>
    </row>
    <row r="2179" spans="1:30" ht="30" customHeight="1" x14ac:dyDescent="0.35">
      <c r="A2179" s="16"/>
      <c r="B2179" s="16" t="s">
        <v>47</v>
      </c>
      <c r="C2179" s="17">
        <v>1839</v>
      </c>
      <c r="D2179" s="18">
        <v>14425</v>
      </c>
      <c r="E2179" s="18">
        <v>8755</v>
      </c>
      <c r="F2179" s="19" t="s">
        <v>49</v>
      </c>
      <c r="G2179" s="16" t="s">
        <v>562</v>
      </c>
      <c r="H2179" s="16" t="s">
        <v>28</v>
      </c>
      <c r="I2179" s="19">
        <v>8.8000000000000007</v>
      </c>
      <c r="J2179" s="19">
        <v>7.3</v>
      </c>
      <c r="K2179" s="19">
        <v>3</v>
      </c>
      <c r="L2179" s="19"/>
      <c r="M2179" s="19">
        <f t="shared" si="1095"/>
        <v>3</v>
      </c>
      <c r="N2179" s="19"/>
      <c r="O2179" s="19">
        <f t="shared" si="1096"/>
        <v>192.72000000000003</v>
      </c>
      <c r="P2179" s="20" t="str">
        <f>VLOOKUP(H2179,Supporting!A:D,2,FALSE)</f>
        <v>m3</v>
      </c>
      <c r="Q2179" s="21" t="str">
        <f t="shared" si="1097"/>
        <v>off hired</v>
      </c>
      <c r="R2179" s="22">
        <v>44959</v>
      </c>
      <c r="S2179" s="22">
        <v>44986</v>
      </c>
      <c r="T2179" s="23">
        <f t="shared" si="1098"/>
        <v>1</v>
      </c>
      <c r="U2179" s="24">
        <f t="shared" si="1099"/>
        <v>4</v>
      </c>
      <c r="V2179" s="31">
        <f>VLOOKUP(H2179,Supporting!A:D,3,FALSE)</f>
        <v>7.5</v>
      </c>
      <c r="W2179" s="25">
        <f>VLOOKUP(H2179,Supporting!A:D,4,FALSE)</f>
        <v>0.70000000000000007</v>
      </c>
      <c r="X2179" s="26">
        <f t="shared" si="1100"/>
        <v>1445.4</v>
      </c>
      <c r="Y2179" s="26">
        <f t="shared" si="1101"/>
        <v>134.90400000000002</v>
      </c>
      <c r="Z2179" s="26">
        <f t="shared" si="1102"/>
        <v>1011.78</v>
      </c>
      <c r="AA2179" s="26">
        <f t="shared" si="1103"/>
        <v>433.62</v>
      </c>
      <c r="AB2179" s="26">
        <f t="shared" si="1104"/>
        <v>539.6160000000001</v>
      </c>
      <c r="AC2179" s="26">
        <f t="shared" si="1105"/>
        <v>1985.0160000000001</v>
      </c>
      <c r="AD2179" s="93">
        <f t="shared" si="1106"/>
        <v>1985.0160000000001</v>
      </c>
    </row>
    <row r="2180" spans="1:30" ht="30" customHeight="1" x14ac:dyDescent="0.35">
      <c r="A2180" s="16"/>
      <c r="B2180" s="16" t="s">
        <v>47</v>
      </c>
      <c r="C2180" s="17">
        <v>1838</v>
      </c>
      <c r="D2180" s="18">
        <v>14424</v>
      </c>
      <c r="E2180" s="18">
        <v>8564</v>
      </c>
      <c r="F2180" s="19" t="s">
        <v>577</v>
      </c>
      <c r="G2180" s="16" t="s">
        <v>582</v>
      </c>
      <c r="H2180" s="16" t="s">
        <v>28</v>
      </c>
      <c r="I2180" s="19">
        <v>2.5</v>
      </c>
      <c r="J2180" s="19">
        <v>2.5</v>
      </c>
      <c r="K2180" s="19">
        <v>4</v>
      </c>
      <c r="L2180" s="19"/>
      <c r="M2180" s="19">
        <f t="shared" si="1095"/>
        <v>4</v>
      </c>
      <c r="N2180" s="19"/>
      <c r="O2180" s="19">
        <f t="shared" si="1096"/>
        <v>25</v>
      </c>
      <c r="P2180" s="20" t="str">
        <f>VLOOKUP(H2180,Supporting!A:D,2,FALSE)</f>
        <v>m3</v>
      </c>
      <c r="Q2180" s="21" t="str">
        <f t="shared" si="1097"/>
        <v>off hired</v>
      </c>
      <c r="R2180" s="22">
        <v>44959</v>
      </c>
      <c r="S2180" s="22">
        <v>44972</v>
      </c>
      <c r="T2180" s="23">
        <f t="shared" si="1098"/>
        <v>1</v>
      </c>
      <c r="U2180" s="24">
        <f t="shared" si="1099"/>
        <v>2</v>
      </c>
      <c r="V2180" s="31">
        <f>VLOOKUP(H2180,Supporting!A:D,3,FALSE)</f>
        <v>7.5</v>
      </c>
      <c r="W2180" s="25">
        <f>VLOOKUP(H2180,Supporting!A:D,4,FALSE)</f>
        <v>0.70000000000000007</v>
      </c>
      <c r="X2180" s="26">
        <f t="shared" si="1100"/>
        <v>187.5</v>
      </c>
      <c r="Y2180" s="26">
        <f t="shared" si="1101"/>
        <v>17.5</v>
      </c>
      <c r="Z2180" s="26">
        <f t="shared" si="1102"/>
        <v>131.25</v>
      </c>
      <c r="AA2180" s="26">
        <f t="shared" si="1103"/>
        <v>56.25</v>
      </c>
      <c r="AB2180" s="26">
        <f t="shared" si="1104"/>
        <v>35</v>
      </c>
      <c r="AC2180" s="26">
        <f t="shared" si="1105"/>
        <v>222.5</v>
      </c>
      <c r="AD2180" s="93">
        <f t="shared" si="1106"/>
        <v>222.5</v>
      </c>
    </row>
    <row r="2181" spans="1:30" ht="30" customHeight="1" x14ac:dyDescent="0.35">
      <c r="A2181" s="16"/>
      <c r="B2181" s="16" t="s">
        <v>47</v>
      </c>
      <c r="C2181" s="17">
        <v>1837</v>
      </c>
      <c r="D2181" s="18">
        <v>14423</v>
      </c>
      <c r="E2181" s="18">
        <v>8638</v>
      </c>
      <c r="F2181" s="19" t="s">
        <v>577</v>
      </c>
      <c r="G2181" s="16" t="s">
        <v>559</v>
      </c>
      <c r="H2181" s="16" t="s">
        <v>28</v>
      </c>
      <c r="I2181" s="19">
        <v>2.5</v>
      </c>
      <c r="J2181" s="19">
        <v>2.5</v>
      </c>
      <c r="K2181" s="19">
        <v>4</v>
      </c>
      <c r="L2181" s="19"/>
      <c r="M2181" s="19">
        <f t="shared" si="1095"/>
        <v>4</v>
      </c>
      <c r="N2181" s="19"/>
      <c r="O2181" s="19">
        <f t="shared" si="1096"/>
        <v>25</v>
      </c>
      <c r="P2181" s="20" t="str">
        <f>VLOOKUP(H2181,Supporting!A:D,2,FALSE)</f>
        <v>m3</v>
      </c>
      <c r="Q2181" s="21" t="str">
        <f t="shared" si="1097"/>
        <v>off hired</v>
      </c>
      <c r="R2181" s="22">
        <v>44959</v>
      </c>
      <c r="S2181" s="22">
        <v>44964</v>
      </c>
      <c r="T2181" s="23">
        <f t="shared" si="1098"/>
        <v>1</v>
      </c>
      <c r="U2181" s="24">
        <f t="shared" si="1099"/>
        <v>0.8571428571428571</v>
      </c>
      <c r="V2181" s="31">
        <f>VLOOKUP(H2181,Supporting!A:D,3,FALSE)</f>
        <v>7.5</v>
      </c>
      <c r="W2181" s="25">
        <f>VLOOKUP(H2181,Supporting!A:D,4,FALSE)</f>
        <v>0.70000000000000007</v>
      </c>
      <c r="X2181" s="26">
        <f t="shared" si="1100"/>
        <v>187.5</v>
      </c>
      <c r="Y2181" s="26">
        <f t="shared" si="1101"/>
        <v>17.5</v>
      </c>
      <c r="Z2181" s="26">
        <f t="shared" si="1102"/>
        <v>131.25</v>
      </c>
      <c r="AA2181" s="26">
        <f t="shared" si="1103"/>
        <v>56.25</v>
      </c>
      <c r="AB2181" s="26">
        <f t="shared" si="1104"/>
        <v>15</v>
      </c>
      <c r="AC2181" s="26">
        <f t="shared" si="1105"/>
        <v>202.5</v>
      </c>
      <c r="AD2181" s="93">
        <f t="shared" si="1106"/>
        <v>202.5</v>
      </c>
    </row>
    <row r="2182" spans="1:30" ht="30" customHeight="1" x14ac:dyDescent="0.35">
      <c r="A2182" s="16"/>
      <c r="B2182" s="16" t="s">
        <v>132</v>
      </c>
      <c r="C2182" s="17">
        <v>1836</v>
      </c>
      <c r="D2182" s="18">
        <v>14422</v>
      </c>
      <c r="E2182" s="18"/>
      <c r="F2182" s="19" t="s">
        <v>577</v>
      </c>
      <c r="G2182" s="16" t="s">
        <v>511</v>
      </c>
      <c r="H2182" s="16" t="s">
        <v>36</v>
      </c>
      <c r="I2182" s="19">
        <v>9.3000000000000007</v>
      </c>
      <c r="J2182" s="19">
        <v>1.3</v>
      </c>
      <c r="K2182" s="19">
        <v>2</v>
      </c>
      <c r="L2182" s="19"/>
      <c r="M2182" s="19">
        <f t="shared" si="1095"/>
        <v>2</v>
      </c>
      <c r="N2182" s="19"/>
      <c r="O2182" s="19">
        <f t="shared" si="1096"/>
        <v>18.600000000000001</v>
      </c>
      <c r="P2182" s="20" t="str">
        <f>VLOOKUP(H2182,Supporting!A:D,2,FALSE)</f>
        <v>m2-LxH</v>
      </c>
      <c r="Q2182" s="21" t="str">
        <f t="shared" si="1097"/>
        <v>on hire</v>
      </c>
      <c r="R2182" s="22">
        <v>44958</v>
      </c>
      <c r="S2182" s="22"/>
      <c r="T2182" s="23">
        <f t="shared" si="1098"/>
        <v>0</v>
      </c>
      <c r="U2182" s="24">
        <f t="shared" ca="1" si="1099"/>
        <v>11.857142857142858</v>
      </c>
      <c r="V2182" s="31">
        <f>VLOOKUP(H2182,Supporting!A:D,3,FALSE)</f>
        <v>14</v>
      </c>
      <c r="W2182" s="25">
        <f>VLOOKUP(H2182,Supporting!A:D,4,FALSE)</f>
        <v>0.84</v>
      </c>
      <c r="X2182" s="26">
        <f t="shared" si="1100"/>
        <v>260.40000000000003</v>
      </c>
      <c r="Y2182" s="26">
        <f t="shared" si="1101"/>
        <v>15.624000000000001</v>
      </c>
      <c r="Z2182" s="26">
        <f t="shared" si="1102"/>
        <v>182.28</v>
      </c>
      <c r="AA2182" s="26">
        <f t="shared" si="1103"/>
        <v>0</v>
      </c>
      <c r="AB2182" s="26">
        <f t="shared" ca="1" si="1104"/>
        <v>185.25600000000003</v>
      </c>
      <c r="AC2182" s="26">
        <f t="shared" ca="1" si="1105"/>
        <v>367.53600000000006</v>
      </c>
      <c r="AD2182" s="93">
        <f t="shared" ca="1" si="1106"/>
        <v>367.53600000000006</v>
      </c>
    </row>
    <row r="2183" spans="1:30" ht="30" customHeight="1" x14ac:dyDescent="0.35">
      <c r="A2183" s="16"/>
      <c r="B2183" s="16" t="s">
        <v>100</v>
      </c>
      <c r="C2183" s="17">
        <v>1835</v>
      </c>
      <c r="D2183" s="18">
        <v>14421</v>
      </c>
      <c r="E2183" s="18">
        <v>8648</v>
      </c>
      <c r="F2183" s="19" t="s">
        <v>49</v>
      </c>
      <c r="G2183" s="16" t="s">
        <v>609</v>
      </c>
      <c r="H2183" s="16" t="s">
        <v>36</v>
      </c>
      <c r="I2183" s="19">
        <v>29</v>
      </c>
      <c r="J2183" s="19">
        <v>1</v>
      </c>
      <c r="K2183" s="19">
        <v>1</v>
      </c>
      <c r="L2183" s="19"/>
      <c r="M2183" s="19">
        <f t="shared" si="1095"/>
        <v>1</v>
      </c>
      <c r="N2183" s="19"/>
      <c r="O2183" s="19">
        <f t="shared" si="1096"/>
        <v>29</v>
      </c>
      <c r="P2183" s="20" t="str">
        <f>VLOOKUP(H2183,Supporting!A:D,2,FALSE)</f>
        <v>m2-LxH</v>
      </c>
      <c r="Q2183" s="21" t="str">
        <f t="shared" si="1097"/>
        <v>off hired</v>
      </c>
      <c r="R2183" s="22">
        <v>44958</v>
      </c>
      <c r="S2183" s="22">
        <v>44965</v>
      </c>
      <c r="T2183" s="23">
        <f t="shared" si="1098"/>
        <v>1</v>
      </c>
      <c r="U2183" s="24">
        <f t="shared" si="1099"/>
        <v>1.1428571428571428</v>
      </c>
      <c r="V2183" s="31">
        <f>VLOOKUP(H2183,Supporting!A:D,3,FALSE)</f>
        <v>14</v>
      </c>
      <c r="W2183" s="25">
        <f>VLOOKUP(H2183,Supporting!A:D,4,FALSE)</f>
        <v>0.84</v>
      </c>
      <c r="X2183" s="26">
        <f t="shared" si="1100"/>
        <v>406</v>
      </c>
      <c r="Y2183" s="26">
        <f t="shared" si="1101"/>
        <v>24.36</v>
      </c>
      <c r="Z2183" s="26">
        <f t="shared" si="1102"/>
        <v>284.19999999999993</v>
      </c>
      <c r="AA2183" s="26">
        <f t="shared" si="1103"/>
        <v>121.79999999999998</v>
      </c>
      <c r="AB2183" s="26">
        <f t="shared" si="1104"/>
        <v>27.839999999999996</v>
      </c>
      <c r="AC2183" s="26">
        <f t="shared" si="1105"/>
        <v>433.83999999999986</v>
      </c>
      <c r="AD2183" s="93">
        <f t="shared" si="1106"/>
        <v>433.83999999999986</v>
      </c>
    </row>
    <row r="2184" spans="1:30" ht="30" customHeight="1" x14ac:dyDescent="0.35">
      <c r="A2184" s="16"/>
      <c r="B2184" s="16" t="s">
        <v>104</v>
      </c>
      <c r="C2184" s="17">
        <v>1833</v>
      </c>
      <c r="D2184" s="18">
        <v>14420</v>
      </c>
      <c r="E2184" s="18">
        <v>8630</v>
      </c>
      <c r="F2184" s="19" t="s">
        <v>49</v>
      </c>
      <c r="G2184" s="16" t="s">
        <v>89</v>
      </c>
      <c r="H2184" s="16" t="s">
        <v>38</v>
      </c>
      <c r="I2184" s="19">
        <v>2.5</v>
      </c>
      <c r="J2184" s="19">
        <v>1.3</v>
      </c>
      <c r="K2184" s="19">
        <v>2.5</v>
      </c>
      <c r="L2184" s="19"/>
      <c r="M2184" s="19">
        <f t="shared" si="1095"/>
        <v>2.5</v>
      </c>
      <c r="N2184" s="19"/>
      <c r="O2184" s="19">
        <f t="shared" si="1096"/>
        <v>2.5</v>
      </c>
      <c r="P2184" s="20" t="str">
        <f>VLOOKUP(H2184,Supporting!A:D,2,FALSE)</f>
        <v>rm</v>
      </c>
      <c r="Q2184" s="21" t="str">
        <f t="shared" si="1097"/>
        <v>off hired</v>
      </c>
      <c r="R2184" s="22">
        <v>44958</v>
      </c>
      <c r="S2184" s="22">
        <v>44959</v>
      </c>
      <c r="T2184" s="23">
        <f t="shared" si="1098"/>
        <v>1</v>
      </c>
      <c r="U2184" s="24">
        <f t="shared" si="1099"/>
        <v>0.2857142857142857</v>
      </c>
      <c r="V2184" s="31">
        <f>VLOOKUP(H2184,Supporting!A:D,3,FALSE)</f>
        <v>135</v>
      </c>
      <c r="W2184" s="25">
        <f>VLOOKUP(H2184,Supporting!A:D,4,FALSE)</f>
        <v>12.25</v>
      </c>
      <c r="X2184" s="26">
        <f t="shared" si="1100"/>
        <v>337.5</v>
      </c>
      <c r="Y2184" s="26">
        <f t="shared" si="1101"/>
        <v>30.625</v>
      </c>
      <c r="Z2184" s="26">
        <f t="shared" si="1102"/>
        <v>236.25</v>
      </c>
      <c r="AA2184" s="26">
        <f t="shared" si="1103"/>
        <v>101.25</v>
      </c>
      <c r="AB2184" s="26">
        <f t="shared" si="1104"/>
        <v>8.7499999999999982</v>
      </c>
      <c r="AC2184" s="26">
        <f t="shared" si="1105"/>
        <v>346.25</v>
      </c>
      <c r="AD2184" s="93">
        <f t="shared" si="1106"/>
        <v>346.25</v>
      </c>
    </row>
    <row r="2185" spans="1:30" ht="30" customHeight="1" x14ac:dyDescent="0.35">
      <c r="A2185" s="16"/>
      <c r="B2185" s="16" t="s">
        <v>104</v>
      </c>
      <c r="C2185" s="17" t="s">
        <v>613</v>
      </c>
      <c r="D2185" s="18">
        <v>14420</v>
      </c>
      <c r="E2185" s="18">
        <v>8630</v>
      </c>
      <c r="F2185" s="19" t="s">
        <v>49</v>
      </c>
      <c r="G2185" s="16" t="s">
        <v>89</v>
      </c>
      <c r="H2185" s="16" t="s">
        <v>38</v>
      </c>
      <c r="I2185" s="19">
        <v>2.5</v>
      </c>
      <c r="J2185" s="19">
        <v>1.3</v>
      </c>
      <c r="K2185" s="19">
        <v>2.5</v>
      </c>
      <c r="L2185" s="19"/>
      <c r="M2185" s="19">
        <f t="shared" ref="M2185:M2186" si="1107">K2185-L2185</f>
        <v>2.5</v>
      </c>
      <c r="N2185" s="19"/>
      <c r="O2185" s="19">
        <f t="shared" ref="O2185:O2186" si="1108">IF(P2185="m3",I2185*J2185*M2185,IF(P2185="m2-LxH",I2185*M2185,IF(P2185="m2-LxW",I2185*J2185*N2185,IF(P2185="rm",M2185,IF(P2185="lm",I2185,IF(P2185="unit",1,0))))))</f>
        <v>2.5</v>
      </c>
      <c r="P2185" s="20" t="str">
        <f>VLOOKUP(H2185,Supporting!A:D,2,FALSE)</f>
        <v>rm</v>
      </c>
      <c r="Q2185" s="21" t="str">
        <f t="shared" ref="Q2185:Q2186" si="1109">IF(S2185&lt;&gt;0,"off hired",IF(R2185&lt;&gt;0,"on hire","-"))</f>
        <v>off hired</v>
      </c>
      <c r="R2185" s="22">
        <v>44958</v>
      </c>
      <c r="S2185" s="22">
        <v>44959</v>
      </c>
      <c r="T2185" s="23">
        <f t="shared" ref="T2185:T2196" si="1110">IF(S2185&lt;&gt;0,1,0)</f>
        <v>1</v>
      </c>
      <c r="U2185" s="24">
        <f t="shared" ref="U2185:U2196" si="1111">IF(Q2185="on hire",$C$1-R2185+1,IF(Q2185="off hired",S2185-R2185+1,0))/7</f>
        <v>0.2857142857142857</v>
      </c>
      <c r="V2185" s="31">
        <f>VLOOKUP(H2185,Supporting!A:D,3,FALSE)</f>
        <v>135</v>
      </c>
      <c r="W2185" s="25">
        <f>VLOOKUP(H2185,Supporting!A:D,4,FALSE)</f>
        <v>12.25</v>
      </c>
      <c r="X2185" s="26">
        <f t="shared" ref="X2185:X2196" si="1112">V2185*O2185</f>
        <v>337.5</v>
      </c>
      <c r="Y2185" s="26">
        <f t="shared" ref="Y2185:Y2196" si="1113">W2185*O2185</f>
        <v>30.625</v>
      </c>
      <c r="Z2185" s="26">
        <f t="shared" ref="Z2185:Z2196" si="1114">_xlfn.IFNA(0.7*O2185*V2185,0)</f>
        <v>236.25</v>
      </c>
      <c r="AA2185" s="26">
        <f t="shared" ref="AA2185:AA2196" si="1115">IF(Q2185="off hired",0.3*O2185*V2185*T2185,0)</f>
        <v>101.25</v>
      </c>
      <c r="AB2185" s="26">
        <f t="shared" ref="AB2185:AB2196" si="1116">_xlfn.IFNA(U2185*O2185*W2185,0)</f>
        <v>8.7499999999999982</v>
      </c>
      <c r="AC2185" s="26">
        <f t="shared" ref="AC2185:AC2196" si="1117">Z2185+AA2185+AB2185</f>
        <v>346.25</v>
      </c>
      <c r="AD2185" s="93">
        <f t="shared" ref="AD2185:AD2196" si="1118">_xlfn.IFNA(AC2185,0)</f>
        <v>346.25</v>
      </c>
    </row>
    <row r="2186" spans="1:30" ht="30" customHeight="1" x14ac:dyDescent="0.35">
      <c r="A2186" s="16"/>
      <c r="B2186" s="16" t="s">
        <v>104</v>
      </c>
      <c r="C2186" s="17">
        <v>1834</v>
      </c>
      <c r="D2186" s="18">
        <v>14420</v>
      </c>
      <c r="E2186" s="18">
        <v>8630</v>
      </c>
      <c r="F2186" s="19" t="s">
        <v>49</v>
      </c>
      <c r="G2186" s="16" t="s">
        <v>89</v>
      </c>
      <c r="H2186" s="16" t="s">
        <v>38</v>
      </c>
      <c r="I2186" s="19">
        <v>2.5</v>
      </c>
      <c r="J2186" s="19">
        <v>1.3</v>
      </c>
      <c r="K2186" s="19">
        <v>2.5</v>
      </c>
      <c r="L2186" s="19"/>
      <c r="M2186" s="19">
        <f t="shared" si="1107"/>
        <v>2.5</v>
      </c>
      <c r="N2186" s="19"/>
      <c r="O2186" s="19">
        <f t="shared" si="1108"/>
        <v>2.5</v>
      </c>
      <c r="P2186" s="20" t="str">
        <f>VLOOKUP(H2186,Supporting!A:D,2,FALSE)</f>
        <v>rm</v>
      </c>
      <c r="Q2186" s="21" t="str">
        <f t="shared" si="1109"/>
        <v>off hired</v>
      </c>
      <c r="R2186" s="22">
        <v>44958</v>
      </c>
      <c r="S2186" s="22">
        <v>44959</v>
      </c>
      <c r="T2186" s="23">
        <f t="shared" si="1110"/>
        <v>1</v>
      </c>
      <c r="U2186" s="24">
        <f t="shared" si="1111"/>
        <v>0.2857142857142857</v>
      </c>
      <c r="V2186" s="31">
        <f>VLOOKUP(H2186,Supporting!A:D,3,FALSE)</f>
        <v>135</v>
      </c>
      <c r="W2186" s="25">
        <f>VLOOKUP(H2186,Supporting!A:D,4,FALSE)</f>
        <v>12.25</v>
      </c>
      <c r="X2186" s="26">
        <f t="shared" si="1112"/>
        <v>337.5</v>
      </c>
      <c r="Y2186" s="26">
        <f t="shared" si="1113"/>
        <v>30.625</v>
      </c>
      <c r="Z2186" s="26">
        <f t="shared" si="1114"/>
        <v>236.25</v>
      </c>
      <c r="AA2186" s="26">
        <f t="shared" si="1115"/>
        <v>101.25</v>
      </c>
      <c r="AB2186" s="26">
        <f t="shared" si="1116"/>
        <v>8.7499999999999982</v>
      </c>
      <c r="AC2186" s="26">
        <f t="shared" si="1117"/>
        <v>346.25</v>
      </c>
      <c r="AD2186" s="93">
        <f t="shared" si="1118"/>
        <v>346.25</v>
      </c>
    </row>
    <row r="2187" spans="1:30" ht="30" customHeight="1" x14ac:dyDescent="0.35">
      <c r="A2187" s="16"/>
      <c r="B2187" s="16" t="s">
        <v>79</v>
      </c>
      <c r="C2187" s="17">
        <v>1832</v>
      </c>
      <c r="D2187" s="18">
        <v>14419</v>
      </c>
      <c r="E2187" s="18">
        <v>8576</v>
      </c>
      <c r="F2187" s="19" t="s">
        <v>49</v>
      </c>
      <c r="G2187" s="16" t="s">
        <v>80</v>
      </c>
      <c r="H2187" s="16" t="s">
        <v>28</v>
      </c>
      <c r="I2187" s="19">
        <v>5.0999999999999996</v>
      </c>
      <c r="J2187" s="19">
        <v>4</v>
      </c>
      <c r="K2187" s="19">
        <v>3.5</v>
      </c>
      <c r="L2187" s="19"/>
      <c r="M2187" s="19">
        <f t="shared" ref="M2187:M2196" si="1119">K2187-L2187</f>
        <v>3.5</v>
      </c>
      <c r="N2187" s="19"/>
      <c r="O2187" s="19">
        <f t="shared" ref="O2187:O2196" si="1120">IF(P2187="m3",I2187*J2187*M2187,IF(P2187="m2-LxH",I2187*M2187,IF(P2187="m2-LxW",I2187*J2187*N2187,IF(P2187="rm",M2187,IF(P2187="lm",I2187,IF(P2187="unit",1,0))))))</f>
        <v>71.399999999999991</v>
      </c>
      <c r="P2187" s="20" t="str">
        <f>VLOOKUP(H2187,Supporting!A:D,2,FALSE)</f>
        <v>m3</v>
      </c>
      <c r="Q2187" s="21" t="str">
        <f t="shared" ref="Q2187:Q2196" si="1121">IF(S2187&lt;&gt;0,"off hired",IF(R2187&lt;&gt;0,"on hire","-"))</f>
        <v>off hired</v>
      </c>
      <c r="R2187" s="22">
        <v>44958</v>
      </c>
      <c r="S2187" s="22">
        <v>44976</v>
      </c>
      <c r="T2187" s="23">
        <f t="shared" si="1110"/>
        <v>1</v>
      </c>
      <c r="U2187" s="24">
        <f t="shared" si="1111"/>
        <v>2.7142857142857144</v>
      </c>
      <c r="V2187" s="31">
        <f>VLOOKUP(H2187,Supporting!A:D,3,FALSE)</f>
        <v>7.5</v>
      </c>
      <c r="W2187" s="25">
        <f>VLOOKUP(H2187,Supporting!A:D,4,FALSE)</f>
        <v>0.70000000000000007</v>
      </c>
      <c r="X2187" s="26">
        <f t="shared" si="1112"/>
        <v>535.49999999999989</v>
      </c>
      <c r="Y2187" s="26">
        <f t="shared" si="1113"/>
        <v>49.98</v>
      </c>
      <c r="Z2187" s="26">
        <f t="shared" si="1114"/>
        <v>374.84999999999991</v>
      </c>
      <c r="AA2187" s="26">
        <f t="shared" si="1115"/>
        <v>160.64999999999998</v>
      </c>
      <c r="AB2187" s="26">
        <f t="shared" si="1116"/>
        <v>135.66</v>
      </c>
      <c r="AC2187" s="26">
        <f t="shared" si="1117"/>
        <v>671.15999999999985</v>
      </c>
      <c r="AD2187" s="93">
        <f t="shared" si="1118"/>
        <v>671.15999999999985</v>
      </c>
    </row>
    <row r="2188" spans="1:30" ht="30" customHeight="1" x14ac:dyDescent="0.35">
      <c r="A2188" s="16"/>
      <c r="B2188" s="16" t="s">
        <v>47</v>
      </c>
      <c r="C2188" s="17">
        <v>1831</v>
      </c>
      <c r="D2188" s="18">
        <v>14418</v>
      </c>
      <c r="E2188" s="18">
        <v>8632</v>
      </c>
      <c r="F2188" s="19" t="s">
        <v>577</v>
      </c>
      <c r="G2188" s="16" t="s">
        <v>125</v>
      </c>
      <c r="H2188" s="16" t="s">
        <v>38</v>
      </c>
      <c r="I2188" s="19">
        <v>2.5</v>
      </c>
      <c r="J2188" s="19">
        <v>1.8</v>
      </c>
      <c r="K2188" s="19">
        <v>4.5</v>
      </c>
      <c r="L2188" s="19"/>
      <c r="M2188" s="19">
        <f t="shared" si="1119"/>
        <v>4.5</v>
      </c>
      <c r="N2188" s="19"/>
      <c r="O2188" s="19">
        <f t="shared" si="1120"/>
        <v>4.5</v>
      </c>
      <c r="P2188" s="20" t="str">
        <f>VLOOKUP(H2188,Supporting!A:D,2,FALSE)</f>
        <v>rm</v>
      </c>
      <c r="Q2188" s="21" t="str">
        <f t="shared" si="1121"/>
        <v>off hired</v>
      </c>
      <c r="R2188" s="22">
        <v>44957</v>
      </c>
      <c r="S2188" s="22">
        <v>44961</v>
      </c>
      <c r="T2188" s="23">
        <f t="shared" si="1110"/>
        <v>1</v>
      </c>
      <c r="U2188" s="24">
        <f t="shared" si="1111"/>
        <v>0.7142857142857143</v>
      </c>
      <c r="V2188" s="31">
        <f>VLOOKUP(H2188,Supporting!A:D,3,FALSE)</f>
        <v>135</v>
      </c>
      <c r="W2188" s="25">
        <f>VLOOKUP(H2188,Supporting!A:D,4,FALSE)</f>
        <v>12.25</v>
      </c>
      <c r="X2188" s="26">
        <f t="shared" si="1112"/>
        <v>607.5</v>
      </c>
      <c r="Y2188" s="26">
        <f t="shared" si="1113"/>
        <v>55.125</v>
      </c>
      <c r="Z2188" s="26">
        <f t="shared" si="1114"/>
        <v>425.25</v>
      </c>
      <c r="AA2188" s="26">
        <f t="shared" si="1115"/>
        <v>182.24999999999997</v>
      </c>
      <c r="AB2188" s="26">
        <f t="shared" si="1116"/>
        <v>39.375</v>
      </c>
      <c r="AC2188" s="26">
        <f t="shared" si="1117"/>
        <v>646.875</v>
      </c>
      <c r="AD2188" s="93">
        <f t="shared" si="1118"/>
        <v>646.875</v>
      </c>
    </row>
    <row r="2189" spans="1:30" ht="30" customHeight="1" x14ac:dyDescent="0.35">
      <c r="A2189" s="16"/>
      <c r="B2189" s="16" t="s">
        <v>74</v>
      </c>
      <c r="C2189" s="17">
        <v>1830</v>
      </c>
      <c r="D2189" s="18">
        <v>14417</v>
      </c>
      <c r="E2189" s="18">
        <v>8748</v>
      </c>
      <c r="F2189" s="19" t="s">
        <v>49</v>
      </c>
      <c r="G2189" s="16"/>
      <c r="H2189" s="16" t="s">
        <v>36</v>
      </c>
      <c r="I2189" s="19">
        <v>7.5</v>
      </c>
      <c r="J2189" s="19">
        <v>1.3</v>
      </c>
      <c r="K2189" s="19">
        <v>1.5</v>
      </c>
      <c r="L2189" s="19"/>
      <c r="M2189" s="19">
        <f t="shared" si="1119"/>
        <v>1.5</v>
      </c>
      <c r="N2189" s="19"/>
      <c r="O2189" s="19">
        <f t="shared" si="1120"/>
        <v>11.25</v>
      </c>
      <c r="P2189" s="20" t="str">
        <f>VLOOKUP(H2189,Supporting!A:D,2,FALSE)</f>
        <v>m2-LxH</v>
      </c>
      <c r="Q2189" s="21" t="str">
        <f t="shared" si="1121"/>
        <v>off hired</v>
      </c>
      <c r="R2189" s="22">
        <v>44957</v>
      </c>
      <c r="S2189" s="22">
        <v>45019</v>
      </c>
      <c r="T2189" s="23">
        <f t="shared" si="1110"/>
        <v>1</v>
      </c>
      <c r="U2189" s="24">
        <f t="shared" si="1111"/>
        <v>9</v>
      </c>
      <c r="V2189" s="31">
        <f>VLOOKUP(H2189,Supporting!A:D,3,FALSE)</f>
        <v>14</v>
      </c>
      <c r="W2189" s="25">
        <f>VLOOKUP(H2189,Supporting!A:D,4,FALSE)</f>
        <v>0.84</v>
      </c>
      <c r="X2189" s="26">
        <f t="shared" si="1112"/>
        <v>157.5</v>
      </c>
      <c r="Y2189" s="26">
        <f t="shared" si="1113"/>
        <v>9.4499999999999993</v>
      </c>
      <c r="Z2189" s="26">
        <f t="shared" si="1114"/>
        <v>110.24999999999999</v>
      </c>
      <c r="AA2189" s="26">
        <f t="shared" si="1115"/>
        <v>47.25</v>
      </c>
      <c r="AB2189" s="26">
        <f t="shared" si="1116"/>
        <v>85.05</v>
      </c>
      <c r="AC2189" s="26">
        <f t="shared" si="1117"/>
        <v>242.55</v>
      </c>
      <c r="AD2189" s="93">
        <f t="shared" si="1118"/>
        <v>242.55</v>
      </c>
    </row>
    <row r="2190" spans="1:30" ht="30" customHeight="1" x14ac:dyDescent="0.35">
      <c r="A2190" s="16"/>
      <c r="B2190" s="16" t="s">
        <v>114</v>
      </c>
      <c r="C2190" s="17">
        <v>1829</v>
      </c>
      <c r="D2190" s="18">
        <v>14416</v>
      </c>
      <c r="E2190" s="18">
        <v>8552</v>
      </c>
      <c r="F2190" s="19" t="s">
        <v>49</v>
      </c>
      <c r="G2190" s="16" t="s">
        <v>90</v>
      </c>
      <c r="H2190" s="16" t="s">
        <v>36</v>
      </c>
      <c r="I2190" s="19">
        <v>6.5</v>
      </c>
      <c r="J2190" s="19">
        <v>1.3</v>
      </c>
      <c r="K2190" s="19">
        <v>3.5</v>
      </c>
      <c r="L2190" s="19"/>
      <c r="M2190" s="19">
        <f t="shared" si="1119"/>
        <v>3.5</v>
      </c>
      <c r="N2190" s="19"/>
      <c r="O2190" s="19">
        <f t="shared" si="1120"/>
        <v>22.75</v>
      </c>
      <c r="P2190" s="20" t="str">
        <f>VLOOKUP(H2190,Supporting!A:D,2,FALSE)</f>
        <v>m2-LxH</v>
      </c>
      <c r="Q2190" s="21" t="str">
        <f t="shared" si="1121"/>
        <v>off hired</v>
      </c>
      <c r="R2190" s="22">
        <v>44957</v>
      </c>
      <c r="S2190" s="22">
        <v>44967</v>
      </c>
      <c r="T2190" s="23">
        <f t="shared" si="1110"/>
        <v>1</v>
      </c>
      <c r="U2190" s="24">
        <f t="shared" si="1111"/>
        <v>1.5714285714285714</v>
      </c>
      <c r="V2190" s="31">
        <f>VLOOKUP(H2190,Supporting!A:D,3,FALSE)</f>
        <v>14</v>
      </c>
      <c r="W2190" s="25">
        <f>VLOOKUP(H2190,Supporting!A:D,4,FALSE)</f>
        <v>0.84</v>
      </c>
      <c r="X2190" s="26">
        <f t="shared" si="1112"/>
        <v>318.5</v>
      </c>
      <c r="Y2190" s="26">
        <f t="shared" si="1113"/>
        <v>19.11</v>
      </c>
      <c r="Z2190" s="26">
        <f t="shared" si="1114"/>
        <v>222.95</v>
      </c>
      <c r="AA2190" s="26">
        <f t="shared" si="1115"/>
        <v>95.55</v>
      </c>
      <c r="AB2190" s="26">
        <f t="shared" si="1116"/>
        <v>30.029999999999998</v>
      </c>
      <c r="AC2190" s="26">
        <f t="shared" si="1117"/>
        <v>348.53</v>
      </c>
      <c r="AD2190" s="93">
        <f t="shared" si="1118"/>
        <v>348.53</v>
      </c>
    </row>
    <row r="2191" spans="1:30" ht="30" customHeight="1" x14ac:dyDescent="0.35">
      <c r="A2191" s="16"/>
      <c r="B2191" s="16" t="s">
        <v>104</v>
      </c>
      <c r="C2191" s="17">
        <v>1827</v>
      </c>
      <c r="D2191" s="18">
        <v>14415</v>
      </c>
      <c r="E2191" s="18">
        <v>8760</v>
      </c>
      <c r="F2191" s="19" t="s">
        <v>49</v>
      </c>
      <c r="G2191" s="16" t="s">
        <v>89</v>
      </c>
      <c r="H2191" s="16" t="s">
        <v>38</v>
      </c>
      <c r="I2191" s="19">
        <v>2.5</v>
      </c>
      <c r="J2191" s="19">
        <v>1.3</v>
      </c>
      <c r="K2191" s="19">
        <v>2.5</v>
      </c>
      <c r="L2191" s="19"/>
      <c r="M2191" s="19">
        <f t="shared" si="1119"/>
        <v>2.5</v>
      </c>
      <c r="N2191" s="19"/>
      <c r="O2191" s="19">
        <f t="shared" si="1120"/>
        <v>2.5</v>
      </c>
      <c r="P2191" s="20" t="str">
        <f>VLOOKUP(H2191,Supporting!A:D,2,FALSE)</f>
        <v>rm</v>
      </c>
      <c r="Q2191" s="21" t="str">
        <f t="shared" si="1121"/>
        <v>off hired</v>
      </c>
      <c r="R2191" s="22">
        <v>44957</v>
      </c>
      <c r="S2191" s="22">
        <v>44987</v>
      </c>
      <c r="T2191" s="23">
        <f t="shared" si="1110"/>
        <v>1</v>
      </c>
      <c r="U2191" s="24">
        <f t="shared" si="1111"/>
        <v>4.4285714285714288</v>
      </c>
      <c r="V2191" s="31">
        <f>VLOOKUP(H2191,Supporting!A:D,3,FALSE)</f>
        <v>135</v>
      </c>
      <c r="W2191" s="25">
        <f>VLOOKUP(H2191,Supporting!A:D,4,FALSE)</f>
        <v>12.25</v>
      </c>
      <c r="X2191" s="26">
        <f t="shared" si="1112"/>
        <v>337.5</v>
      </c>
      <c r="Y2191" s="26">
        <f t="shared" si="1113"/>
        <v>30.625</v>
      </c>
      <c r="Z2191" s="26">
        <f t="shared" si="1114"/>
        <v>236.25</v>
      </c>
      <c r="AA2191" s="26">
        <f t="shared" si="1115"/>
        <v>101.25</v>
      </c>
      <c r="AB2191" s="26">
        <f t="shared" si="1116"/>
        <v>135.62500000000003</v>
      </c>
      <c r="AC2191" s="26">
        <f t="shared" si="1117"/>
        <v>473.125</v>
      </c>
      <c r="AD2191" s="93">
        <f t="shared" si="1118"/>
        <v>473.125</v>
      </c>
    </row>
    <row r="2192" spans="1:30" ht="30" customHeight="1" x14ac:dyDescent="0.35">
      <c r="A2192" s="16"/>
      <c r="B2192" s="16" t="s">
        <v>104</v>
      </c>
      <c r="C2192" s="17">
        <v>1827</v>
      </c>
      <c r="D2192" s="18">
        <v>14415</v>
      </c>
      <c r="E2192" s="18">
        <v>8760</v>
      </c>
      <c r="F2192" s="19" t="s">
        <v>49</v>
      </c>
      <c r="G2192" s="16" t="s">
        <v>89</v>
      </c>
      <c r="H2192" s="16" t="s">
        <v>38</v>
      </c>
      <c r="I2192" s="19">
        <v>2.5</v>
      </c>
      <c r="J2192" s="19">
        <v>1.3</v>
      </c>
      <c r="K2192" s="19">
        <v>2.5</v>
      </c>
      <c r="L2192" s="19"/>
      <c r="M2192" s="19">
        <f t="shared" ref="M2192:M2193" si="1122">K2192-L2192</f>
        <v>2.5</v>
      </c>
      <c r="N2192" s="19"/>
      <c r="O2192" s="19">
        <f t="shared" ref="O2192:O2193" si="1123">IF(P2192="m3",I2192*J2192*M2192,IF(P2192="m2-LxH",I2192*M2192,IF(P2192="m2-LxW",I2192*J2192*N2192,IF(P2192="rm",M2192,IF(P2192="lm",I2192,IF(P2192="unit",1,0))))))</f>
        <v>2.5</v>
      </c>
      <c r="P2192" s="20" t="str">
        <f>VLOOKUP(H2192,Supporting!A:D,2,FALSE)</f>
        <v>rm</v>
      </c>
      <c r="Q2192" s="21" t="str">
        <f t="shared" ref="Q2192:Q2193" si="1124">IF(S2192&lt;&gt;0,"off hired",IF(R2192&lt;&gt;0,"on hire","-"))</f>
        <v>off hired</v>
      </c>
      <c r="R2192" s="22">
        <v>44957</v>
      </c>
      <c r="S2192" s="22">
        <v>44987</v>
      </c>
      <c r="T2192" s="23">
        <f t="shared" si="1110"/>
        <v>1</v>
      </c>
      <c r="U2192" s="24">
        <f t="shared" si="1111"/>
        <v>4.4285714285714288</v>
      </c>
      <c r="V2192" s="31">
        <f>VLOOKUP(H2192,Supporting!A:D,3,FALSE)</f>
        <v>135</v>
      </c>
      <c r="W2192" s="25">
        <f>VLOOKUP(H2192,Supporting!A:D,4,FALSE)</f>
        <v>12.25</v>
      </c>
      <c r="X2192" s="26">
        <f t="shared" si="1112"/>
        <v>337.5</v>
      </c>
      <c r="Y2192" s="26">
        <f t="shared" si="1113"/>
        <v>30.625</v>
      </c>
      <c r="Z2192" s="26">
        <f t="shared" si="1114"/>
        <v>236.25</v>
      </c>
      <c r="AA2192" s="26">
        <f t="shared" si="1115"/>
        <v>101.25</v>
      </c>
      <c r="AB2192" s="26">
        <f t="shared" si="1116"/>
        <v>135.62500000000003</v>
      </c>
      <c r="AC2192" s="26">
        <f t="shared" si="1117"/>
        <v>473.125</v>
      </c>
      <c r="AD2192" s="93">
        <f t="shared" si="1118"/>
        <v>473.125</v>
      </c>
    </row>
    <row r="2193" spans="1:30" ht="30" customHeight="1" x14ac:dyDescent="0.35">
      <c r="A2193" s="16"/>
      <c r="B2193" s="16" t="s">
        <v>104</v>
      </c>
      <c r="C2193" s="17">
        <v>1828</v>
      </c>
      <c r="D2193" s="18">
        <v>14415</v>
      </c>
      <c r="E2193" s="18">
        <v>8760</v>
      </c>
      <c r="F2193" s="19" t="s">
        <v>49</v>
      </c>
      <c r="G2193" s="16" t="s">
        <v>89</v>
      </c>
      <c r="H2193" s="16" t="s">
        <v>38</v>
      </c>
      <c r="I2193" s="19">
        <v>2.5</v>
      </c>
      <c r="J2193" s="19">
        <v>1.3</v>
      </c>
      <c r="K2193" s="19">
        <v>2.5</v>
      </c>
      <c r="L2193" s="19"/>
      <c r="M2193" s="19">
        <f t="shared" si="1122"/>
        <v>2.5</v>
      </c>
      <c r="N2193" s="19"/>
      <c r="O2193" s="19">
        <f t="shared" si="1123"/>
        <v>2.5</v>
      </c>
      <c r="P2193" s="20" t="str">
        <f>VLOOKUP(H2193,Supporting!A:D,2,FALSE)</f>
        <v>rm</v>
      </c>
      <c r="Q2193" s="21" t="str">
        <f t="shared" si="1124"/>
        <v>off hired</v>
      </c>
      <c r="R2193" s="22">
        <v>44957</v>
      </c>
      <c r="S2193" s="22">
        <v>44987</v>
      </c>
      <c r="T2193" s="23">
        <f t="shared" si="1110"/>
        <v>1</v>
      </c>
      <c r="U2193" s="24">
        <f t="shared" si="1111"/>
        <v>4.4285714285714288</v>
      </c>
      <c r="V2193" s="31">
        <f>VLOOKUP(H2193,Supporting!A:D,3,FALSE)</f>
        <v>135</v>
      </c>
      <c r="W2193" s="25">
        <f>VLOOKUP(H2193,Supporting!A:D,4,FALSE)</f>
        <v>12.25</v>
      </c>
      <c r="X2193" s="26">
        <f t="shared" si="1112"/>
        <v>337.5</v>
      </c>
      <c r="Y2193" s="26">
        <f t="shared" si="1113"/>
        <v>30.625</v>
      </c>
      <c r="Z2193" s="26">
        <f t="shared" si="1114"/>
        <v>236.25</v>
      </c>
      <c r="AA2193" s="26">
        <f t="shared" si="1115"/>
        <v>101.25</v>
      </c>
      <c r="AB2193" s="26">
        <f t="shared" si="1116"/>
        <v>135.62500000000003</v>
      </c>
      <c r="AC2193" s="26">
        <f t="shared" si="1117"/>
        <v>473.125</v>
      </c>
      <c r="AD2193" s="93">
        <f t="shared" si="1118"/>
        <v>473.125</v>
      </c>
    </row>
    <row r="2194" spans="1:30" ht="30" customHeight="1" x14ac:dyDescent="0.35">
      <c r="A2194" s="16"/>
      <c r="B2194" s="16" t="s">
        <v>111</v>
      </c>
      <c r="C2194" s="17">
        <v>1826</v>
      </c>
      <c r="D2194" s="18">
        <v>14414</v>
      </c>
      <c r="E2194" s="18">
        <v>8857</v>
      </c>
      <c r="F2194" s="19" t="s">
        <v>49</v>
      </c>
      <c r="G2194" s="16" t="s">
        <v>614</v>
      </c>
      <c r="H2194" s="16" t="s">
        <v>36</v>
      </c>
      <c r="I2194" s="19">
        <v>50</v>
      </c>
      <c r="J2194" s="19">
        <v>1</v>
      </c>
      <c r="K2194" s="19">
        <v>1.5</v>
      </c>
      <c r="L2194" s="19"/>
      <c r="M2194" s="19">
        <f t="shared" si="1119"/>
        <v>1.5</v>
      </c>
      <c r="N2194" s="19"/>
      <c r="O2194" s="19">
        <f t="shared" si="1120"/>
        <v>75</v>
      </c>
      <c r="P2194" s="20" t="str">
        <f>VLOOKUP(H2194,Supporting!A:D,2,FALSE)</f>
        <v>m2-LxH</v>
      </c>
      <c r="Q2194" s="21" t="str">
        <f t="shared" si="1121"/>
        <v>off hired</v>
      </c>
      <c r="R2194" s="22">
        <v>44957</v>
      </c>
      <c r="S2194" s="22">
        <v>45022</v>
      </c>
      <c r="T2194" s="23">
        <f t="shared" si="1110"/>
        <v>1</v>
      </c>
      <c r="U2194" s="24">
        <f t="shared" si="1111"/>
        <v>9.4285714285714288</v>
      </c>
      <c r="V2194" s="31">
        <f>VLOOKUP(H2194,Supporting!A:D,3,FALSE)</f>
        <v>14</v>
      </c>
      <c r="W2194" s="25">
        <f>VLOOKUP(H2194,Supporting!A:D,4,FALSE)</f>
        <v>0.84</v>
      </c>
      <c r="X2194" s="26">
        <f t="shared" si="1112"/>
        <v>1050</v>
      </c>
      <c r="Y2194" s="26">
        <f t="shared" si="1113"/>
        <v>63</v>
      </c>
      <c r="Z2194" s="26">
        <f t="shared" si="1114"/>
        <v>735</v>
      </c>
      <c r="AA2194" s="26">
        <f t="shared" si="1115"/>
        <v>315</v>
      </c>
      <c r="AB2194" s="26">
        <f t="shared" si="1116"/>
        <v>594</v>
      </c>
      <c r="AC2194" s="26">
        <f t="shared" si="1117"/>
        <v>1644</v>
      </c>
      <c r="AD2194" s="93">
        <f t="shared" si="1118"/>
        <v>1644</v>
      </c>
    </row>
    <row r="2195" spans="1:30" ht="30" customHeight="1" x14ac:dyDescent="0.35">
      <c r="A2195" s="16"/>
      <c r="B2195" s="16" t="s">
        <v>55</v>
      </c>
      <c r="C2195" s="17">
        <v>1825</v>
      </c>
      <c r="D2195" s="18">
        <v>14413</v>
      </c>
      <c r="E2195" s="18">
        <v>8773</v>
      </c>
      <c r="F2195" s="19" t="s">
        <v>49</v>
      </c>
      <c r="G2195" s="16" t="s">
        <v>134</v>
      </c>
      <c r="H2195" s="16" t="s">
        <v>36</v>
      </c>
      <c r="I2195" s="19">
        <v>28</v>
      </c>
      <c r="J2195" s="19">
        <v>1</v>
      </c>
      <c r="K2195" s="19">
        <v>1.5</v>
      </c>
      <c r="L2195" s="19"/>
      <c r="M2195" s="19">
        <f t="shared" si="1119"/>
        <v>1.5</v>
      </c>
      <c r="N2195" s="19"/>
      <c r="O2195" s="19">
        <f t="shared" si="1120"/>
        <v>42</v>
      </c>
      <c r="P2195" s="20" t="str">
        <f>VLOOKUP(H2195,Supporting!A:D,2,FALSE)</f>
        <v>m2-LxH</v>
      </c>
      <c r="Q2195" s="21" t="str">
        <f t="shared" si="1121"/>
        <v>off hired</v>
      </c>
      <c r="R2195" s="22">
        <v>44957</v>
      </c>
      <c r="S2195" s="22">
        <v>44988</v>
      </c>
      <c r="T2195" s="23">
        <f t="shared" si="1110"/>
        <v>1</v>
      </c>
      <c r="U2195" s="24">
        <f t="shared" si="1111"/>
        <v>4.5714285714285712</v>
      </c>
      <c r="V2195" s="31">
        <f>VLOOKUP(H2195,Supporting!A:D,3,FALSE)</f>
        <v>14</v>
      </c>
      <c r="W2195" s="25">
        <f>VLOOKUP(H2195,Supporting!A:D,4,FALSE)</f>
        <v>0.84</v>
      </c>
      <c r="X2195" s="26">
        <f t="shared" si="1112"/>
        <v>588</v>
      </c>
      <c r="Y2195" s="26">
        <f t="shared" si="1113"/>
        <v>35.28</v>
      </c>
      <c r="Z2195" s="26">
        <f t="shared" si="1114"/>
        <v>411.59999999999997</v>
      </c>
      <c r="AA2195" s="26">
        <f t="shared" si="1115"/>
        <v>176.4</v>
      </c>
      <c r="AB2195" s="26">
        <f t="shared" si="1116"/>
        <v>161.28</v>
      </c>
      <c r="AC2195" s="26">
        <f t="shared" si="1117"/>
        <v>749.28</v>
      </c>
      <c r="AD2195" s="93">
        <f t="shared" si="1118"/>
        <v>749.28</v>
      </c>
    </row>
    <row r="2196" spans="1:30" ht="30" customHeight="1" x14ac:dyDescent="0.35">
      <c r="A2196" s="16"/>
      <c r="B2196" s="16" t="s">
        <v>79</v>
      </c>
      <c r="C2196" s="17">
        <v>1824</v>
      </c>
      <c r="D2196" s="18">
        <v>14412</v>
      </c>
      <c r="E2196" s="18">
        <v>8627</v>
      </c>
      <c r="F2196" s="19" t="s">
        <v>577</v>
      </c>
      <c r="G2196" s="16" t="s">
        <v>56</v>
      </c>
      <c r="H2196" s="16" t="s">
        <v>36</v>
      </c>
      <c r="I2196" s="19">
        <v>21.5</v>
      </c>
      <c r="J2196" s="19">
        <v>1</v>
      </c>
      <c r="K2196" s="19">
        <v>1.5</v>
      </c>
      <c r="L2196" s="19"/>
      <c r="M2196" s="19">
        <f t="shared" si="1119"/>
        <v>1.5</v>
      </c>
      <c r="N2196" s="19"/>
      <c r="O2196" s="19">
        <f t="shared" si="1120"/>
        <v>32.25</v>
      </c>
      <c r="P2196" s="20" t="str">
        <f>VLOOKUP(H2196,Supporting!A:D,2,FALSE)</f>
        <v>m2-LxH</v>
      </c>
      <c r="Q2196" s="21" t="str">
        <f t="shared" si="1121"/>
        <v>off hired</v>
      </c>
      <c r="R2196" s="22">
        <v>44957</v>
      </c>
      <c r="S2196" s="22">
        <v>44959</v>
      </c>
      <c r="T2196" s="23">
        <f t="shared" si="1110"/>
        <v>1</v>
      </c>
      <c r="U2196" s="24">
        <f t="shared" si="1111"/>
        <v>0.42857142857142855</v>
      </c>
      <c r="V2196" s="31">
        <f>VLOOKUP(H2196,Supporting!A:D,3,FALSE)</f>
        <v>14</v>
      </c>
      <c r="W2196" s="25">
        <f>VLOOKUP(H2196,Supporting!A:D,4,FALSE)</f>
        <v>0.84</v>
      </c>
      <c r="X2196" s="26">
        <f t="shared" si="1112"/>
        <v>451.5</v>
      </c>
      <c r="Y2196" s="26">
        <f t="shared" si="1113"/>
        <v>27.09</v>
      </c>
      <c r="Z2196" s="26">
        <f t="shared" si="1114"/>
        <v>316.05</v>
      </c>
      <c r="AA2196" s="26">
        <f t="shared" si="1115"/>
        <v>135.44999999999999</v>
      </c>
      <c r="AB2196" s="26">
        <f t="shared" si="1116"/>
        <v>11.61</v>
      </c>
      <c r="AC2196" s="26">
        <f t="shared" si="1117"/>
        <v>463.11</v>
      </c>
      <c r="AD2196" s="93">
        <f t="shared" si="1118"/>
        <v>463.11</v>
      </c>
    </row>
    <row r="2197" spans="1:30" ht="30" customHeight="1" x14ac:dyDescent="0.35">
      <c r="A2197" s="16"/>
      <c r="B2197" s="16" t="s">
        <v>55</v>
      </c>
      <c r="C2197" s="17">
        <v>1823</v>
      </c>
      <c r="D2197" s="18">
        <v>14411</v>
      </c>
      <c r="E2197" s="18">
        <v>8764</v>
      </c>
      <c r="F2197" s="19" t="s">
        <v>49</v>
      </c>
      <c r="G2197" s="16" t="s">
        <v>72</v>
      </c>
      <c r="H2197" s="16" t="s">
        <v>36</v>
      </c>
      <c r="I2197" s="19">
        <v>5</v>
      </c>
      <c r="J2197" s="19">
        <v>1</v>
      </c>
      <c r="K2197" s="19">
        <v>1.5</v>
      </c>
      <c r="L2197" s="19"/>
      <c r="M2197" s="19">
        <f t="shared" si="1021"/>
        <v>1.5</v>
      </c>
      <c r="N2197" s="19"/>
      <c r="O2197" s="19">
        <f t="shared" si="1076"/>
        <v>7.5</v>
      </c>
      <c r="P2197" s="20" t="str">
        <f>VLOOKUP(H2197,Supporting!A:D,2,FALSE)</f>
        <v>m2-LxH</v>
      </c>
      <c r="Q2197" s="21" t="str">
        <f t="shared" si="1022"/>
        <v>off hired</v>
      </c>
      <c r="R2197" s="22">
        <v>44957</v>
      </c>
      <c r="S2197" s="22">
        <v>44987</v>
      </c>
      <c r="T2197" s="23">
        <f t="shared" si="1023"/>
        <v>1</v>
      </c>
      <c r="U2197" s="24">
        <f t="shared" si="1024"/>
        <v>4.4285714285714288</v>
      </c>
      <c r="V2197" s="31">
        <f>VLOOKUP(H2197,Supporting!A:D,3,FALSE)</f>
        <v>14</v>
      </c>
      <c r="W2197" s="25">
        <f>VLOOKUP(H2197,Supporting!A:D,4,FALSE)</f>
        <v>0.84</v>
      </c>
      <c r="X2197" s="26">
        <f t="shared" si="1025"/>
        <v>105</v>
      </c>
      <c r="Y2197" s="26">
        <f t="shared" si="1026"/>
        <v>6.3</v>
      </c>
      <c r="Z2197" s="26">
        <f t="shared" si="1077"/>
        <v>73.5</v>
      </c>
      <c r="AA2197" s="26">
        <f t="shared" si="1027"/>
        <v>31.5</v>
      </c>
      <c r="AB2197" s="26">
        <f t="shared" si="1078"/>
        <v>27.9</v>
      </c>
      <c r="AC2197" s="26">
        <f t="shared" si="1028"/>
        <v>132.9</v>
      </c>
      <c r="AD2197" s="93">
        <f t="shared" si="1079"/>
        <v>132.9</v>
      </c>
    </row>
    <row r="2198" spans="1:30" ht="30" customHeight="1" x14ac:dyDescent="0.35">
      <c r="A2198" s="16"/>
      <c r="B2198" s="16" t="s">
        <v>84</v>
      </c>
      <c r="C2198" s="17">
        <v>1876</v>
      </c>
      <c r="D2198" s="18">
        <v>14461</v>
      </c>
      <c r="E2198" s="18">
        <v>8759</v>
      </c>
      <c r="F2198" s="19" t="s">
        <v>577</v>
      </c>
      <c r="G2198" s="16" t="s">
        <v>616</v>
      </c>
      <c r="H2198" s="16" t="s">
        <v>36</v>
      </c>
      <c r="I2198" s="19">
        <v>17.399999999999999</v>
      </c>
      <c r="J2198" s="19">
        <v>1.3</v>
      </c>
      <c r="K2198" s="19">
        <v>1.5</v>
      </c>
      <c r="L2198" s="19"/>
      <c r="M2198" s="19">
        <f t="shared" si="1021"/>
        <v>1.5</v>
      </c>
      <c r="N2198" s="19"/>
      <c r="O2198" s="19">
        <f t="shared" si="1076"/>
        <v>26.099999999999998</v>
      </c>
      <c r="P2198" s="20" t="str">
        <f>VLOOKUP(H2198,Supporting!A:D,2,FALSE)</f>
        <v>m2-LxH</v>
      </c>
      <c r="Q2198" s="21" t="str">
        <f t="shared" si="1022"/>
        <v>off hired</v>
      </c>
      <c r="R2198" s="22">
        <v>44964</v>
      </c>
      <c r="S2198" s="22">
        <v>44987</v>
      </c>
      <c r="T2198" s="23">
        <f t="shared" si="1023"/>
        <v>1</v>
      </c>
      <c r="U2198" s="24">
        <f t="shared" si="1024"/>
        <v>3.4285714285714284</v>
      </c>
      <c r="V2198" s="31">
        <f>VLOOKUP(H2198,Supporting!A:D,3,FALSE)</f>
        <v>14</v>
      </c>
      <c r="W2198" s="25">
        <f>VLOOKUP(H2198,Supporting!A:D,4,FALSE)</f>
        <v>0.84</v>
      </c>
      <c r="X2198" s="26">
        <f t="shared" si="1025"/>
        <v>365.4</v>
      </c>
      <c r="Y2198" s="26">
        <f t="shared" si="1026"/>
        <v>21.923999999999996</v>
      </c>
      <c r="Z2198" s="26">
        <f t="shared" si="1077"/>
        <v>255.77999999999994</v>
      </c>
      <c r="AA2198" s="26">
        <f t="shared" si="1027"/>
        <v>109.61999999999999</v>
      </c>
      <c r="AB2198" s="26">
        <f t="shared" si="1078"/>
        <v>75.167999999999992</v>
      </c>
      <c r="AC2198" s="26">
        <f t="shared" si="1028"/>
        <v>440.56799999999993</v>
      </c>
      <c r="AD2198" s="93">
        <f t="shared" si="1079"/>
        <v>440.56799999999993</v>
      </c>
    </row>
    <row r="2199" spans="1:30" ht="30" customHeight="1" x14ac:dyDescent="0.35">
      <c r="A2199" s="16"/>
      <c r="B2199" s="16" t="s">
        <v>61</v>
      </c>
      <c r="C2199" s="17">
        <v>1875</v>
      </c>
      <c r="D2199" s="18">
        <v>14460</v>
      </c>
      <c r="E2199" s="18">
        <v>8757</v>
      </c>
      <c r="F2199" s="19" t="s">
        <v>49</v>
      </c>
      <c r="G2199" s="16" t="s">
        <v>53</v>
      </c>
      <c r="H2199" s="16" t="s">
        <v>36</v>
      </c>
      <c r="I2199" s="19">
        <v>22</v>
      </c>
      <c r="J2199" s="19">
        <v>1.3</v>
      </c>
      <c r="K2199" s="19">
        <v>6</v>
      </c>
      <c r="L2199" s="19"/>
      <c r="M2199" s="19">
        <f t="shared" si="1021"/>
        <v>6</v>
      </c>
      <c r="N2199" s="19"/>
      <c r="O2199" s="19">
        <f t="shared" si="1076"/>
        <v>132</v>
      </c>
      <c r="P2199" s="20" t="str">
        <f>VLOOKUP(H2199,Supporting!A:D,2,FALSE)</f>
        <v>m2-LxH</v>
      </c>
      <c r="Q2199" s="21" t="str">
        <f t="shared" si="1022"/>
        <v>off hired</v>
      </c>
      <c r="R2199" s="22">
        <v>44963</v>
      </c>
      <c r="S2199" s="22">
        <v>44986</v>
      </c>
      <c r="T2199" s="23">
        <f t="shared" si="1023"/>
        <v>1</v>
      </c>
      <c r="U2199" s="24">
        <f t="shared" si="1024"/>
        <v>3.4285714285714284</v>
      </c>
      <c r="V2199" s="31">
        <f>VLOOKUP(H2199,Supporting!A:D,3,FALSE)</f>
        <v>14</v>
      </c>
      <c r="W2199" s="25">
        <f>VLOOKUP(H2199,Supporting!A:D,4,FALSE)</f>
        <v>0.84</v>
      </c>
      <c r="X2199" s="26">
        <f t="shared" si="1025"/>
        <v>1848</v>
      </c>
      <c r="Y2199" s="26">
        <f t="shared" si="1026"/>
        <v>110.88</v>
      </c>
      <c r="Z2199" s="26">
        <f t="shared" si="1077"/>
        <v>1293.5999999999999</v>
      </c>
      <c r="AA2199" s="26">
        <f t="shared" si="1027"/>
        <v>554.4</v>
      </c>
      <c r="AB2199" s="26">
        <f t="shared" si="1078"/>
        <v>380.15999999999997</v>
      </c>
      <c r="AC2199" s="26">
        <f t="shared" si="1028"/>
        <v>2228.16</v>
      </c>
      <c r="AD2199" s="93">
        <f t="shared" si="1079"/>
        <v>2228.16</v>
      </c>
    </row>
    <row r="2200" spans="1:30" ht="30" customHeight="1" x14ac:dyDescent="0.35">
      <c r="A2200" s="16"/>
      <c r="B2200" s="16" t="s">
        <v>61</v>
      </c>
      <c r="C2200" s="17">
        <v>1874</v>
      </c>
      <c r="D2200" s="18">
        <v>14459</v>
      </c>
      <c r="E2200" s="18">
        <v>8579</v>
      </c>
      <c r="F2200" s="19" t="s">
        <v>577</v>
      </c>
      <c r="G2200" s="16" t="s">
        <v>53</v>
      </c>
      <c r="H2200" s="16" t="s">
        <v>36</v>
      </c>
      <c r="I2200" s="19">
        <v>5</v>
      </c>
      <c r="J2200" s="19">
        <v>1.3</v>
      </c>
      <c r="K2200" s="19">
        <v>4</v>
      </c>
      <c r="L2200" s="19"/>
      <c r="M2200" s="19">
        <f t="shared" ref="M2200:M2202" si="1125">K2200-L2200</f>
        <v>4</v>
      </c>
      <c r="N2200" s="19"/>
      <c r="O2200" s="19">
        <f t="shared" ref="O2200:O2202" si="1126">IF(P2200="m3",I2200*J2200*M2200,IF(P2200="m2-LxH",I2200*M2200,IF(P2200="m2-LxW",I2200*J2200*N2200,IF(P2200="rm",M2200,IF(P2200="lm",I2200,IF(P2200="unit",1,0))))))</f>
        <v>20</v>
      </c>
      <c r="P2200" s="20" t="str">
        <f>VLOOKUP(H2200,Supporting!A:D,2,FALSE)</f>
        <v>m2-LxH</v>
      </c>
      <c r="Q2200" s="21" t="str">
        <f t="shared" ref="Q2200:Q2202" si="1127">IF(S2200&lt;&gt;0,"off hired",IF(R2200&lt;&gt;0,"on hire","-"))</f>
        <v>off hired</v>
      </c>
      <c r="R2200" s="22">
        <v>44963</v>
      </c>
      <c r="S2200" s="22">
        <v>44977</v>
      </c>
      <c r="T2200" s="23">
        <f t="shared" ref="T2200:T2202" si="1128">IF(S2200&lt;&gt;0,1,0)</f>
        <v>1</v>
      </c>
      <c r="U2200" s="24">
        <f t="shared" ref="U2200:U2202" si="1129">IF(Q2200="on hire",$C$1-R2200+1,IF(Q2200="off hired",S2200-R2200+1,0))/7</f>
        <v>2.1428571428571428</v>
      </c>
      <c r="V2200" s="31">
        <f>VLOOKUP(H2200,Supporting!A:D,3,FALSE)</f>
        <v>14</v>
      </c>
      <c r="W2200" s="25">
        <f>VLOOKUP(H2200,Supporting!A:D,4,FALSE)</f>
        <v>0.84</v>
      </c>
      <c r="X2200" s="26">
        <f t="shared" ref="X2200:X2202" si="1130">V2200*O2200</f>
        <v>280</v>
      </c>
      <c r="Y2200" s="26">
        <f t="shared" ref="Y2200:Y2202" si="1131">W2200*O2200</f>
        <v>16.8</v>
      </c>
      <c r="Z2200" s="26">
        <f t="shared" ref="Z2200:Z2202" si="1132">_xlfn.IFNA(0.7*O2200*V2200,0)</f>
        <v>196</v>
      </c>
      <c r="AA2200" s="26">
        <f t="shared" ref="AA2200:AA2202" si="1133">IF(Q2200="off hired",0.3*O2200*V2200*T2200,0)</f>
        <v>84</v>
      </c>
      <c r="AB2200" s="26">
        <f t="shared" ref="AB2200:AB2202" si="1134">_xlfn.IFNA(U2200*O2200*W2200,0)</f>
        <v>35.999999999999993</v>
      </c>
      <c r="AC2200" s="26">
        <f t="shared" ref="AC2200:AC2202" si="1135">Z2200+AA2200+AB2200</f>
        <v>316</v>
      </c>
      <c r="AD2200" s="93">
        <f t="shared" ref="AD2200:AD2202" si="1136">_xlfn.IFNA(AC2200,0)</f>
        <v>316</v>
      </c>
    </row>
    <row r="2201" spans="1:30" ht="30" customHeight="1" x14ac:dyDescent="0.35">
      <c r="A2201" s="16"/>
      <c r="B2201" s="16" t="s">
        <v>61</v>
      </c>
      <c r="C2201" s="17">
        <v>1874</v>
      </c>
      <c r="D2201" s="18">
        <v>14459</v>
      </c>
      <c r="E2201" s="18">
        <v>8579</v>
      </c>
      <c r="F2201" s="19" t="s">
        <v>577</v>
      </c>
      <c r="G2201" s="16" t="s">
        <v>53</v>
      </c>
      <c r="H2201" s="16" t="s">
        <v>28</v>
      </c>
      <c r="I2201" s="19">
        <v>4</v>
      </c>
      <c r="J2201" s="19">
        <v>2.5</v>
      </c>
      <c r="K2201" s="19">
        <v>4</v>
      </c>
      <c r="L2201" s="19"/>
      <c r="M2201" s="19">
        <f t="shared" si="1125"/>
        <v>4</v>
      </c>
      <c r="N2201" s="19"/>
      <c r="O2201" s="19">
        <f t="shared" si="1126"/>
        <v>40</v>
      </c>
      <c r="P2201" s="20" t="str">
        <f>VLOOKUP(H2201,Supporting!A:D,2,FALSE)</f>
        <v>m3</v>
      </c>
      <c r="Q2201" s="21" t="str">
        <f t="shared" si="1127"/>
        <v>off hired</v>
      </c>
      <c r="R2201" s="22">
        <v>44963</v>
      </c>
      <c r="S2201" s="22">
        <v>44977</v>
      </c>
      <c r="T2201" s="23">
        <f t="shared" si="1128"/>
        <v>1</v>
      </c>
      <c r="U2201" s="24">
        <f t="shared" si="1129"/>
        <v>2.1428571428571428</v>
      </c>
      <c r="V2201" s="31">
        <f>VLOOKUP(H2201,Supporting!A:D,3,FALSE)</f>
        <v>7.5</v>
      </c>
      <c r="W2201" s="25">
        <f>VLOOKUP(H2201,Supporting!A:D,4,FALSE)</f>
        <v>0.70000000000000007</v>
      </c>
      <c r="X2201" s="26">
        <f t="shared" si="1130"/>
        <v>300</v>
      </c>
      <c r="Y2201" s="26">
        <f t="shared" si="1131"/>
        <v>28.000000000000004</v>
      </c>
      <c r="Z2201" s="26">
        <f t="shared" si="1132"/>
        <v>210</v>
      </c>
      <c r="AA2201" s="26">
        <f t="shared" si="1133"/>
        <v>90</v>
      </c>
      <c r="AB2201" s="26">
        <f t="shared" si="1134"/>
        <v>60</v>
      </c>
      <c r="AC2201" s="26">
        <f t="shared" si="1135"/>
        <v>360</v>
      </c>
      <c r="AD2201" s="93">
        <f t="shared" si="1136"/>
        <v>360</v>
      </c>
    </row>
    <row r="2202" spans="1:30" ht="30" customHeight="1" x14ac:dyDescent="0.35">
      <c r="A2202" s="16"/>
      <c r="B2202" s="16" t="s">
        <v>102</v>
      </c>
      <c r="C2202" s="17">
        <v>1873</v>
      </c>
      <c r="D2202" s="18">
        <v>14458</v>
      </c>
      <c r="E2202" s="18">
        <v>8754</v>
      </c>
      <c r="F2202" s="19" t="s">
        <v>577</v>
      </c>
      <c r="G2202" s="16" t="s">
        <v>53</v>
      </c>
      <c r="H2202" s="16" t="s">
        <v>36</v>
      </c>
      <c r="I2202" s="19">
        <v>5</v>
      </c>
      <c r="J2202" s="19">
        <v>1.3</v>
      </c>
      <c r="K2202" s="19">
        <v>2.5</v>
      </c>
      <c r="L2202" s="19"/>
      <c r="M2202" s="19">
        <f t="shared" si="1125"/>
        <v>2.5</v>
      </c>
      <c r="N2202" s="19"/>
      <c r="O2202" s="19">
        <f t="shared" si="1126"/>
        <v>12.5</v>
      </c>
      <c r="P2202" s="20" t="str">
        <f>VLOOKUP(H2202,Supporting!A:D,2,FALSE)</f>
        <v>m2-LxH</v>
      </c>
      <c r="Q2202" s="21" t="str">
        <f t="shared" si="1127"/>
        <v>off hired</v>
      </c>
      <c r="R2202" s="22">
        <v>44963</v>
      </c>
      <c r="S2202" s="22">
        <v>44986</v>
      </c>
      <c r="T2202" s="23">
        <f t="shared" si="1128"/>
        <v>1</v>
      </c>
      <c r="U2202" s="24">
        <f t="shared" si="1129"/>
        <v>3.4285714285714284</v>
      </c>
      <c r="V2202" s="31">
        <f>VLOOKUP(H2202,Supporting!A:D,3,FALSE)</f>
        <v>14</v>
      </c>
      <c r="W2202" s="25">
        <f>VLOOKUP(H2202,Supporting!A:D,4,FALSE)</f>
        <v>0.84</v>
      </c>
      <c r="X2202" s="26">
        <f t="shared" si="1130"/>
        <v>175</v>
      </c>
      <c r="Y2202" s="26">
        <f t="shared" si="1131"/>
        <v>10.5</v>
      </c>
      <c r="Z2202" s="26">
        <f t="shared" si="1132"/>
        <v>122.5</v>
      </c>
      <c r="AA2202" s="26">
        <f t="shared" si="1133"/>
        <v>52.5</v>
      </c>
      <c r="AB2202" s="26">
        <f t="shared" si="1134"/>
        <v>35.999999999999993</v>
      </c>
      <c r="AC2202" s="26">
        <f t="shared" si="1135"/>
        <v>211</v>
      </c>
      <c r="AD2202" s="93">
        <f t="shared" si="1136"/>
        <v>211</v>
      </c>
    </row>
    <row r="2203" spans="1:30" ht="30" customHeight="1" x14ac:dyDescent="0.35">
      <c r="A2203" s="16"/>
      <c r="B2203" s="16" t="s">
        <v>132</v>
      </c>
      <c r="C2203" s="17">
        <v>1872</v>
      </c>
      <c r="D2203" s="18">
        <v>14457</v>
      </c>
      <c r="E2203" s="18">
        <v>8646</v>
      </c>
      <c r="F2203" s="19" t="s">
        <v>577</v>
      </c>
      <c r="G2203" s="16" t="s">
        <v>511</v>
      </c>
      <c r="H2203" s="16" t="s">
        <v>36</v>
      </c>
      <c r="I2203" s="19">
        <v>3.1</v>
      </c>
      <c r="J2203" s="19">
        <v>1.3</v>
      </c>
      <c r="K2203" s="19">
        <v>1.5</v>
      </c>
      <c r="L2203" s="19"/>
      <c r="M2203" s="19">
        <f t="shared" ref="M2203:M2205" si="1137">K2203-L2203</f>
        <v>1.5</v>
      </c>
      <c r="N2203" s="19"/>
      <c r="O2203" s="19">
        <f t="shared" ref="O2203:O2205" si="1138">IF(P2203="m3",I2203*J2203*M2203,IF(P2203="m2-LxH",I2203*M2203,IF(P2203="m2-LxW",I2203*J2203*N2203,IF(P2203="rm",M2203,IF(P2203="lm",I2203,IF(P2203="unit",1,0))))))</f>
        <v>4.6500000000000004</v>
      </c>
      <c r="P2203" s="20" t="str">
        <f>VLOOKUP(H2203,Supporting!A:D,2,FALSE)</f>
        <v>m2-LxH</v>
      </c>
      <c r="Q2203" s="21" t="str">
        <f t="shared" ref="Q2203:Q2205" si="1139">IF(S2203&lt;&gt;0,"off hired",IF(R2203&lt;&gt;0,"on hire","-"))</f>
        <v>off hired</v>
      </c>
      <c r="R2203" s="22">
        <v>44963</v>
      </c>
      <c r="S2203" s="22">
        <v>44965</v>
      </c>
      <c r="T2203" s="23">
        <f t="shared" ref="T2203:T2205" si="1140">IF(S2203&lt;&gt;0,1,0)</f>
        <v>1</v>
      </c>
      <c r="U2203" s="24">
        <f t="shared" ref="U2203:U2205" si="1141">IF(Q2203="on hire",$C$1-R2203+1,IF(Q2203="off hired",S2203-R2203+1,0))/7</f>
        <v>0.42857142857142855</v>
      </c>
      <c r="V2203" s="31">
        <f>VLOOKUP(H2203,Supporting!A:D,3,FALSE)</f>
        <v>14</v>
      </c>
      <c r="W2203" s="25">
        <f>VLOOKUP(H2203,Supporting!A:D,4,FALSE)</f>
        <v>0.84</v>
      </c>
      <c r="X2203" s="26">
        <f t="shared" ref="X2203:X2205" si="1142">V2203*O2203</f>
        <v>65.100000000000009</v>
      </c>
      <c r="Y2203" s="26">
        <f t="shared" ref="Y2203:Y2205" si="1143">W2203*O2203</f>
        <v>3.9060000000000001</v>
      </c>
      <c r="Z2203" s="26">
        <f t="shared" ref="Z2203:Z2205" si="1144">_xlfn.IFNA(0.7*O2203*V2203,0)</f>
        <v>45.57</v>
      </c>
      <c r="AA2203" s="26">
        <f t="shared" ref="AA2203:AA2205" si="1145">IF(Q2203="off hired",0.3*O2203*V2203*T2203,0)</f>
        <v>19.53</v>
      </c>
      <c r="AB2203" s="26">
        <f t="shared" ref="AB2203:AB2205" si="1146">_xlfn.IFNA(U2203*O2203*W2203,0)</f>
        <v>1.6739999999999999</v>
      </c>
      <c r="AC2203" s="26">
        <f t="shared" ref="AC2203:AC2205" si="1147">Z2203+AA2203+AB2203</f>
        <v>66.774000000000001</v>
      </c>
      <c r="AD2203" s="93">
        <f t="shared" ref="AD2203:AD2205" si="1148">_xlfn.IFNA(AC2203,0)</f>
        <v>66.774000000000001</v>
      </c>
    </row>
    <row r="2204" spans="1:30" ht="30" customHeight="1" x14ac:dyDescent="0.35">
      <c r="A2204" s="16"/>
      <c r="B2204" s="16" t="s">
        <v>79</v>
      </c>
      <c r="C2204" s="17">
        <v>1871</v>
      </c>
      <c r="D2204" s="18">
        <v>14456</v>
      </c>
      <c r="E2204" s="18">
        <v>8775</v>
      </c>
      <c r="F2204" s="19" t="s">
        <v>49</v>
      </c>
      <c r="G2204" s="16" t="s">
        <v>76</v>
      </c>
      <c r="H2204" s="16" t="s">
        <v>36</v>
      </c>
      <c r="I2204" s="19">
        <v>4.5</v>
      </c>
      <c r="J2204" s="19">
        <v>1.3</v>
      </c>
      <c r="K2204" s="19">
        <v>2</v>
      </c>
      <c r="L2204" s="19"/>
      <c r="M2204" s="19">
        <f t="shared" si="1137"/>
        <v>2</v>
      </c>
      <c r="N2204" s="19"/>
      <c r="O2204" s="19">
        <f t="shared" si="1138"/>
        <v>9</v>
      </c>
      <c r="P2204" s="20" t="str">
        <f>VLOOKUP(H2204,Supporting!A:D,2,FALSE)</f>
        <v>m2-LxH</v>
      </c>
      <c r="Q2204" s="21" t="str">
        <f t="shared" si="1139"/>
        <v>off hired</v>
      </c>
      <c r="R2204" s="22">
        <v>44963</v>
      </c>
      <c r="S2204" s="22">
        <v>44991</v>
      </c>
      <c r="T2204" s="23">
        <f t="shared" si="1140"/>
        <v>1</v>
      </c>
      <c r="U2204" s="24">
        <f t="shared" si="1141"/>
        <v>4.1428571428571432</v>
      </c>
      <c r="V2204" s="31">
        <f>VLOOKUP(H2204,Supporting!A:D,3,FALSE)</f>
        <v>14</v>
      </c>
      <c r="W2204" s="25">
        <f>VLOOKUP(H2204,Supporting!A:D,4,FALSE)</f>
        <v>0.84</v>
      </c>
      <c r="X2204" s="26">
        <f t="shared" si="1142"/>
        <v>126</v>
      </c>
      <c r="Y2204" s="26">
        <f t="shared" si="1143"/>
        <v>7.56</v>
      </c>
      <c r="Z2204" s="26">
        <f t="shared" si="1144"/>
        <v>88.2</v>
      </c>
      <c r="AA2204" s="26">
        <f t="shared" si="1145"/>
        <v>37.799999999999997</v>
      </c>
      <c r="AB2204" s="26">
        <f t="shared" si="1146"/>
        <v>31.320000000000004</v>
      </c>
      <c r="AC2204" s="26">
        <f t="shared" si="1147"/>
        <v>157.32</v>
      </c>
      <c r="AD2204" s="93">
        <f t="shared" si="1148"/>
        <v>157.32</v>
      </c>
    </row>
    <row r="2205" spans="1:30" ht="30" customHeight="1" x14ac:dyDescent="0.35">
      <c r="A2205" s="16"/>
      <c r="B2205" s="16" t="s">
        <v>104</v>
      </c>
      <c r="C2205" s="17">
        <v>1869</v>
      </c>
      <c r="D2205" s="18">
        <v>14454</v>
      </c>
      <c r="E2205" s="18">
        <v>8587</v>
      </c>
      <c r="F2205" s="19" t="s">
        <v>49</v>
      </c>
      <c r="G2205" s="16" t="s">
        <v>90</v>
      </c>
      <c r="H2205" s="16" t="s">
        <v>38</v>
      </c>
      <c r="I2205" s="19">
        <v>1.3</v>
      </c>
      <c r="J2205" s="19">
        <v>1.3</v>
      </c>
      <c r="K2205" s="19">
        <v>3.5</v>
      </c>
      <c r="L2205" s="19"/>
      <c r="M2205" s="19">
        <f t="shared" si="1137"/>
        <v>3.5</v>
      </c>
      <c r="N2205" s="19"/>
      <c r="O2205" s="19">
        <f t="shared" si="1138"/>
        <v>3.5</v>
      </c>
      <c r="P2205" s="20" t="str">
        <f>VLOOKUP(H2205,Supporting!A:D,2,FALSE)</f>
        <v>rm</v>
      </c>
      <c r="Q2205" s="21" t="str">
        <f t="shared" si="1139"/>
        <v>off hired</v>
      </c>
      <c r="R2205" s="22">
        <v>44963</v>
      </c>
      <c r="S2205" s="22">
        <v>44978</v>
      </c>
      <c r="T2205" s="23">
        <f t="shared" si="1140"/>
        <v>1</v>
      </c>
      <c r="U2205" s="24">
        <f t="shared" si="1141"/>
        <v>2.2857142857142856</v>
      </c>
      <c r="V2205" s="31">
        <f>VLOOKUP(H2205,Supporting!A:D,3,FALSE)</f>
        <v>135</v>
      </c>
      <c r="W2205" s="25">
        <f>VLOOKUP(H2205,Supporting!A:D,4,FALSE)</f>
        <v>12.25</v>
      </c>
      <c r="X2205" s="26">
        <f t="shared" si="1142"/>
        <v>472.5</v>
      </c>
      <c r="Y2205" s="26">
        <f t="shared" si="1143"/>
        <v>42.875</v>
      </c>
      <c r="Z2205" s="26">
        <f t="shared" si="1144"/>
        <v>330.74999999999994</v>
      </c>
      <c r="AA2205" s="26">
        <f t="shared" si="1145"/>
        <v>141.75</v>
      </c>
      <c r="AB2205" s="26">
        <f t="shared" si="1146"/>
        <v>98</v>
      </c>
      <c r="AC2205" s="26">
        <f t="shared" si="1147"/>
        <v>570.5</v>
      </c>
      <c r="AD2205" s="93">
        <f t="shared" si="1148"/>
        <v>570.5</v>
      </c>
    </row>
    <row r="2206" spans="1:30" ht="30" customHeight="1" x14ac:dyDescent="0.35">
      <c r="A2206" s="16"/>
      <c r="B2206" s="16" t="s">
        <v>104</v>
      </c>
      <c r="C2206" s="17">
        <v>1869</v>
      </c>
      <c r="D2206" s="18">
        <v>14454</v>
      </c>
      <c r="E2206" s="18">
        <v>8587</v>
      </c>
      <c r="F2206" s="19" t="s">
        <v>49</v>
      </c>
      <c r="G2206" s="16" t="s">
        <v>90</v>
      </c>
      <c r="H2206" s="16" t="s">
        <v>41</v>
      </c>
      <c r="I2206" s="19">
        <v>1.5</v>
      </c>
      <c r="J2206" s="19">
        <v>1</v>
      </c>
      <c r="K2206" s="19"/>
      <c r="L2206" s="19"/>
      <c r="M2206" s="19">
        <f t="shared" si="1021"/>
        <v>0</v>
      </c>
      <c r="N2206" s="19">
        <v>1</v>
      </c>
      <c r="O2206" s="19">
        <f t="shared" si="1076"/>
        <v>1.5</v>
      </c>
      <c r="P2206" s="20" t="str">
        <f>VLOOKUP(H2206,Supporting!A:D,2,FALSE)</f>
        <v>m2-LxW</v>
      </c>
      <c r="Q2206" s="21" t="str">
        <f t="shared" si="1022"/>
        <v>off hired</v>
      </c>
      <c r="R2206" s="22">
        <v>44963</v>
      </c>
      <c r="S2206" s="22">
        <v>44978</v>
      </c>
      <c r="T2206" s="23">
        <f t="shared" si="1023"/>
        <v>1</v>
      </c>
      <c r="U2206" s="24">
        <f t="shared" si="1024"/>
        <v>2.2857142857142856</v>
      </c>
      <c r="V2206" s="31">
        <f>VLOOKUP(H2206,Supporting!A:D,3,FALSE)</f>
        <v>36.5</v>
      </c>
      <c r="W2206" s="25">
        <f>VLOOKUP(H2206,Supporting!A:D,4,FALSE)</f>
        <v>3.15</v>
      </c>
      <c r="X2206" s="26">
        <f t="shared" si="1025"/>
        <v>54.75</v>
      </c>
      <c r="Y2206" s="26">
        <f t="shared" si="1026"/>
        <v>4.7249999999999996</v>
      </c>
      <c r="Z2206" s="26">
        <f t="shared" si="1077"/>
        <v>38.324999999999996</v>
      </c>
      <c r="AA2206" s="26">
        <f t="shared" si="1027"/>
        <v>16.424999999999997</v>
      </c>
      <c r="AB2206" s="26">
        <f t="shared" si="1078"/>
        <v>10.799999999999999</v>
      </c>
      <c r="AC2206" s="26">
        <f t="shared" si="1028"/>
        <v>65.55</v>
      </c>
      <c r="AD2206" s="93">
        <f t="shared" si="1079"/>
        <v>65.55</v>
      </c>
    </row>
    <row r="2207" spans="1:30" ht="30" customHeight="1" x14ac:dyDescent="0.35">
      <c r="A2207" s="16"/>
      <c r="B2207" s="16" t="s">
        <v>102</v>
      </c>
      <c r="C2207" s="17">
        <v>1868</v>
      </c>
      <c r="D2207" s="18">
        <v>14453</v>
      </c>
      <c r="E2207" s="18">
        <v>8754</v>
      </c>
      <c r="F2207" s="19" t="s">
        <v>577</v>
      </c>
      <c r="G2207" s="16" t="s">
        <v>75</v>
      </c>
      <c r="H2207" s="16" t="s">
        <v>28</v>
      </c>
      <c r="I2207" s="19">
        <v>2.5</v>
      </c>
      <c r="J2207" s="19">
        <v>2.5</v>
      </c>
      <c r="K2207" s="19">
        <v>4</v>
      </c>
      <c r="L2207" s="19"/>
      <c r="M2207" s="19">
        <f t="shared" si="1021"/>
        <v>4</v>
      </c>
      <c r="N2207" s="19"/>
      <c r="O2207" s="19">
        <f t="shared" si="1076"/>
        <v>25</v>
      </c>
      <c r="P2207" s="20" t="str">
        <f>VLOOKUP(H2207,Supporting!A:D,2,FALSE)</f>
        <v>m3</v>
      </c>
      <c r="Q2207" s="21" t="str">
        <f t="shared" si="1022"/>
        <v>off hired</v>
      </c>
      <c r="R2207" s="22">
        <v>44962</v>
      </c>
      <c r="S2207" s="22">
        <v>44986</v>
      </c>
      <c r="T2207" s="23">
        <f t="shared" si="1023"/>
        <v>1</v>
      </c>
      <c r="U2207" s="24">
        <f t="shared" si="1024"/>
        <v>3.5714285714285716</v>
      </c>
      <c r="V2207" s="31">
        <f>VLOOKUP(H2207,Supporting!A:D,3,FALSE)</f>
        <v>7.5</v>
      </c>
      <c r="W2207" s="25">
        <f>VLOOKUP(H2207,Supporting!A:D,4,FALSE)</f>
        <v>0.70000000000000007</v>
      </c>
      <c r="X2207" s="26">
        <f t="shared" si="1025"/>
        <v>187.5</v>
      </c>
      <c r="Y2207" s="26">
        <f t="shared" si="1026"/>
        <v>17.5</v>
      </c>
      <c r="Z2207" s="26">
        <f t="shared" si="1077"/>
        <v>131.25</v>
      </c>
      <c r="AA2207" s="26">
        <f t="shared" si="1027"/>
        <v>56.25</v>
      </c>
      <c r="AB2207" s="26">
        <f t="shared" si="1078"/>
        <v>62.500000000000007</v>
      </c>
      <c r="AC2207" s="26">
        <f t="shared" si="1028"/>
        <v>250</v>
      </c>
      <c r="AD2207" s="93">
        <f t="shared" si="1079"/>
        <v>250</v>
      </c>
    </row>
    <row r="2208" spans="1:30" ht="30" customHeight="1" x14ac:dyDescent="0.35">
      <c r="A2208" s="16"/>
      <c r="B2208" s="16" t="s">
        <v>79</v>
      </c>
      <c r="C2208" s="17">
        <v>1867</v>
      </c>
      <c r="D2208" s="18">
        <v>14452</v>
      </c>
      <c r="E2208" s="18">
        <v>8756</v>
      </c>
      <c r="F2208" s="19" t="s">
        <v>49</v>
      </c>
      <c r="G2208" s="16" t="s">
        <v>56</v>
      </c>
      <c r="H2208" s="16" t="s">
        <v>36</v>
      </c>
      <c r="I2208" s="19">
        <v>27</v>
      </c>
      <c r="J2208" s="19">
        <v>1</v>
      </c>
      <c r="K2208" s="19">
        <v>1.5</v>
      </c>
      <c r="L2208" s="19"/>
      <c r="M2208" s="19">
        <f t="shared" ref="M2208:M2234" si="1149">K2208-L2208</f>
        <v>1.5</v>
      </c>
      <c r="N2208" s="19"/>
      <c r="O2208" s="19">
        <f t="shared" ref="O2208:O2234" si="1150">IF(P2208="m3",I2208*J2208*M2208,IF(P2208="m2-LxH",I2208*M2208,IF(P2208="m2-LxW",I2208*J2208*N2208,IF(P2208="rm",M2208,IF(P2208="lm",I2208,IF(P2208="unit",1,0))))))</f>
        <v>40.5</v>
      </c>
      <c r="P2208" s="20" t="str">
        <f>VLOOKUP(H2208,Supporting!A:D,2,FALSE)</f>
        <v>m2-LxH</v>
      </c>
      <c r="Q2208" s="21" t="str">
        <f t="shared" ref="Q2208:Q2234" si="1151">IF(S2208&lt;&gt;0,"off hired",IF(R2208&lt;&gt;0,"on hire","-"))</f>
        <v>off hired</v>
      </c>
      <c r="R2208" s="22">
        <v>44962</v>
      </c>
      <c r="S2208" s="22">
        <v>44986</v>
      </c>
      <c r="T2208" s="23">
        <f t="shared" ref="T2208:T2234" si="1152">IF(S2208&lt;&gt;0,1,0)</f>
        <v>1</v>
      </c>
      <c r="U2208" s="24">
        <f t="shared" ref="U2208:U2234" si="1153">IF(Q2208="on hire",$C$1-R2208+1,IF(Q2208="off hired",S2208-R2208+1,0))/7</f>
        <v>3.5714285714285716</v>
      </c>
      <c r="V2208" s="31">
        <f>VLOOKUP(H2208,Supporting!A:D,3,FALSE)</f>
        <v>14</v>
      </c>
      <c r="W2208" s="25">
        <f>VLOOKUP(H2208,Supporting!A:D,4,FALSE)</f>
        <v>0.84</v>
      </c>
      <c r="X2208" s="26">
        <f t="shared" ref="X2208:X2234" si="1154">V2208*O2208</f>
        <v>567</v>
      </c>
      <c r="Y2208" s="26">
        <f t="shared" ref="Y2208:Y2234" si="1155">W2208*O2208</f>
        <v>34.019999999999996</v>
      </c>
      <c r="Z2208" s="26">
        <f t="shared" ref="Z2208:Z2234" si="1156">_xlfn.IFNA(0.7*O2208*V2208,0)</f>
        <v>396.9</v>
      </c>
      <c r="AA2208" s="26">
        <f t="shared" ref="AA2208:AA2234" si="1157">IF(Q2208="off hired",0.3*O2208*V2208*T2208,0)</f>
        <v>170.1</v>
      </c>
      <c r="AB2208" s="26">
        <f t="shared" ref="AB2208:AB2234" si="1158">_xlfn.IFNA(U2208*O2208*W2208,0)</f>
        <v>121.49999999999999</v>
      </c>
      <c r="AC2208" s="26">
        <f t="shared" ref="AC2208:AC2234" si="1159">Z2208+AA2208+AB2208</f>
        <v>688.5</v>
      </c>
      <c r="AD2208" s="93">
        <f t="shared" ref="AD2208:AD2234" si="1160">_xlfn.IFNA(AC2208,0)</f>
        <v>688.5</v>
      </c>
    </row>
    <row r="2209" spans="1:30" ht="30" customHeight="1" x14ac:dyDescent="0.35">
      <c r="A2209" s="16"/>
      <c r="B2209" s="16" t="s">
        <v>47</v>
      </c>
      <c r="C2209" s="17">
        <v>1866</v>
      </c>
      <c r="D2209" s="18">
        <v>14451</v>
      </c>
      <c r="E2209" s="18">
        <v>8564</v>
      </c>
      <c r="F2209" s="19" t="s">
        <v>577</v>
      </c>
      <c r="G2209" s="16" t="s">
        <v>582</v>
      </c>
      <c r="H2209" s="16" t="s">
        <v>28</v>
      </c>
      <c r="I2209" s="19">
        <v>2.5</v>
      </c>
      <c r="J2209" s="19">
        <v>2.5</v>
      </c>
      <c r="K2209" s="19">
        <v>4.5</v>
      </c>
      <c r="L2209" s="19"/>
      <c r="M2209" s="19">
        <f t="shared" si="1149"/>
        <v>4.5</v>
      </c>
      <c r="N2209" s="19"/>
      <c r="O2209" s="19">
        <f t="shared" si="1150"/>
        <v>28.125</v>
      </c>
      <c r="P2209" s="20" t="str">
        <f>VLOOKUP(H2209,Supporting!A:D,2,FALSE)</f>
        <v>m3</v>
      </c>
      <c r="Q2209" s="21" t="str">
        <f t="shared" si="1151"/>
        <v>off hired</v>
      </c>
      <c r="R2209" s="22">
        <v>44961</v>
      </c>
      <c r="S2209" s="22">
        <v>44972</v>
      </c>
      <c r="T2209" s="23">
        <f t="shared" si="1152"/>
        <v>1</v>
      </c>
      <c r="U2209" s="24">
        <f t="shared" si="1153"/>
        <v>1.7142857142857142</v>
      </c>
      <c r="V2209" s="31">
        <f>VLOOKUP(H2209,Supporting!A:D,3,FALSE)</f>
        <v>7.5</v>
      </c>
      <c r="W2209" s="25">
        <f>VLOOKUP(H2209,Supporting!A:D,4,FALSE)</f>
        <v>0.70000000000000007</v>
      </c>
      <c r="X2209" s="26">
        <f t="shared" si="1154"/>
        <v>210.9375</v>
      </c>
      <c r="Y2209" s="26">
        <f t="shared" si="1155"/>
        <v>19.687500000000004</v>
      </c>
      <c r="Z2209" s="26">
        <f t="shared" si="1156"/>
        <v>147.65625</v>
      </c>
      <c r="AA2209" s="26">
        <f t="shared" si="1157"/>
        <v>63.28125</v>
      </c>
      <c r="AB2209" s="26">
        <f t="shared" si="1158"/>
        <v>33.75</v>
      </c>
      <c r="AC2209" s="26">
        <f t="shared" si="1159"/>
        <v>244.6875</v>
      </c>
      <c r="AD2209" s="93">
        <f t="shared" si="1160"/>
        <v>244.6875</v>
      </c>
    </row>
    <row r="2210" spans="1:30" ht="30" customHeight="1" x14ac:dyDescent="0.35">
      <c r="A2210" s="16"/>
      <c r="B2210" s="16" t="s">
        <v>84</v>
      </c>
      <c r="C2210" s="17">
        <v>1870</v>
      </c>
      <c r="D2210" s="18">
        <v>14455</v>
      </c>
      <c r="E2210" s="18"/>
      <c r="F2210" s="19" t="s">
        <v>577</v>
      </c>
      <c r="G2210" s="16" t="s">
        <v>617</v>
      </c>
      <c r="H2210" s="16" t="s">
        <v>28</v>
      </c>
      <c r="I2210" s="19">
        <v>2.5</v>
      </c>
      <c r="J2210" s="19">
        <v>2.5</v>
      </c>
      <c r="K2210" s="19">
        <v>2</v>
      </c>
      <c r="L2210" s="19"/>
      <c r="M2210" s="19">
        <f t="shared" si="1149"/>
        <v>2</v>
      </c>
      <c r="N2210" s="19"/>
      <c r="O2210" s="19">
        <f t="shared" si="1150"/>
        <v>12.5</v>
      </c>
      <c r="P2210" s="20" t="str">
        <f>VLOOKUP(H2210,Supporting!A:D,2,FALSE)</f>
        <v>m3</v>
      </c>
      <c r="Q2210" s="21" t="str">
        <f t="shared" si="1151"/>
        <v>on hire</v>
      </c>
      <c r="R2210" s="22">
        <v>44963</v>
      </c>
      <c r="S2210" s="22"/>
      <c r="T2210" s="23">
        <f t="shared" si="1152"/>
        <v>0</v>
      </c>
      <c r="U2210" s="24">
        <f t="shared" ca="1" si="1153"/>
        <v>11.142857142857142</v>
      </c>
      <c r="V2210" s="31">
        <f>VLOOKUP(H2210,Supporting!A:D,3,FALSE)</f>
        <v>7.5</v>
      </c>
      <c r="W2210" s="25">
        <f>VLOOKUP(H2210,Supporting!A:D,4,FALSE)</f>
        <v>0.70000000000000007</v>
      </c>
      <c r="X2210" s="26">
        <f t="shared" si="1154"/>
        <v>93.75</v>
      </c>
      <c r="Y2210" s="26">
        <f t="shared" si="1155"/>
        <v>8.75</v>
      </c>
      <c r="Z2210" s="26">
        <f t="shared" si="1156"/>
        <v>65.625</v>
      </c>
      <c r="AA2210" s="26">
        <f t="shared" si="1157"/>
        <v>0</v>
      </c>
      <c r="AB2210" s="26">
        <f t="shared" ca="1" si="1158"/>
        <v>97.5</v>
      </c>
      <c r="AC2210" s="26">
        <f t="shared" ca="1" si="1159"/>
        <v>163.125</v>
      </c>
      <c r="AD2210" s="93">
        <f t="shared" ca="1" si="1160"/>
        <v>163.125</v>
      </c>
    </row>
    <row r="2211" spans="1:30" ht="30" customHeight="1" x14ac:dyDescent="0.35">
      <c r="A2211" s="16"/>
      <c r="B2211" s="16" t="s">
        <v>102</v>
      </c>
      <c r="C2211" s="17">
        <v>1877</v>
      </c>
      <c r="D2211" s="18">
        <v>14462</v>
      </c>
      <c r="E2211" s="18">
        <v>8728</v>
      </c>
      <c r="F2211" s="19" t="s">
        <v>577</v>
      </c>
      <c r="G2211" s="16" t="s">
        <v>53</v>
      </c>
      <c r="H2211" s="16" t="s">
        <v>36</v>
      </c>
      <c r="I2211" s="19">
        <v>5</v>
      </c>
      <c r="J2211" s="19">
        <v>1.3</v>
      </c>
      <c r="K2211" s="19">
        <v>2.5</v>
      </c>
      <c r="L2211" s="19"/>
      <c r="M2211" s="19">
        <f t="shared" si="1149"/>
        <v>2.5</v>
      </c>
      <c r="N2211" s="19"/>
      <c r="O2211" s="19">
        <f t="shared" si="1150"/>
        <v>12.5</v>
      </c>
      <c r="P2211" s="20" t="str">
        <f>VLOOKUP(H2211,Supporting!A:D,2,FALSE)</f>
        <v>m2-LxH</v>
      </c>
      <c r="Q2211" s="21" t="str">
        <f t="shared" si="1151"/>
        <v>off hired</v>
      </c>
      <c r="R2211" s="22">
        <v>44964</v>
      </c>
      <c r="S2211" s="22">
        <v>45006</v>
      </c>
      <c r="T2211" s="23">
        <f t="shared" si="1152"/>
        <v>1</v>
      </c>
      <c r="U2211" s="24">
        <f t="shared" si="1153"/>
        <v>6.1428571428571432</v>
      </c>
      <c r="V2211" s="31">
        <f>VLOOKUP(H2211,Supporting!A:D,3,FALSE)</f>
        <v>14</v>
      </c>
      <c r="W2211" s="25">
        <f>VLOOKUP(H2211,Supporting!A:D,4,FALSE)</f>
        <v>0.84</v>
      </c>
      <c r="X2211" s="26">
        <f t="shared" si="1154"/>
        <v>175</v>
      </c>
      <c r="Y2211" s="26">
        <f t="shared" si="1155"/>
        <v>10.5</v>
      </c>
      <c r="Z2211" s="26">
        <f t="shared" si="1156"/>
        <v>122.5</v>
      </c>
      <c r="AA2211" s="26">
        <f t="shared" si="1157"/>
        <v>52.5</v>
      </c>
      <c r="AB2211" s="26">
        <f t="shared" si="1158"/>
        <v>64.5</v>
      </c>
      <c r="AC2211" s="26">
        <f t="shared" si="1159"/>
        <v>239.5</v>
      </c>
      <c r="AD2211" s="93">
        <f t="shared" si="1160"/>
        <v>239.5</v>
      </c>
    </row>
    <row r="2212" spans="1:30" ht="30" customHeight="1" x14ac:dyDescent="0.35">
      <c r="A2212" s="16"/>
      <c r="B2212" s="16" t="s">
        <v>79</v>
      </c>
      <c r="C2212" s="17">
        <v>1878</v>
      </c>
      <c r="D2212" s="18">
        <v>14463</v>
      </c>
      <c r="E2212" s="18">
        <v>8565</v>
      </c>
      <c r="F2212" s="19" t="s">
        <v>577</v>
      </c>
      <c r="G2212" s="16" t="s">
        <v>594</v>
      </c>
      <c r="H2212" s="16" t="s">
        <v>36</v>
      </c>
      <c r="I2212" s="19">
        <v>9</v>
      </c>
      <c r="J2212" s="19">
        <v>1.3</v>
      </c>
      <c r="K2212" s="19">
        <v>3.5</v>
      </c>
      <c r="L2212" s="19"/>
      <c r="M2212" s="19">
        <f t="shared" si="1149"/>
        <v>3.5</v>
      </c>
      <c r="N2212" s="19"/>
      <c r="O2212" s="19">
        <f t="shared" si="1150"/>
        <v>31.5</v>
      </c>
      <c r="P2212" s="20" t="str">
        <f>VLOOKUP(H2212,Supporting!A:D,2,FALSE)</f>
        <v>m2-LxH</v>
      </c>
      <c r="Q2212" s="21" t="str">
        <f t="shared" si="1151"/>
        <v>off hired</v>
      </c>
      <c r="R2212" s="22">
        <v>44965</v>
      </c>
      <c r="S2212" s="22">
        <v>44972</v>
      </c>
      <c r="T2212" s="23">
        <f t="shared" si="1152"/>
        <v>1</v>
      </c>
      <c r="U2212" s="24">
        <f t="shared" si="1153"/>
        <v>1.1428571428571428</v>
      </c>
      <c r="V2212" s="31">
        <f>VLOOKUP(H2212,Supporting!A:D,3,FALSE)</f>
        <v>14</v>
      </c>
      <c r="W2212" s="25">
        <f>VLOOKUP(H2212,Supporting!A:D,4,FALSE)</f>
        <v>0.84</v>
      </c>
      <c r="X2212" s="26">
        <f t="shared" si="1154"/>
        <v>441</v>
      </c>
      <c r="Y2212" s="26">
        <f t="shared" si="1155"/>
        <v>26.459999999999997</v>
      </c>
      <c r="Z2212" s="26">
        <f t="shared" si="1156"/>
        <v>308.69999999999993</v>
      </c>
      <c r="AA2212" s="26">
        <f t="shared" si="1157"/>
        <v>132.29999999999998</v>
      </c>
      <c r="AB2212" s="26">
        <f t="shared" si="1158"/>
        <v>30.24</v>
      </c>
      <c r="AC2212" s="26">
        <f t="shared" si="1159"/>
        <v>471.2399999999999</v>
      </c>
      <c r="AD2212" s="93">
        <f t="shared" si="1160"/>
        <v>471.2399999999999</v>
      </c>
    </row>
    <row r="2213" spans="1:30" ht="30" customHeight="1" x14ac:dyDescent="0.35">
      <c r="A2213" s="16"/>
      <c r="B2213" s="16" t="s">
        <v>111</v>
      </c>
      <c r="C2213" s="17">
        <v>1879</v>
      </c>
      <c r="D2213" s="18">
        <v>14464</v>
      </c>
      <c r="E2213" s="18">
        <v>8732</v>
      </c>
      <c r="F2213" s="19" t="s">
        <v>49</v>
      </c>
      <c r="G2213" s="16" t="s">
        <v>101</v>
      </c>
      <c r="H2213" s="16" t="s">
        <v>36</v>
      </c>
      <c r="I2213" s="19">
        <v>9.9</v>
      </c>
      <c r="J2213" s="19">
        <v>1.3</v>
      </c>
      <c r="K2213" s="19">
        <v>1.5</v>
      </c>
      <c r="L2213" s="19"/>
      <c r="M2213" s="19">
        <f t="shared" si="1149"/>
        <v>1.5</v>
      </c>
      <c r="N2213" s="19"/>
      <c r="O2213" s="19">
        <f t="shared" si="1150"/>
        <v>14.850000000000001</v>
      </c>
      <c r="P2213" s="20" t="str">
        <f>VLOOKUP(H2213,Supporting!A:D,2,FALSE)</f>
        <v>m2-LxH</v>
      </c>
      <c r="Q2213" s="21" t="str">
        <f t="shared" si="1151"/>
        <v>off hired</v>
      </c>
      <c r="R2213" s="22">
        <v>44965</v>
      </c>
      <c r="S2213" s="22">
        <v>45008</v>
      </c>
      <c r="T2213" s="23">
        <f t="shared" si="1152"/>
        <v>1</v>
      </c>
      <c r="U2213" s="24">
        <f t="shared" si="1153"/>
        <v>6.2857142857142856</v>
      </c>
      <c r="V2213" s="31">
        <f>VLOOKUP(H2213,Supporting!A:D,3,FALSE)</f>
        <v>14</v>
      </c>
      <c r="W2213" s="25">
        <f>VLOOKUP(H2213,Supporting!A:D,4,FALSE)</f>
        <v>0.84</v>
      </c>
      <c r="X2213" s="26">
        <f t="shared" si="1154"/>
        <v>207.90000000000003</v>
      </c>
      <c r="Y2213" s="26">
        <f t="shared" si="1155"/>
        <v>12.474</v>
      </c>
      <c r="Z2213" s="26">
        <f t="shared" si="1156"/>
        <v>145.53</v>
      </c>
      <c r="AA2213" s="26">
        <f t="shared" si="1157"/>
        <v>62.370000000000005</v>
      </c>
      <c r="AB2213" s="26">
        <f t="shared" si="1158"/>
        <v>78.408000000000001</v>
      </c>
      <c r="AC2213" s="26">
        <f t="shared" si="1159"/>
        <v>286.30799999999999</v>
      </c>
      <c r="AD2213" s="93">
        <f t="shared" si="1160"/>
        <v>286.30799999999999</v>
      </c>
    </row>
    <row r="2214" spans="1:30" ht="30" customHeight="1" x14ac:dyDescent="0.35">
      <c r="A2214" s="16"/>
      <c r="B2214" s="16" t="s">
        <v>132</v>
      </c>
      <c r="C2214" s="17">
        <v>1880</v>
      </c>
      <c r="D2214" s="18">
        <v>14465</v>
      </c>
      <c r="E2214" s="18"/>
      <c r="F2214" s="19" t="s">
        <v>577</v>
      </c>
      <c r="G2214" s="16" t="s">
        <v>511</v>
      </c>
      <c r="H2214" s="16" t="s">
        <v>36</v>
      </c>
      <c r="I2214" s="19">
        <v>7.5</v>
      </c>
      <c r="J2214" s="19">
        <v>1.3</v>
      </c>
      <c r="K2214" s="19">
        <v>1.5</v>
      </c>
      <c r="L2214" s="19"/>
      <c r="M2214" s="19">
        <f t="shared" si="1149"/>
        <v>1.5</v>
      </c>
      <c r="N2214" s="19"/>
      <c r="O2214" s="19">
        <f t="shared" si="1150"/>
        <v>11.25</v>
      </c>
      <c r="P2214" s="20" t="str">
        <f>VLOOKUP(H2214,Supporting!A:D,2,FALSE)</f>
        <v>m2-LxH</v>
      </c>
      <c r="Q2214" s="21" t="str">
        <f t="shared" si="1151"/>
        <v>on hire</v>
      </c>
      <c r="R2214" s="22">
        <v>44965</v>
      </c>
      <c r="S2214" s="22"/>
      <c r="T2214" s="23">
        <f t="shared" si="1152"/>
        <v>0</v>
      </c>
      <c r="U2214" s="24">
        <f t="shared" ca="1" si="1153"/>
        <v>10.857142857142858</v>
      </c>
      <c r="V2214" s="31">
        <f>VLOOKUP(H2214,Supporting!A:D,3,FALSE)</f>
        <v>14</v>
      </c>
      <c r="W2214" s="25">
        <f>VLOOKUP(H2214,Supporting!A:D,4,FALSE)</f>
        <v>0.84</v>
      </c>
      <c r="X2214" s="26">
        <f t="shared" si="1154"/>
        <v>157.5</v>
      </c>
      <c r="Y2214" s="26">
        <f t="shared" si="1155"/>
        <v>9.4499999999999993</v>
      </c>
      <c r="Z2214" s="26">
        <f t="shared" si="1156"/>
        <v>110.24999999999999</v>
      </c>
      <c r="AA2214" s="26">
        <f t="shared" si="1157"/>
        <v>0</v>
      </c>
      <c r="AB2214" s="26">
        <f t="shared" ca="1" si="1158"/>
        <v>102.60000000000001</v>
      </c>
      <c r="AC2214" s="26">
        <f t="shared" ca="1" si="1159"/>
        <v>212.85</v>
      </c>
      <c r="AD2214" s="93">
        <f t="shared" ca="1" si="1160"/>
        <v>212.85</v>
      </c>
    </row>
    <row r="2215" spans="1:30" ht="30" customHeight="1" x14ac:dyDescent="0.35">
      <c r="A2215" s="16"/>
      <c r="B2215" s="16" t="s">
        <v>132</v>
      </c>
      <c r="C2215" s="17">
        <v>1881</v>
      </c>
      <c r="D2215" s="18">
        <v>14465</v>
      </c>
      <c r="E2215" s="18"/>
      <c r="F2215" s="19" t="s">
        <v>577</v>
      </c>
      <c r="G2215" s="16" t="s">
        <v>511</v>
      </c>
      <c r="H2215" s="16" t="s">
        <v>36</v>
      </c>
      <c r="I2215" s="19">
        <v>3.1</v>
      </c>
      <c r="J2215" s="19">
        <v>1.3</v>
      </c>
      <c r="K2215" s="19">
        <v>1.5</v>
      </c>
      <c r="L2215" s="19"/>
      <c r="M2215" s="19">
        <f t="shared" si="1149"/>
        <v>1.5</v>
      </c>
      <c r="N2215" s="19"/>
      <c r="O2215" s="19">
        <f t="shared" si="1150"/>
        <v>4.6500000000000004</v>
      </c>
      <c r="P2215" s="20" t="str">
        <f>VLOOKUP(H2215,Supporting!A:D,2,FALSE)</f>
        <v>m2-LxH</v>
      </c>
      <c r="Q2215" s="21" t="str">
        <f t="shared" si="1151"/>
        <v>on hire</v>
      </c>
      <c r="R2215" s="22">
        <v>44965</v>
      </c>
      <c r="S2215" s="22"/>
      <c r="T2215" s="23">
        <f t="shared" si="1152"/>
        <v>0</v>
      </c>
      <c r="U2215" s="24">
        <f t="shared" ca="1" si="1153"/>
        <v>10.857142857142858</v>
      </c>
      <c r="V2215" s="31">
        <f>VLOOKUP(H2215,Supporting!A:D,3,FALSE)</f>
        <v>14</v>
      </c>
      <c r="W2215" s="25">
        <f>VLOOKUP(H2215,Supporting!A:D,4,FALSE)</f>
        <v>0.84</v>
      </c>
      <c r="X2215" s="26">
        <f t="shared" si="1154"/>
        <v>65.100000000000009</v>
      </c>
      <c r="Y2215" s="26">
        <f t="shared" si="1155"/>
        <v>3.9060000000000001</v>
      </c>
      <c r="Z2215" s="26">
        <f t="shared" si="1156"/>
        <v>45.57</v>
      </c>
      <c r="AA2215" s="26">
        <f t="shared" si="1157"/>
        <v>0</v>
      </c>
      <c r="AB2215" s="26">
        <f t="shared" ca="1" si="1158"/>
        <v>42.408000000000008</v>
      </c>
      <c r="AC2215" s="26">
        <f t="shared" ca="1" si="1159"/>
        <v>87.978000000000009</v>
      </c>
      <c r="AD2215" s="93">
        <f t="shared" ca="1" si="1160"/>
        <v>87.978000000000009</v>
      </c>
    </row>
    <row r="2216" spans="1:30" ht="30" customHeight="1" x14ac:dyDescent="0.35">
      <c r="A2216" s="16"/>
      <c r="B2216" s="16" t="s">
        <v>111</v>
      </c>
      <c r="C2216" s="17">
        <v>1882</v>
      </c>
      <c r="D2216" s="18">
        <v>14466</v>
      </c>
      <c r="E2216" s="18">
        <v>8791</v>
      </c>
      <c r="F2216" s="19" t="s">
        <v>577</v>
      </c>
      <c r="G2216" s="16" t="s">
        <v>101</v>
      </c>
      <c r="H2216" s="16" t="s">
        <v>36</v>
      </c>
      <c r="I2216" s="19">
        <v>8.8000000000000007</v>
      </c>
      <c r="J2216" s="19">
        <v>1.3</v>
      </c>
      <c r="K2216" s="19">
        <v>2</v>
      </c>
      <c r="L2216" s="19"/>
      <c r="M2216" s="19">
        <f t="shared" si="1149"/>
        <v>2</v>
      </c>
      <c r="N2216" s="19"/>
      <c r="O2216" s="19">
        <f t="shared" si="1150"/>
        <v>17.600000000000001</v>
      </c>
      <c r="P2216" s="20" t="str">
        <f>VLOOKUP(H2216,Supporting!A:D,2,FALSE)</f>
        <v>m2-LxH</v>
      </c>
      <c r="Q2216" s="21" t="str">
        <f t="shared" si="1151"/>
        <v>off hired</v>
      </c>
      <c r="R2216" s="22">
        <v>44965</v>
      </c>
      <c r="S2216" s="22">
        <v>44994</v>
      </c>
      <c r="T2216" s="23">
        <f t="shared" si="1152"/>
        <v>1</v>
      </c>
      <c r="U2216" s="24">
        <f t="shared" si="1153"/>
        <v>4.2857142857142856</v>
      </c>
      <c r="V2216" s="31">
        <f>VLOOKUP(H2216,Supporting!A:D,3,FALSE)</f>
        <v>14</v>
      </c>
      <c r="W2216" s="25">
        <f>VLOOKUP(H2216,Supporting!A:D,4,FALSE)</f>
        <v>0.84</v>
      </c>
      <c r="X2216" s="26">
        <f t="shared" si="1154"/>
        <v>246.40000000000003</v>
      </c>
      <c r="Y2216" s="26">
        <f t="shared" si="1155"/>
        <v>14.784000000000001</v>
      </c>
      <c r="Z2216" s="26">
        <f t="shared" si="1156"/>
        <v>172.48000000000002</v>
      </c>
      <c r="AA2216" s="26">
        <f t="shared" si="1157"/>
        <v>73.92</v>
      </c>
      <c r="AB2216" s="26">
        <f t="shared" si="1158"/>
        <v>63.36</v>
      </c>
      <c r="AC2216" s="26">
        <f t="shared" si="1159"/>
        <v>309.76000000000005</v>
      </c>
      <c r="AD2216" s="93">
        <f t="shared" si="1160"/>
        <v>309.76000000000005</v>
      </c>
    </row>
    <row r="2217" spans="1:30" ht="30" customHeight="1" x14ac:dyDescent="0.35">
      <c r="A2217" s="16"/>
      <c r="B2217" s="16" t="s">
        <v>61</v>
      </c>
      <c r="C2217" s="17">
        <v>1884</v>
      </c>
      <c r="D2217" s="18">
        <v>14469</v>
      </c>
      <c r="E2217" s="18">
        <v>8782</v>
      </c>
      <c r="F2217" s="19" t="s">
        <v>49</v>
      </c>
      <c r="G2217" s="16" t="s">
        <v>53</v>
      </c>
      <c r="H2217" s="16" t="s">
        <v>36</v>
      </c>
      <c r="I2217" s="19">
        <v>5</v>
      </c>
      <c r="J2217" s="19">
        <v>1.3</v>
      </c>
      <c r="K2217" s="19">
        <v>3.5</v>
      </c>
      <c r="L2217" s="19"/>
      <c r="M2217" s="19">
        <f t="shared" ref="M2217:M2219" si="1161">K2217-L2217</f>
        <v>3.5</v>
      </c>
      <c r="N2217" s="19"/>
      <c r="O2217" s="19">
        <f t="shared" ref="O2217:O2219" si="1162">IF(P2217="m3",I2217*J2217*M2217,IF(P2217="m2-LxH",I2217*M2217,IF(P2217="m2-LxW",I2217*J2217*N2217,IF(P2217="rm",M2217,IF(P2217="lm",I2217,IF(P2217="unit",1,0))))))</f>
        <v>17.5</v>
      </c>
      <c r="P2217" s="20" t="str">
        <f>VLOOKUP(H2217,Supporting!A:D,2,FALSE)</f>
        <v>m2-LxH</v>
      </c>
      <c r="Q2217" s="21" t="str">
        <f t="shared" ref="Q2217:Q2219" si="1163">IF(S2217&lt;&gt;0,"off hired",IF(R2217&lt;&gt;0,"on hire","-"))</f>
        <v>off hired</v>
      </c>
      <c r="R2217" s="22">
        <v>44965</v>
      </c>
      <c r="S2217" s="22">
        <v>44991</v>
      </c>
      <c r="T2217" s="23">
        <f t="shared" ref="T2217:T2219" si="1164">IF(S2217&lt;&gt;0,1,0)</f>
        <v>1</v>
      </c>
      <c r="U2217" s="24">
        <f t="shared" ref="U2217:U2219" si="1165">IF(Q2217="on hire",$C$1-R2217+1,IF(Q2217="off hired",S2217-R2217+1,0))/7</f>
        <v>3.8571428571428572</v>
      </c>
      <c r="V2217" s="31">
        <f>VLOOKUP(H2217,Supporting!A:D,3,FALSE)</f>
        <v>14</v>
      </c>
      <c r="W2217" s="25">
        <f>VLOOKUP(H2217,Supporting!A:D,4,FALSE)</f>
        <v>0.84</v>
      </c>
      <c r="X2217" s="26">
        <f t="shared" ref="X2217:X2219" si="1166">V2217*O2217</f>
        <v>245</v>
      </c>
      <c r="Y2217" s="26">
        <f t="shared" ref="Y2217:Y2219" si="1167">W2217*O2217</f>
        <v>14.7</v>
      </c>
      <c r="Z2217" s="26">
        <f t="shared" ref="Z2217:Z2219" si="1168">_xlfn.IFNA(0.7*O2217*V2217,0)</f>
        <v>171.5</v>
      </c>
      <c r="AA2217" s="26">
        <f t="shared" ref="AA2217:AA2219" si="1169">IF(Q2217="off hired",0.3*O2217*V2217*T2217,0)</f>
        <v>73.5</v>
      </c>
      <c r="AB2217" s="26">
        <f t="shared" ref="AB2217:AB2219" si="1170">_xlfn.IFNA(U2217*O2217*W2217,0)</f>
        <v>56.699999999999996</v>
      </c>
      <c r="AC2217" s="26">
        <f t="shared" ref="AC2217:AC2219" si="1171">Z2217+AA2217+AB2217</f>
        <v>301.7</v>
      </c>
      <c r="AD2217" s="93">
        <f t="shared" ref="AD2217:AD2219" si="1172">_xlfn.IFNA(AC2217,0)</f>
        <v>301.7</v>
      </c>
    </row>
    <row r="2218" spans="1:30" ht="30" customHeight="1" x14ac:dyDescent="0.35">
      <c r="A2218" s="16"/>
      <c r="B2218" s="16" t="s">
        <v>61</v>
      </c>
      <c r="C2218" s="17">
        <v>1884</v>
      </c>
      <c r="D2218" s="18">
        <v>14469</v>
      </c>
      <c r="E2218" s="18">
        <v>8782</v>
      </c>
      <c r="F2218" s="19" t="s">
        <v>49</v>
      </c>
      <c r="G2218" s="16" t="s">
        <v>53</v>
      </c>
      <c r="H2218" s="16" t="s">
        <v>38</v>
      </c>
      <c r="I2218" s="19">
        <v>2.5</v>
      </c>
      <c r="J2218" s="19">
        <v>1.3</v>
      </c>
      <c r="K2218" s="19">
        <v>5.5</v>
      </c>
      <c r="L2218" s="19"/>
      <c r="M2218" s="19">
        <f t="shared" si="1161"/>
        <v>5.5</v>
      </c>
      <c r="N2218" s="19"/>
      <c r="O2218" s="19">
        <f t="shared" si="1162"/>
        <v>5.5</v>
      </c>
      <c r="P2218" s="20" t="str">
        <f>VLOOKUP(H2218,Supporting!A:D,2,FALSE)</f>
        <v>rm</v>
      </c>
      <c r="Q2218" s="21" t="str">
        <f t="shared" si="1163"/>
        <v>off hired</v>
      </c>
      <c r="R2218" s="22">
        <v>44965</v>
      </c>
      <c r="S2218" s="22">
        <v>44991</v>
      </c>
      <c r="T2218" s="23">
        <f t="shared" si="1164"/>
        <v>1</v>
      </c>
      <c r="U2218" s="24">
        <f t="shared" si="1165"/>
        <v>3.8571428571428572</v>
      </c>
      <c r="V2218" s="31">
        <f>VLOOKUP(H2218,Supporting!A:D,3,FALSE)</f>
        <v>135</v>
      </c>
      <c r="W2218" s="25">
        <f>VLOOKUP(H2218,Supporting!A:D,4,FALSE)</f>
        <v>12.25</v>
      </c>
      <c r="X2218" s="26">
        <f t="shared" si="1166"/>
        <v>742.5</v>
      </c>
      <c r="Y2218" s="26">
        <f t="shared" si="1167"/>
        <v>67.375</v>
      </c>
      <c r="Z2218" s="26">
        <f t="shared" si="1168"/>
        <v>519.75</v>
      </c>
      <c r="AA2218" s="26">
        <f t="shared" si="1169"/>
        <v>222.75</v>
      </c>
      <c r="AB2218" s="26">
        <f t="shared" si="1170"/>
        <v>259.875</v>
      </c>
      <c r="AC2218" s="26">
        <f t="shared" si="1171"/>
        <v>1002.375</v>
      </c>
      <c r="AD2218" s="93">
        <f t="shared" si="1172"/>
        <v>1002.375</v>
      </c>
    </row>
    <row r="2219" spans="1:30" ht="30" customHeight="1" x14ac:dyDescent="0.35">
      <c r="A2219" s="16"/>
      <c r="B2219" s="16" t="s">
        <v>151</v>
      </c>
      <c r="C2219" s="17">
        <v>1885</v>
      </c>
      <c r="D2219" s="18">
        <v>14470</v>
      </c>
      <c r="E2219" s="18">
        <v>8580</v>
      </c>
      <c r="F2219" s="19" t="s">
        <v>49</v>
      </c>
      <c r="G2219" s="16" t="s">
        <v>72</v>
      </c>
      <c r="H2219" s="16" t="s">
        <v>36</v>
      </c>
      <c r="I2219" s="19">
        <v>5</v>
      </c>
      <c r="J2219" s="19">
        <v>1</v>
      </c>
      <c r="K2219" s="19">
        <v>1.5</v>
      </c>
      <c r="L2219" s="19"/>
      <c r="M2219" s="19">
        <f t="shared" si="1161"/>
        <v>1.5</v>
      </c>
      <c r="N2219" s="19"/>
      <c r="O2219" s="19">
        <f t="shared" si="1162"/>
        <v>7.5</v>
      </c>
      <c r="P2219" s="20" t="str">
        <f>VLOOKUP(H2219,Supporting!A:D,2,FALSE)</f>
        <v>m2-LxH</v>
      </c>
      <c r="Q2219" s="21" t="str">
        <f t="shared" si="1163"/>
        <v>off hired</v>
      </c>
      <c r="R2219" s="22">
        <v>44965</v>
      </c>
      <c r="S2219" s="22">
        <v>44975</v>
      </c>
      <c r="T2219" s="23">
        <f t="shared" si="1164"/>
        <v>1</v>
      </c>
      <c r="U2219" s="24">
        <f t="shared" si="1165"/>
        <v>1.5714285714285714</v>
      </c>
      <c r="V2219" s="31">
        <f>VLOOKUP(H2219,Supporting!A:D,3,FALSE)</f>
        <v>14</v>
      </c>
      <c r="W2219" s="25">
        <f>VLOOKUP(H2219,Supporting!A:D,4,FALSE)</f>
        <v>0.84</v>
      </c>
      <c r="X2219" s="26">
        <f t="shared" si="1166"/>
        <v>105</v>
      </c>
      <c r="Y2219" s="26">
        <f t="shared" si="1167"/>
        <v>6.3</v>
      </c>
      <c r="Z2219" s="26">
        <f t="shared" si="1168"/>
        <v>73.5</v>
      </c>
      <c r="AA2219" s="26">
        <f t="shared" si="1169"/>
        <v>31.5</v>
      </c>
      <c r="AB2219" s="26">
        <f t="shared" si="1170"/>
        <v>9.8999999999999986</v>
      </c>
      <c r="AC2219" s="26">
        <f t="shared" si="1171"/>
        <v>114.9</v>
      </c>
      <c r="AD2219" s="93">
        <f t="shared" si="1172"/>
        <v>114.9</v>
      </c>
    </row>
    <row r="2220" spans="1:30" ht="30" customHeight="1" x14ac:dyDescent="0.35">
      <c r="A2220" s="16"/>
      <c r="B2220" s="16" t="s">
        <v>132</v>
      </c>
      <c r="C2220" s="17">
        <v>1886</v>
      </c>
      <c r="D2220" s="18">
        <v>14471</v>
      </c>
      <c r="E2220" s="18">
        <v>8553</v>
      </c>
      <c r="F2220" s="19" t="s">
        <v>577</v>
      </c>
      <c r="G2220" s="16" t="s">
        <v>511</v>
      </c>
      <c r="H2220" s="16" t="s">
        <v>36</v>
      </c>
      <c r="I2220" s="19">
        <v>6.6</v>
      </c>
      <c r="J2220" s="19">
        <v>1</v>
      </c>
      <c r="K2220" s="19">
        <v>1</v>
      </c>
      <c r="L2220" s="19"/>
      <c r="M2220" s="19">
        <f t="shared" ref="M2220:M2226" si="1173">K2220-L2220</f>
        <v>1</v>
      </c>
      <c r="N2220" s="19"/>
      <c r="O2220" s="19">
        <f t="shared" ref="O2220:O2226" si="1174">IF(P2220="m3",I2220*J2220*M2220,IF(P2220="m2-LxH",I2220*M2220,IF(P2220="m2-LxW",I2220*J2220*N2220,IF(P2220="rm",M2220,IF(P2220="lm",I2220,IF(P2220="unit",1,0))))))</f>
        <v>6.6</v>
      </c>
      <c r="P2220" s="20" t="str">
        <f>VLOOKUP(H2220,Supporting!A:D,2,FALSE)</f>
        <v>m2-LxH</v>
      </c>
      <c r="Q2220" s="21" t="str">
        <f t="shared" ref="Q2220:Q2226" si="1175">IF(S2220&lt;&gt;0,"off hired",IF(R2220&lt;&gt;0,"on hire","-"))</f>
        <v>off hired</v>
      </c>
      <c r="R2220" s="22">
        <v>44965</v>
      </c>
      <c r="S2220" s="22">
        <v>44967</v>
      </c>
      <c r="T2220" s="23">
        <f t="shared" ref="T2220:T2226" si="1176">IF(S2220&lt;&gt;0,1,0)</f>
        <v>1</v>
      </c>
      <c r="U2220" s="24">
        <f t="shared" ref="U2220:U2226" si="1177">IF(Q2220="on hire",$C$1-R2220+1,IF(Q2220="off hired",S2220-R2220+1,0))/7</f>
        <v>0.42857142857142855</v>
      </c>
      <c r="V2220" s="31">
        <f>VLOOKUP(H2220,Supporting!A:D,3,FALSE)</f>
        <v>14</v>
      </c>
      <c r="W2220" s="25">
        <f>VLOOKUP(H2220,Supporting!A:D,4,FALSE)</f>
        <v>0.84</v>
      </c>
      <c r="X2220" s="26">
        <f t="shared" ref="X2220:X2226" si="1178">V2220*O2220</f>
        <v>92.399999999999991</v>
      </c>
      <c r="Y2220" s="26">
        <f t="shared" ref="Y2220:Y2226" si="1179">W2220*O2220</f>
        <v>5.5439999999999996</v>
      </c>
      <c r="Z2220" s="26">
        <f t="shared" ref="Z2220:Z2226" si="1180">_xlfn.IFNA(0.7*O2220*V2220,0)</f>
        <v>64.679999999999993</v>
      </c>
      <c r="AA2220" s="26">
        <f t="shared" ref="AA2220:AA2226" si="1181">IF(Q2220="off hired",0.3*O2220*V2220*T2220,0)</f>
        <v>27.719999999999995</v>
      </c>
      <c r="AB2220" s="26">
        <f t="shared" ref="AB2220:AB2226" si="1182">_xlfn.IFNA(U2220*O2220*W2220,0)</f>
        <v>2.3759999999999999</v>
      </c>
      <c r="AC2220" s="26">
        <f t="shared" ref="AC2220:AC2226" si="1183">Z2220+AA2220+AB2220</f>
        <v>94.775999999999996</v>
      </c>
      <c r="AD2220" s="93">
        <f t="shared" ref="AD2220:AD2226" si="1184">_xlfn.IFNA(AC2220,0)</f>
        <v>94.775999999999996</v>
      </c>
    </row>
    <row r="2221" spans="1:30" ht="30" customHeight="1" x14ac:dyDescent="0.35">
      <c r="A2221" s="16"/>
      <c r="B2221" s="16" t="s">
        <v>132</v>
      </c>
      <c r="C2221" s="17">
        <v>1887</v>
      </c>
      <c r="D2221" s="18">
        <v>14472</v>
      </c>
      <c r="E2221" s="18">
        <v>8729</v>
      </c>
      <c r="F2221" s="19" t="s">
        <v>577</v>
      </c>
      <c r="G2221" s="16" t="s">
        <v>511</v>
      </c>
      <c r="H2221" s="16" t="s">
        <v>38</v>
      </c>
      <c r="I2221" s="19">
        <v>2.5</v>
      </c>
      <c r="J2221" s="19">
        <v>0.6</v>
      </c>
      <c r="K2221" s="19">
        <v>1.5</v>
      </c>
      <c r="L2221" s="19"/>
      <c r="M2221" s="19">
        <f t="shared" si="1173"/>
        <v>1.5</v>
      </c>
      <c r="N2221" s="19"/>
      <c r="O2221" s="19">
        <f t="shared" si="1174"/>
        <v>1.5</v>
      </c>
      <c r="P2221" s="20" t="str">
        <f>VLOOKUP(H2221,Supporting!A:D,2,FALSE)</f>
        <v>rm</v>
      </c>
      <c r="Q2221" s="21" t="str">
        <f t="shared" si="1175"/>
        <v>off hired</v>
      </c>
      <c r="R2221" s="22">
        <v>44966</v>
      </c>
      <c r="S2221" s="22">
        <v>45008</v>
      </c>
      <c r="T2221" s="23">
        <f t="shared" si="1176"/>
        <v>1</v>
      </c>
      <c r="U2221" s="24">
        <f t="shared" si="1177"/>
        <v>6.1428571428571432</v>
      </c>
      <c r="V2221" s="31">
        <f>VLOOKUP(H2221,Supporting!A:D,3,FALSE)</f>
        <v>135</v>
      </c>
      <c r="W2221" s="25">
        <f>VLOOKUP(H2221,Supporting!A:D,4,FALSE)</f>
        <v>12.25</v>
      </c>
      <c r="X2221" s="26">
        <f t="shared" si="1178"/>
        <v>202.5</v>
      </c>
      <c r="Y2221" s="26">
        <f t="shared" si="1179"/>
        <v>18.375</v>
      </c>
      <c r="Z2221" s="26">
        <f t="shared" si="1180"/>
        <v>141.74999999999997</v>
      </c>
      <c r="AA2221" s="26">
        <f t="shared" si="1181"/>
        <v>60.749999999999993</v>
      </c>
      <c r="AB2221" s="26">
        <f t="shared" si="1182"/>
        <v>112.87500000000001</v>
      </c>
      <c r="AC2221" s="26">
        <f t="shared" si="1183"/>
        <v>315.375</v>
      </c>
      <c r="AD2221" s="93">
        <f t="shared" si="1184"/>
        <v>315.375</v>
      </c>
    </row>
    <row r="2222" spans="1:30" ht="30" customHeight="1" x14ac:dyDescent="0.35">
      <c r="A2222" s="16"/>
      <c r="B2222" s="16" t="s">
        <v>47</v>
      </c>
      <c r="C2222" s="17">
        <v>1890</v>
      </c>
      <c r="D2222" s="18">
        <v>14473</v>
      </c>
      <c r="E2222" s="18">
        <v>8715</v>
      </c>
      <c r="F2222" s="19" t="s">
        <v>49</v>
      </c>
      <c r="G2222" s="16" t="s">
        <v>67</v>
      </c>
      <c r="H2222" s="16" t="s">
        <v>38</v>
      </c>
      <c r="I2222" s="19">
        <v>2.5</v>
      </c>
      <c r="J2222" s="19">
        <v>2.5</v>
      </c>
      <c r="K2222" s="19">
        <v>3</v>
      </c>
      <c r="L2222" s="19"/>
      <c r="M2222" s="19">
        <f t="shared" si="1173"/>
        <v>3</v>
      </c>
      <c r="N2222" s="19"/>
      <c r="O2222" s="19">
        <f t="shared" si="1174"/>
        <v>3</v>
      </c>
      <c r="P2222" s="20" t="str">
        <f>VLOOKUP(H2222,Supporting!A:D,2,FALSE)</f>
        <v>rm</v>
      </c>
      <c r="Q2222" s="21" t="str">
        <f t="shared" si="1175"/>
        <v>off hired</v>
      </c>
      <c r="R2222" s="22">
        <v>44966</v>
      </c>
      <c r="S2222" s="22">
        <v>45001</v>
      </c>
      <c r="T2222" s="23">
        <f t="shared" si="1176"/>
        <v>1</v>
      </c>
      <c r="U2222" s="24">
        <f t="shared" si="1177"/>
        <v>5.1428571428571432</v>
      </c>
      <c r="V2222" s="31">
        <f>VLOOKUP(H2222,Supporting!A:D,3,FALSE)</f>
        <v>135</v>
      </c>
      <c r="W2222" s="25">
        <f>VLOOKUP(H2222,Supporting!A:D,4,FALSE)</f>
        <v>12.25</v>
      </c>
      <c r="X2222" s="26">
        <f t="shared" si="1178"/>
        <v>405</v>
      </c>
      <c r="Y2222" s="26">
        <f t="shared" si="1179"/>
        <v>36.75</v>
      </c>
      <c r="Z2222" s="26">
        <f t="shared" si="1180"/>
        <v>283.49999999999994</v>
      </c>
      <c r="AA2222" s="26">
        <f t="shared" si="1181"/>
        <v>121.49999999999999</v>
      </c>
      <c r="AB2222" s="26">
        <f t="shared" si="1182"/>
        <v>189.00000000000003</v>
      </c>
      <c r="AC2222" s="26">
        <f t="shared" si="1183"/>
        <v>594</v>
      </c>
      <c r="AD2222" s="93">
        <f t="shared" si="1184"/>
        <v>594</v>
      </c>
    </row>
    <row r="2223" spans="1:30" ht="30" customHeight="1" x14ac:dyDescent="0.35">
      <c r="A2223" s="16"/>
      <c r="B2223" s="16" t="s">
        <v>47</v>
      </c>
      <c r="C2223" s="17">
        <v>1890</v>
      </c>
      <c r="D2223" s="18">
        <v>14473</v>
      </c>
      <c r="E2223" s="18">
        <v>8715</v>
      </c>
      <c r="F2223" s="19" t="s">
        <v>49</v>
      </c>
      <c r="G2223" s="16" t="s">
        <v>67</v>
      </c>
      <c r="H2223" s="16" t="s">
        <v>36</v>
      </c>
      <c r="I2223" s="19">
        <v>2</v>
      </c>
      <c r="J2223" s="19">
        <v>1.3</v>
      </c>
      <c r="K2223" s="19">
        <v>3</v>
      </c>
      <c r="L2223" s="19"/>
      <c r="M2223" s="19">
        <f t="shared" si="1173"/>
        <v>3</v>
      </c>
      <c r="N2223" s="19"/>
      <c r="O2223" s="19">
        <f t="shared" si="1174"/>
        <v>6</v>
      </c>
      <c r="P2223" s="20" t="str">
        <f>VLOOKUP(H2223,Supporting!A:D,2,FALSE)</f>
        <v>m2-LxH</v>
      </c>
      <c r="Q2223" s="21" t="str">
        <f t="shared" si="1175"/>
        <v>off hired</v>
      </c>
      <c r="R2223" s="22">
        <v>44966</v>
      </c>
      <c r="S2223" s="22">
        <v>45001</v>
      </c>
      <c r="T2223" s="23">
        <f t="shared" si="1176"/>
        <v>1</v>
      </c>
      <c r="U2223" s="24">
        <f t="shared" si="1177"/>
        <v>5.1428571428571432</v>
      </c>
      <c r="V2223" s="31">
        <f>VLOOKUP(H2223,Supporting!A:D,3,FALSE)</f>
        <v>14</v>
      </c>
      <c r="W2223" s="25">
        <f>VLOOKUP(H2223,Supporting!A:D,4,FALSE)</f>
        <v>0.84</v>
      </c>
      <c r="X2223" s="26">
        <f t="shared" si="1178"/>
        <v>84</v>
      </c>
      <c r="Y2223" s="26">
        <f t="shared" si="1179"/>
        <v>5.04</v>
      </c>
      <c r="Z2223" s="26">
        <f t="shared" si="1180"/>
        <v>58.79999999999999</v>
      </c>
      <c r="AA2223" s="26">
        <f t="shared" si="1181"/>
        <v>25.199999999999996</v>
      </c>
      <c r="AB2223" s="26">
        <f t="shared" si="1182"/>
        <v>25.92</v>
      </c>
      <c r="AC2223" s="26">
        <f t="shared" si="1183"/>
        <v>109.91999999999999</v>
      </c>
      <c r="AD2223" s="93">
        <f t="shared" si="1184"/>
        <v>109.91999999999999</v>
      </c>
    </row>
    <row r="2224" spans="1:30" ht="30" customHeight="1" x14ac:dyDescent="0.35">
      <c r="A2224" s="16"/>
      <c r="B2224" s="16" t="s">
        <v>47</v>
      </c>
      <c r="C2224" s="17">
        <v>1888</v>
      </c>
      <c r="D2224" s="18">
        <v>14474</v>
      </c>
      <c r="E2224" s="18">
        <v>8714</v>
      </c>
      <c r="F2224" s="19" t="s">
        <v>49</v>
      </c>
      <c r="G2224" s="16" t="s">
        <v>562</v>
      </c>
      <c r="H2224" s="16" t="s">
        <v>52</v>
      </c>
      <c r="I2224" s="19">
        <v>23.3</v>
      </c>
      <c r="J2224" s="19">
        <v>1.8</v>
      </c>
      <c r="K2224" s="19">
        <v>4</v>
      </c>
      <c r="L2224" s="19"/>
      <c r="M2224" s="19">
        <f t="shared" si="1173"/>
        <v>4</v>
      </c>
      <c r="N2224" s="19"/>
      <c r="O2224" s="19">
        <f t="shared" si="1174"/>
        <v>93.2</v>
      </c>
      <c r="P2224" s="20" t="str">
        <f>VLOOKUP(H2224,Supporting!A:D,2,FALSE)</f>
        <v>m2-LxH</v>
      </c>
      <c r="Q2224" s="21" t="str">
        <f t="shared" si="1175"/>
        <v>off hired</v>
      </c>
      <c r="R2224" s="22">
        <v>44966</v>
      </c>
      <c r="S2224" s="22">
        <v>45001</v>
      </c>
      <c r="T2224" s="23">
        <f t="shared" si="1176"/>
        <v>1</v>
      </c>
      <c r="U2224" s="24">
        <f t="shared" si="1177"/>
        <v>5.1428571428571432</v>
      </c>
      <c r="V2224" s="31">
        <f>VLOOKUP(H2224,Supporting!A:D,3,FALSE)</f>
        <v>18</v>
      </c>
      <c r="W2224" s="25">
        <f>VLOOKUP(H2224,Supporting!A:D,4,FALSE)</f>
        <v>1.05</v>
      </c>
      <c r="X2224" s="26">
        <f t="shared" si="1178"/>
        <v>1677.6000000000001</v>
      </c>
      <c r="Y2224" s="26">
        <f t="shared" si="1179"/>
        <v>97.860000000000014</v>
      </c>
      <c r="Z2224" s="26">
        <f t="shared" si="1180"/>
        <v>1174.32</v>
      </c>
      <c r="AA2224" s="26">
        <f t="shared" si="1181"/>
        <v>503.28000000000003</v>
      </c>
      <c r="AB2224" s="26">
        <f t="shared" si="1182"/>
        <v>503.28000000000003</v>
      </c>
      <c r="AC2224" s="26">
        <f t="shared" si="1183"/>
        <v>2180.88</v>
      </c>
      <c r="AD2224" s="93">
        <f t="shared" si="1184"/>
        <v>2180.88</v>
      </c>
    </row>
    <row r="2225" spans="1:30" ht="30" customHeight="1" x14ac:dyDescent="0.35">
      <c r="A2225" s="16"/>
      <c r="B2225" s="16" t="s">
        <v>47</v>
      </c>
      <c r="C2225" s="17">
        <v>1889</v>
      </c>
      <c r="D2225" s="18">
        <v>14475</v>
      </c>
      <c r="E2225" s="18">
        <v>8735</v>
      </c>
      <c r="F2225" s="19" t="s">
        <v>49</v>
      </c>
      <c r="G2225" s="16" t="s">
        <v>562</v>
      </c>
      <c r="H2225" s="16" t="s">
        <v>52</v>
      </c>
      <c r="I2225" s="19">
        <v>6.8</v>
      </c>
      <c r="J2225" s="19">
        <v>1.8</v>
      </c>
      <c r="K2225" s="19">
        <v>4.5</v>
      </c>
      <c r="L2225" s="19"/>
      <c r="M2225" s="19">
        <f t="shared" si="1173"/>
        <v>4.5</v>
      </c>
      <c r="N2225" s="19"/>
      <c r="O2225" s="19">
        <f t="shared" si="1174"/>
        <v>30.599999999999998</v>
      </c>
      <c r="P2225" s="20" t="str">
        <f>VLOOKUP(H2225,Supporting!A:D,2,FALSE)</f>
        <v>m2-LxH</v>
      </c>
      <c r="Q2225" s="21" t="str">
        <f t="shared" si="1175"/>
        <v>off hired</v>
      </c>
      <c r="R2225" s="22">
        <v>44966</v>
      </c>
      <c r="S2225" s="22">
        <v>45008</v>
      </c>
      <c r="T2225" s="23">
        <f t="shared" si="1176"/>
        <v>1</v>
      </c>
      <c r="U2225" s="24">
        <f t="shared" si="1177"/>
        <v>6.1428571428571432</v>
      </c>
      <c r="V2225" s="31">
        <f>VLOOKUP(H2225,Supporting!A:D,3,FALSE)</f>
        <v>18</v>
      </c>
      <c r="W2225" s="25">
        <f>VLOOKUP(H2225,Supporting!A:D,4,FALSE)</f>
        <v>1.05</v>
      </c>
      <c r="X2225" s="26">
        <f t="shared" si="1178"/>
        <v>550.79999999999995</v>
      </c>
      <c r="Y2225" s="26">
        <f t="shared" si="1179"/>
        <v>32.130000000000003</v>
      </c>
      <c r="Z2225" s="26">
        <f t="shared" si="1180"/>
        <v>385.55999999999995</v>
      </c>
      <c r="AA2225" s="26">
        <f t="shared" si="1181"/>
        <v>165.24</v>
      </c>
      <c r="AB2225" s="26">
        <f t="shared" si="1182"/>
        <v>197.37</v>
      </c>
      <c r="AC2225" s="26">
        <f t="shared" si="1183"/>
        <v>748.17</v>
      </c>
      <c r="AD2225" s="93">
        <f t="shared" si="1184"/>
        <v>748.17</v>
      </c>
    </row>
    <row r="2226" spans="1:30" ht="30" customHeight="1" x14ac:dyDescent="0.35">
      <c r="A2226" s="16"/>
      <c r="B2226" s="16" t="s">
        <v>79</v>
      </c>
      <c r="C2226" s="17">
        <v>1864</v>
      </c>
      <c r="D2226" s="18">
        <v>14449</v>
      </c>
      <c r="E2226" s="18">
        <v>8562</v>
      </c>
      <c r="F2226" s="19" t="s">
        <v>49</v>
      </c>
      <c r="G2226" s="16" t="s">
        <v>80</v>
      </c>
      <c r="H2226" s="16" t="s">
        <v>38</v>
      </c>
      <c r="I2226" s="19">
        <v>1.8</v>
      </c>
      <c r="J2226" s="19">
        <v>1.3</v>
      </c>
      <c r="K2226" s="19">
        <v>5.5</v>
      </c>
      <c r="L2226" s="19"/>
      <c r="M2226" s="19">
        <f t="shared" si="1173"/>
        <v>5.5</v>
      </c>
      <c r="N2226" s="19"/>
      <c r="O2226" s="19">
        <f t="shared" si="1174"/>
        <v>5.5</v>
      </c>
      <c r="P2226" s="20" t="str">
        <f>VLOOKUP(H2226,Supporting!A:D,2,FALSE)</f>
        <v>rm</v>
      </c>
      <c r="Q2226" s="21" t="str">
        <f t="shared" si="1175"/>
        <v>off hired</v>
      </c>
      <c r="R2226" s="22">
        <v>44961</v>
      </c>
      <c r="S2226" s="22">
        <v>44970</v>
      </c>
      <c r="T2226" s="23">
        <f t="shared" si="1176"/>
        <v>1</v>
      </c>
      <c r="U2226" s="24">
        <f t="shared" si="1177"/>
        <v>1.4285714285714286</v>
      </c>
      <c r="V2226" s="31">
        <f>VLOOKUP(H2226,Supporting!A:D,3,FALSE)</f>
        <v>135</v>
      </c>
      <c r="W2226" s="25">
        <f>VLOOKUP(H2226,Supporting!A:D,4,FALSE)</f>
        <v>12.25</v>
      </c>
      <c r="X2226" s="26">
        <f t="shared" si="1178"/>
        <v>742.5</v>
      </c>
      <c r="Y2226" s="26">
        <f t="shared" si="1179"/>
        <v>67.375</v>
      </c>
      <c r="Z2226" s="26">
        <f t="shared" si="1180"/>
        <v>519.75</v>
      </c>
      <c r="AA2226" s="26">
        <f t="shared" si="1181"/>
        <v>222.75</v>
      </c>
      <c r="AB2226" s="26">
        <f t="shared" si="1182"/>
        <v>96.25</v>
      </c>
      <c r="AC2226" s="26">
        <f t="shared" si="1183"/>
        <v>838.75</v>
      </c>
      <c r="AD2226" s="93">
        <f t="shared" si="1184"/>
        <v>838.75</v>
      </c>
    </row>
    <row r="2227" spans="1:30" ht="30" customHeight="1" x14ac:dyDescent="0.35">
      <c r="A2227" s="16"/>
      <c r="B2227" s="16" t="s">
        <v>61</v>
      </c>
      <c r="C2227" s="17">
        <v>1892</v>
      </c>
      <c r="D2227" s="18">
        <v>14477</v>
      </c>
      <c r="E2227" s="18">
        <v>8780</v>
      </c>
      <c r="F2227" s="19" t="s">
        <v>49</v>
      </c>
      <c r="G2227" s="16" t="s">
        <v>53</v>
      </c>
      <c r="H2227" s="16" t="s">
        <v>36</v>
      </c>
      <c r="I2227" s="19">
        <v>10.8</v>
      </c>
      <c r="J2227" s="19">
        <v>1.3</v>
      </c>
      <c r="K2227" s="19">
        <v>7</v>
      </c>
      <c r="L2227" s="19"/>
      <c r="M2227" s="19">
        <f t="shared" si="1149"/>
        <v>7</v>
      </c>
      <c r="N2227" s="19"/>
      <c r="O2227" s="19">
        <f t="shared" si="1150"/>
        <v>75.600000000000009</v>
      </c>
      <c r="P2227" s="20" t="str">
        <f>VLOOKUP(H2227,Supporting!A:D,2,FALSE)</f>
        <v>m2-LxH</v>
      </c>
      <c r="Q2227" s="21" t="str">
        <f t="shared" si="1151"/>
        <v>off hired</v>
      </c>
      <c r="R2227" s="22">
        <v>44966</v>
      </c>
      <c r="S2227" s="22">
        <v>44991</v>
      </c>
      <c r="T2227" s="23">
        <f t="shared" si="1152"/>
        <v>1</v>
      </c>
      <c r="U2227" s="24">
        <f t="shared" si="1153"/>
        <v>3.7142857142857144</v>
      </c>
      <c r="V2227" s="31">
        <f>VLOOKUP(H2227,Supporting!A:D,3,FALSE)</f>
        <v>14</v>
      </c>
      <c r="W2227" s="25">
        <f>VLOOKUP(H2227,Supporting!A:D,4,FALSE)</f>
        <v>0.84</v>
      </c>
      <c r="X2227" s="26">
        <f t="shared" si="1154"/>
        <v>1058.4000000000001</v>
      </c>
      <c r="Y2227" s="26">
        <f t="shared" si="1155"/>
        <v>63.504000000000005</v>
      </c>
      <c r="Z2227" s="26">
        <f t="shared" si="1156"/>
        <v>740.88</v>
      </c>
      <c r="AA2227" s="26">
        <f t="shared" si="1157"/>
        <v>317.52000000000004</v>
      </c>
      <c r="AB2227" s="26">
        <f t="shared" si="1158"/>
        <v>235.87200000000004</v>
      </c>
      <c r="AC2227" s="26">
        <f t="shared" si="1159"/>
        <v>1294.2720000000002</v>
      </c>
      <c r="AD2227" s="93">
        <f t="shared" si="1160"/>
        <v>1294.2720000000002</v>
      </c>
    </row>
    <row r="2228" spans="1:30" ht="30" customHeight="1" x14ac:dyDescent="0.35">
      <c r="A2228" s="16"/>
      <c r="B2228" s="16" t="s">
        <v>61</v>
      </c>
      <c r="C2228" s="17">
        <v>1892</v>
      </c>
      <c r="D2228" s="18">
        <v>14477</v>
      </c>
      <c r="E2228" s="18">
        <v>8780</v>
      </c>
      <c r="F2228" s="19" t="s">
        <v>49</v>
      </c>
      <c r="G2228" s="16" t="s">
        <v>53</v>
      </c>
      <c r="H2228" s="16" t="s">
        <v>36</v>
      </c>
      <c r="I2228" s="19">
        <v>2.5</v>
      </c>
      <c r="J2228" s="19">
        <v>1.3</v>
      </c>
      <c r="K2228" s="19">
        <v>7</v>
      </c>
      <c r="L2228" s="19"/>
      <c r="M2228" s="19">
        <f t="shared" si="1149"/>
        <v>7</v>
      </c>
      <c r="N2228" s="19"/>
      <c r="O2228" s="19">
        <f t="shared" si="1150"/>
        <v>17.5</v>
      </c>
      <c r="P2228" s="20" t="str">
        <f>VLOOKUP(H2228,Supporting!A:D,2,FALSE)</f>
        <v>m2-LxH</v>
      </c>
      <c r="Q2228" s="21" t="str">
        <f t="shared" si="1151"/>
        <v>off hired</v>
      </c>
      <c r="R2228" s="22">
        <v>44966</v>
      </c>
      <c r="S2228" s="22">
        <v>44991</v>
      </c>
      <c r="T2228" s="23">
        <f t="shared" si="1152"/>
        <v>1</v>
      </c>
      <c r="U2228" s="24">
        <f t="shared" si="1153"/>
        <v>3.7142857142857144</v>
      </c>
      <c r="V2228" s="31">
        <f>VLOOKUP(H2228,Supporting!A:D,3,FALSE)</f>
        <v>14</v>
      </c>
      <c r="W2228" s="25">
        <f>VLOOKUP(H2228,Supporting!A:D,4,FALSE)</f>
        <v>0.84</v>
      </c>
      <c r="X2228" s="26">
        <f t="shared" si="1154"/>
        <v>245</v>
      </c>
      <c r="Y2228" s="26">
        <f t="shared" si="1155"/>
        <v>14.7</v>
      </c>
      <c r="Z2228" s="26">
        <f t="shared" si="1156"/>
        <v>171.5</v>
      </c>
      <c r="AA2228" s="26">
        <f t="shared" si="1157"/>
        <v>73.5</v>
      </c>
      <c r="AB2228" s="26">
        <f t="shared" si="1158"/>
        <v>54.6</v>
      </c>
      <c r="AC2228" s="26">
        <f t="shared" si="1159"/>
        <v>299.60000000000002</v>
      </c>
      <c r="AD2228" s="93">
        <f t="shared" si="1160"/>
        <v>299.60000000000002</v>
      </c>
    </row>
    <row r="2229" spans="1:30" ht="30" customHeight="1" x14ac:dyDescent="0.35">
      <c r="A2229" s="16"/>
      <c r="B2229" s="16" t="s">
        <v>132</v>
      </c>
      <c r="C2229" s="17">
        <v>1894</v>
      </c>
      <c r="D2229" s="18">
        <v>14479</v>
      </c>
      <c r="E2229" s="18"/>
      <c r="F2229" s="19" t="s">
        <v>577</v>
      </c>
      <c r="G2229" s="16" t="s">
        <v>511</v>
      </c>
      <c r="H2229" s="16" t="s">
        <v>36</v>
      </c>
      <c r="I2229" s="19">
        <v>9</v>
      </c>
      <c r="J2229" s="19">
        <v>1</v>
      </c>
      <c r="K2229" s="19">
        <v>1.5</v>
      </c>
      <c r="L2229" s="19"/>
      <c r="M2229" s="19">
        <f t="shared" si="1149"/>
        <v>1.5</v>
      </c>
      <c r="N2229" s="19"/>
      <c r="O2229" s="19">
        <f t="shared" si="1150"/>
        <v>13.5</v>
      </c>
      <c r="P2229" s="20" t="str">
        <f>VLOOKUP(H2229,Supporting!A:D,2,FALSE)</f>
        <v>m2-LxH</v>
      </c>
      <c r="Q2229" s="21" t="str">
        <f t="shared" si="1151"/>
        <v>on hire</v>
      </c>
      <c r="R2229" s="22">
        <v>44966</v>
      </c>
      <c r="S2229" s="22"/>
      <c r="T2229" s="23">
        <f t="shared" si="1152"/>
        <v>0</v>
      </c>
      <c r="U2229" s="24">
        <f t="shared" ca="1" si="1153"/>
        <v>10.714285714285714</v>
      </c>
      <c r="V2229" s="31">
        <f>VLOOKUP(H2229,Supporting!A:D,3,FALSE)</f>
        <v>14</v>
      </c>
      <c r="W2229" s="25">
        <f>VLOOKUP(H2229,Supporting!A:D,4,FALSE)</f>
        <v>0.84</v>
      </c>
      <c r="X2229" s="26">
        <f t="shared" si="1154"/>
        <v>189</v>
      </c>
      <c r="Y2229" s="26">
        <f t="shared" si="1155"/>
        <v>11.34</v>
      </c>
      <c r="Z2229" s="26">
        <f t="shared" si="1156"/>
        <v>132.29999999999998</v>
      </c>
      <c r="AA2229" s="26">
        <f t="shared" si="1157"/>
        <v>0</v>
      </c>
      <c r="AB2229" s="26">
        <f t="shared" ca="1" si="1158"/>
        <v>121.49999999999999</v>
      </c>
      <c r="AC2229" s="26">
        <f t="shared" ca="1" si="1159"/>
        <v>253.79999999999995</v>
      </c>
      <c r="AD2229" s="93">
        <f t="shared" ca="1" si="1160"/>
        <v>253.79999999999995</v>
      </c>
    </row>
    <row r="2230" spans="1:30" ht="30" customHeight="1" x14ac:dyDescent="0.35">
      <c r="A2230" s="16"/>
      <c r="B2230" s="16" t="s">
        <v>97</v>
      </c>
      <c r="C2230" s="17">
        <v>1895</v>
      </c>
      <c r="D2230" s="18">
        <v>14480</v>
      </c>
      <c r="E2230" s="18">
        <v>8559</v>
      </c>
      <c r="F2230" s="19" t="s">
        <v>49</v>
      </c>
      <c r="G2230" s="16" t="s">
        <v>113</v>
      </c>
      <c r="H2230" s="16" t="s">
        <v>36</v>
      </c>
      <c r="I2230" s="19">
        <v>4</v>
      </c>
      <c r="J2230" s="19">
        <v>1</v>
      </c>
      <c r="K2230" s="19">
        <v>6</v>
      </c>
      <c r="L2230" s="19"/>
      <c r="M2230" s="19">
        <f t="shared" si="1149"/>
        <v>6</v>
      </c>
      <c r="N2230" s="19"/>
      <c r="O2230" s="19">
        <f t="shared" si="1150"/>
        <v>24</v>
      </c>
      <c r="P2230" s="20" t="str">
        <f>VLOOKUP(H2230,Supporting!A:D,2,FALSE)</f>
        <v>m2-LxH</v>
      </c>
      <c r="Q2230" s="21" t="str">
        <f t="shared" si="1151"/>
        <v>off hired</v>
      </c>
      <c r="R2230" s="22">
        <v>44967</v>
      </c>
      <c r="S2230" s="22">
        <v>44968</v>
      </c>
      <c r="T2230" s="23">
        <f t="shared" si="1152"/>
        <v>1</v>
      </c>
      <c r="U2230" s="24">
        <f t="shared" si="1153"/>
        <v>0.2857142857142857</v>
      </c>
      <c r="V2230" s="31">
        <f>VLOOKUP(H2230,Supporting!A:D,3,FALSE)</f>
        <v>14</v>
      </c>
      <c r="W2230" s="25">
        <f>VLOOKUP(H2230,Supporting!A:D,4,FALSE)</f>
        <v>0.84</v>
      </c>
      <c r="X2230" s="26">
        <f t="shared" si="1154"/>
        <v>336</v>
      </c>
      <c r="Y2230" s="26">
        <f t="shared" si="1155"/>
        <v>20.16</v>
      </c>
      <c r="Z2230" s="26">
        <f t="shared" si="1156"/>
        <v>235.19999999999996</v>
      </c>
      <c r="AA2230" s="26">
        <f t="shared" si="1157"/>
        <v>100.79999999999998</v>
      </c>
      <c r="AB2230" s="26">
        <f t="shared" si="1158"/>
        <v>5.76</v>
      </c>
      <c r="AC2230" s="26">
        <f t="shared" si="1159"/>
        <v>341.75999999999993</v>
      </c>
      <c r="AD2230" s="93">
        <f t="shared" si="1160"/>
        <v>341.75999999999993</v>
      </c>
    </row>
    <row r="2231" spans="1:30" ht="30" customHeight="1" x14ac:dyDescent="0.35">
      <c r="A2231" s="16"/>
      <c r="B2231" s="16" t="s">
        <v>114</v>
      </c>
      <c r="C2231" s="17">
        <v>1898</v>
      </c>
      <c r="D2231" s="18">
        <v>14483</v>
      </c>
      <c r="E2231" s="18">
        <v>8760</v>
      </c>
      <c r="F2231" s="19" t="s">
        <v>49</v>
      </c>
      <c r="G2231" s="16" t="s">
        <v>89</v>
      </c>
      <c r="H2231" s="16" t="s">
        <v>36</v>
      </c>
      <c r="I2231" s="19">
        <v>27.5</v>
      </c>
      <c r="J2231" s="19">
        <v>1</v>
      </c>
      <c r="K2231" s="19">
        <v>2</v>
      </c>
      <c r="L2231" s="19"/>
      <c r="M2231" s="19">
        <f t="shared" si="1149"/>
        <v>2</v>
      </c>
      <c r="N2231" s="19"/>
      <c r="O2231" s="19">
        <f t="shared" si="1150"/>
        <v>55</v>
      </c>
      <c r="P2231" s="20" t="str">
        <f>VLOOKUP(H2231,Supporting!A:D,2,FALSE)</f>
        <v>m2-LxH</v>
      </c>
      <c r="Q2231" s="21" t="str">
        <f t="shared" si="1151"/>
        <v>off hired</v>
      </c>
      <c r="R2231" s="22">
        <v>44967</v>
      </c>
      <c r="S2231" s="22">
        <v>44987</v>
      </c>
      <c r="T2231" s="23">
        <f t="shared" si="1152"/>
        <v>1</v>
      </c>
      <c r="U2231" s="24">
        <f t="shared" si="1153"/>
        <v>3</v>
      </c>
      <c r="V2231" s="31">
        <f>VLOOKUP(H2231,Supporting!A:D,3,FALSE)</f>
        <v>14</v>
      </c>
      <c r="W2231" s="25">
        <f>VLOOKUP(H2231,Supporting!A:D,4,FALSE)</f>
        <v>0.84</v>
      </c>
      <c r="X2231" s="26">
        <f t="shared" si="1154"/>
        <v>770</v>
      </c>
      <c r="Y2231" s="26">
        <f t="shared" si="1155"/>
        <v>46.199999999999996</v>
      </c>
      <c r="Z2231" s="26">
        <f t="shared" si="1156"/>
        <v>539</v>
      </c>
      <c r="AA2231" s="26">
        <f t="shared" si="1157"/>
        <v>231</v>
      </c>
      <c r="AB2231" s="26">
        <f t="shared" si="1158"/>
        <v>138.6</v>
      </c>
      <c r="AC2231" s="26">
        <f t="shared" si="1159"/>
        <v>908.6</v>
      </c>
      <c r="AD2231" s="93">
        <f t="shared" si="1160"/>
        <v>908.6</v>
      </c>
    </row>
    <row r="2232" spans="1:30" ht="30" customHeight="1" x14ac:dyDescent="0.35">
      <c r="A2232" s="16"/>
      <c r="B2232" s="16" t="s">
        <v>114</v>
      </c>
      <c r="C2232" s="17">
        <v>1899</v>
      </c>
      <c r="D2232" s="18">
        <v>14484</v>
      </c>
      <c r="E2232" s="18">
        <v>8768</v>
      </c>
      <c r="F2232" s="19" t="s">
        <v>49</v>
      </c>
      <c r="G2232" s="16" t="s">
        <v>90</v>
      </c>
      <c r="H2232" s="16" t="s">
        <v>28</v>
      </c>
      <c r="I2232" s="19">
        <v>3</v>
      </c>
      <c r="J2232" s="19">
        <v>2.5</v>
      </c>
      <c r="K2232" s="19">
        <v>3.5</v>
      </c>
      <c r="L2232" s="19"/>
      <c r="M2232" s="19">
        <f t="shared" si="1149"/>
        <v>3.5</v>
      </c>
      <c r="N2232" s="19"/>
      <c r="O2232" s="19">
        <f t="shared" si="1150"/>
        <v>26.25</v>
      </c>
      <c r="P2232" s="20" t="str">
        <f>VLOOKUP(H2232,Supporting!A:D,2,FALSE)</f>
        <v>m3</v>
      </c>
      <c r="Q2232" s="21" t="str">
        <f t="shared" si="1151"/>
        <v>off hired</v>
      </c>
      <c r="R2232" s="22">
        <v>44967</v>
      </c>
      <c r="S2232" s="22">
        <v>44988</v>
      </c>
      <c r="T2232" s="23">
        <f t="shared" si="1152"/>
        <v>1</v>
      </c>
      <c r="U2232" s="24">
        <f t="shared" si="1153"/>
        <v>3.1428571428571428</v>
      </c>
      <c r="V2232" s="31">
        <f>VLOOKUP(H2232,Supporting!A:D,3,FALSE)</f>
        <v>7.5</v>
      </c>
      <c r="W2232" s="25">
        <f>VLOOKUP(H2232,Supporting!A:D,4,FALSE)</f>
        <v>0.70000000000000007</v>
      </c>
      <c r="X2232" s="26">
        <f t="shared" si="1154"/>
        <v>196.875</v>
      </c>
      <c r="Y2232" s="26">
        <f t="shared" si="1155"/>
        <v>18.375</v>
      </c>
      <c r="Z2232" s="26">
        <f t="shared" si="1156"/>
        <v>137.8125</v>
      </c>
      <c r="AA2232" s="26">
        <f t="shared" si="1157"/>
        <v>59.0625</v>
      </c>
      <c r="AB2232" s="26">
        <f t="shared" si="1158"/>
        <v>57.750000000000007</v>
      </c>
      <c r="AC2232" s="26">
        <f t="shared" si="1159"/>
        <v>254.625</v>
      </c>
      <c r="AD2232" s="93">
        <f t="shared" si="1160"/>
        <v>254.625</v>
      </c>
    </row>
    <row r="2233" spans="1:30" ht="30" customHeight="1" x14ac:dyDescent="0.35">
      <c r="A2233" s="16"/>
      <c r="B2233" s="16" t="s">
        <v>111</v>
      </c>
      <c r="C2233" s="17">
        <v>1900</v>
      </c>
      <c r="D2233" s="18">
        <v>14485</v>
      </c>
      <c r="E2233" s="18">
        <v>8791</v>
      </c>
      <c r="F2233" s="19" t="s">
        <v>49</v>
      </c>
      <c r="G2233" s="16"/>
      <c r="H2233" s="16" t="s">
        <v>36</v>
      </c>
      <c r="I2233" s="19">
        <v>8.3000000000000007</v>
      </c>
      <c r="J2233" s="19">
        <v>1.3</v>
      </c>
      <c r="K2233" s="19">
        <v>2</v>
      </c>
      <c r="L2233" s="19"/>
      <c r="M2233" s="19">
        <f t="shared" si="1149"/>
        <v>2</v>
      </c>
      <c r="N2233" s="19"/>
      <c r="O2233" s="19">
        <f t="shared" si="1150"/>
        <v>16.600000000000001</v>
      </c>
      <c r="P2233" s="20" t="str">
        <f>VLOOKUP(H2233,Supporting!A:D,2,FALSE)</f>
        <v>m2-LxH</v>
      </c>
      <c r="Q2233" s="21" t="str">
        <f t="shared" si="1151"/>
        <v>off hired</v>
      </c>
      <c r="R2233" s="22">
        <v>44967</v>
      </c>
      <c r="S2233" s="22">
        <v>44994</v>
      </c>
      <c r="T2233" s="23">
        <f t="shared" si="1152"/>
        <v>1</v>
      </c>
      <c r="U2233" s="24">
        <f t="shared" si="1153"/>
        <v>4</v>
      </c>
      <c r="V2233" s="31">
        <f>VLOOKUP(H2233,Supporting!A:D,3,FALSE)</f>
        <v>14</v>
      </c>
      <c r="W2233" s="25">
        <f>VLOOKUP(H2233,Supporting!A:D,4,FALSE)</f>
        <v>0.84</v>
      </c>
      <c r="X2233" s="26">
        <f t="shared" si="1154"/>
        <v>232.40000000000003</v>
      </c>
      <c r="Y2233" s="26">
        <f t="shared" si="1155"/>
        <v>13.944000000000001</v>
      </c>
      <c r="Z2233" s="26">
        <f t="shared" si="1156"/>
        <v>162.68</v>
      </c>
      <c r="AA2233" s="26">
        <f t="shared" si="1157"/>
        <v>69.72</v>
      </c>
      <c r="AB2233" s="26">
        <f t="shared" si="1158"/>
        <v>55.776000000000003</v>
      </c>
      <c r="AC2233" s="26">
        <f t="shared" si="1159"/>
        <v>288.17599999999999</v>
      </c>
      <c r="AD2233" s="93">
        <f t="shared" si="1160"/>
        <v>288.17599999999999</v>
      </c>
    </row>
    <row r="2234" spans="1:30" ht="30" customHeight="1" x14ac:dyDescent="0.35">
      <c r="A2234" s="16"/>
      <c r="B2234" s="16" t="s">
        <v>61</v>
      </c>
      <c r="C2234" s="17">
        <v>1901</v>
      </c>
      <c r="D2234" s="18">
        <v>14486</v>
      </c>
      <c r="E2234" s="18">
        <v>8718</v>
      </c>
      <c r="F2234" s="19" t="s">
        <v>49</v>
      </c>
      <c r="G2234" s="16" t="s">
        <v>53</v>
      </c>
      <c r="H2234" s="16" t="s">
        <v>36</v>
      </c>
      <c r="I2234" s="19">
        <v>9.6</v>
      </c>
      <c r="J2234" s="19">
        <v>1.3</v>
      </c>
      <c r="K2234" s="19">
        <v>2</v>
      </c>
      <c r="L2234" s="19"/>
      <c r="M2234" s="19">
        <f t="shared" si="1149"/>
        <v>2</v>
      </c>
      <c r="N2234" s="19"/>
      <c r="O2234" s="19">
        <f t="shared" si="1150"/>
        <v>19.2</v>
      </c>
      <c r="P2234" s="20" t="str">
        <f>VLOOKUP(H2234,Supporting!A:D,2,FALSE)</f>
        <v>m2-LxH</v>
      </c>
      <c r="Q2234" s="21" t="str">
        <f t="shared" si="1151"/>
        <v>off hired</v>
      </c>
      <c r="R2234" s="22">
        <v>44967</v>
      </c>
      <c r="S2234" s="22">
        <v>45005</v>
      </c>
      <c r="T2234" s="23">
        <f t="shared" si="1152"/>
        <v>1</v>
      </c>
      <c r="U2234" s="24">
        <f t="shared" si="1153"/>
        <v>5.5714285714285712</v>
      </c>
      <c r="V2234" s="31">
        <f>VLOOKUP(H2234,Supporting!A:D,3,FALSE)</f>
        <v>14</v>
      </c>
      <c r="W2234" s="25">
        <f>VLOOKUP(H2234,Supporting!A:D,4,FALSE)</f>
        <v>0.84</v>
      </c>
      <c r="X2234" s="26">
        <f t="shared" si="1154"/>
        <v>268.8</v>
      </c>
      <c r="Y2234" s="26">
        <f t="shared" si="1155"/>
        <v>16.128</v>
      </c>
      <c r="Z2234" s="26">
        <f t="shared" si="1156"/>
        <v>188.16</v>
      </c>
      <c r="AA2234" s="26">
        <f t="shared" si="1157"/>
        <v>80.64</v>
      </c>
      <c r="AB2234" s="26">
        <f t="shared" si="1158"/>
        <v>89.855999999999995</v>
      </c>
      <c r="AC2234" s="26">
        <f t="shared" si="1159"/>
        <v>358.65600000000001</v>
      </c>
      <c r="AD2234" s="93">
        <f t="shared" si="1160"/>
        <v>358.65600000000001</v>
      </c>
    </row>
    <row r="2235" spans="1:30" ht="30" customHeight="1" x14ac:dyDescent="0.35">
      <c r="A2235" s="16"/>
      <c r="B2235" s="16" t="s">
        <v>61</v>
      </c>
      <c r="C2235" s="17">
        <v>1903</v>
      </c>
      <c r="D2235" s="18">
        <v>14488</v>
      </c>
      <c r="E2235" s="18">
        <v>8579</v>
      </c>
      <c r="F2235" s="19" t="s">
        <v>577</v>
      </c>
      <c r="G2235" s="16" t="s">
        <v>90</v>
      </c>
      <c r="H2235" s="16" t="s">
        <v>28</v>
      </c>
      <c r="I2235" s="19">
        <v>8</v>
      </c>
      <c r="J2235" s="19">
        <v>8</v>
      </c>
      <c r="K2235" s="19">
        <v>4.5</v>
      </c>
      <c r="L2235" s="19"/>
      <c r="M2235" s="19">
        <f t="shared" ref="M2235:M2250" si="1185">K2235-L2235</f>
        <v>4.5</v>
      </c>
      <c r="N2235" s="19"/>
      <c r="O2235" s="19">
        <f t="shared" ref="O2235:O2250" si="1186">IF(P2235="m3",I2235*J2235*M2235,IF(P2235="m2-LxH",I2235*M2235,IF(P2235="m2-LxW",I2235*J2235*N2235,IF(P2235="rm",M2235,IF(P2235="lm",I2235,IF(P2235="unit",1,0))))))</f>
        <v>288</v>
      </c>
      <c r="P2235" s="20" t="str">
        <f>VLOOKUP(H2235,Supporting!A:D,2,FALSE)</f>
        <v>m3</v>
      </c>
      <c r="Q2235" s="21" t="str">
        <f t="shared" ref="Q2235:Q2250" si="1187">IF(S2235&lt;&gt;0,"off hired",IF(R2235&lt;&gt;0,"on hire","-"))</f>
        <v>off hired</v>
      </c>
      <c r="R2235" s="22">
        <v>44967</v>
      </c>
      <c r="S2235" s="22">
        <v>44977</v>
      </c>
      <c r="T2235" s="23">
        <f t="shared" ref="T2235:T2250" si="1188">IF(S2235&lt;&gt;0,1,0)</f>
        <v>1</v>
      </c>
      <c r="U2235" s="24">
        <f t="shared" ref="U2235:U2250" si="1189">IF(Q2235="on hire",$C$1-R2235+1,IF(Q2235="off hired",S2235-R2235+1,0))/7</f>
        <v>1.5714285714285714</v>
      </c>
      <c r="V2235" s="31">
        <f>VLOOKUP(H2235,Supporting!A:D,3,FALSE)</f>
        <v>7.5</v>
      </c>
      <c r="W2235" s="25">
        <f>VLOOKUP(H2235,Supporting!A:D,4,FALSE)</f>
        <v>0.70000000000000007</v>
      </c>
      <c r="X2235" s="26">
        <f t="shared" ref="X2235:X2250" si="1190">V2235*O2235</f>
        <v>2160</v>
      </c>
      <c r="Y2235" s="26">
        <f t="shared" ref="Y2235:Y2250" si="1191">W2235*O2235</f>
        <v>201.60000000000002</v>
      </c>
      <c r="Z2235" s="26">
        <f t="shared" ref="Z2235:Z2250" si="1192">_xlfn.IFNA(0.7*O2235*V2235,0)</f>
        <v>1512</v>
      </c>
      <c r="AA2235" s="26">
        <f t="shared" ref="AA2235:AA2250" si="1193">IF(Q2235="off hired",0.3*O2235*V2235*T2235,0)</f>
        <v>647.99999999999989</v>
      </c>
      <c r="AB2235" s="26">
        <f t="shared" ref="AB2235:AB2250" si="1194">_xlfn.IFNA(U2235*O2235*W2235,0)</f>
        <v>316.8</v>
      </c>
      <c r="AC2235" s="26">
        <f t="shared" ref="AC2235:AC2250" si="1195">Z2235+AA2235+AB2235</f>
        <v>2476.8000000000002</v>
      </c>
      <c r="AD2235" s="93">
        <f t="shared" ref="AD2235:AD2250" si="1196">_xlfn.IFNA(AC2235,0)</f>
        <v>2476.8000000000002</v>
      </c>
    </row>
    <row r="2236" spans="1:30" ht="30" customHeight="1" x14ac:dyDescent="0.35">
      <c r="A2236" s="16"/>
      <c r="B2236" s="16" t="s">
        <v>61</v>
      </c>
      <c r="C2236" s="17">
        <v>1903</v>
      </c>
      <c r="D2236" s="18">
        <v>14488</v>
      </c>
      <c r="E2236" s="18">
        <v>8579</v>
      </c>
      <c r="F2236" s="19" t="s">
        <v>577</v>
      </c>
      <c r="G2236" s="16" t="s">
        <v>90</v>
      </c>
      <c r="H2236" s="16" t="s">
        <v>39</v>
      </c>
      <c r="I2236" s="19">
        <v>2.5</v>
      </c>
      <c r="J2236" s="19">
        <v>2.5</v>
      </c>
      <c r="K2236" s="19"/>
      <c r="L2236" s="19"/>
      <c r="M2236" s="19">
        <f t="shared" si="1185"/>
        <v>0</v>
      </c>
      <c r="N2236" s="19">
        <v>1</v>
      </c>
      <c r="O2236" s="19">
        <f t="shared" si="1186"/>
        <v>6.25</v>
      </c>
      <c r="P2236" s="20" t="str">
        <f>VLOOKUP(H2236,Supporting!A:D,2,FALSE)</f>
        <v>m2-LxW</v>
      </c>
      <c r="Q2236" s="21" t="str">
        <f t="shared" si="1187"/>
        <v>off hired</v>
      </c>
      <c r="R2236" s="22">
        <v>44967</v>
      </c>
      <c r="S2236" s="22">
        <v>44977</v>
      </c>
      <c r="T2236" s="23">
        <f t="shared" si="1188"/>
        <v>1</v>
      </c>
      <c r="U2236" s="24">
        <f t="shared" si="1189"/>
        <v>1.5714285714285714</v>
      </c>
      <c r="V2236" s="31">
        <f>VLOOKUP(H2236,Supporting!A:D,3,FALSE)</f>
        <v>7.5</v>
      </c>
      <c r="W2236" s="25">
        <f>VLOOKUP(H2236,Supporting!A:D,4,FALSE)</f>
        <v>1.05</v>
      </c>
      <c r="X2236" s="26">
        <f t="shared" si="1190"/>
        <v>46.875</v>
      </c>
      <c r="Y2236" s="26">
        <f t="shared" si="1191"/>
        <v>6.5625</v>
      </c>
      <c r="Z2236" s="26">
        <f t="shared" si="1192"/>
        <v>32.8125</v>
      </c>
      <c r="AA2236" s="26">
        <f t="shared" si="1193"/>
        <v>14.0625</v>
      </c>
      <c r="AB2236" s="26">
        <f t="shared" si="1194"/>
        <v>10.3125</v>
      </c>
      <c r="AC2236" s="26">
        <f t="shared" si="1195"/>
        <v>57.1875</v>
      </c>
      <c r="AD2236" s="93">
        <f t="shared" si="1196"/>
        <v>57.1875</v>
      </c>
    </row>
    <row r="2237" spans="1:30" ht="30" customHeight="1" x14ac:dyDescent="0.35">
      <c r="A2237" s="16"/>
      <c r="B2237" s="16" t="s">
        <v>132</v>
      </c>
      <c r="C2237" s="17">
        <v>1904</v>
      </c>
      <c r="D2237" s="18">
        <v>14489</v>
      </c>
      <c r="E2237" s="18">
        <v>8862</v>
      </c>
      <c r="F2237" s="19" t="s">
        <v>577</v>
      </c>
      <c r="G2237" s="16" t="s">
        <v>511</v>
      </c>
      <c r="H2237" s="16" t="s">
        <v>36</v>
      </c>
      <c r="I2237" s="19">
        <v>7.8</v>
      </c>
      <c r="J2237" s="19">
        <v>1.3</v>
      </c>
      <c r="K2237" s="19">
        <v>1.5</v>
      </c>
      <c r="L2237" s="19"/>
      <c r="M2237" s="19">
        <f t="shared" si="1185"/>
        <v>1.5</v>
      </c>
      <c r="N2237" s="19"/>
      <c r="O2237" s="19">
        <f t="shared" si="1186"/>
        <v>11.7</v>
      </c>
      <c r="P2237" s="20" t="str">
        <f>VLOOKUP(H2237,Supporting!A:D,2,FALSE)</f>
        <v>m2-LxH</v>
      </c>
      <c r="Q2237" s="21" t="str">
        <f t="shared" si="1187"/>
        <v>off hired</v>
      </c>
      <c r="R2237" s="22">
        <v>44968</v>
      </c>
      <c r="S2237" s="22">
        <v>45026</v>
      </c>
      <c r="T2237" s="23">
        <f t="shared" si="1188"/>
        <v>1</v>
      </c>
      <c r="U2237" s="24">
        <f t="shared" si="1189"/>
        <v>8.4285714285714288</v>
      </c>
      <c r="V2237" s="31">
        <f>VLOOKUP(H2237,Supporting!A:D,3,FALSE)</f>
        <v>14</v>
      </c>
      <c r="W2237" s="25">
        <f>VLOOKUP(H2237,Supporting!A:D,4,FALSE)</f>
        <v>0.84</v>
      </c>
      <c r="X2237" s="26">
        <f t="shared" si="1190"/>
        <v>163.79999999999998</v>
      </c>
      <c r="Y2237" s="26">
        <f t="shared" si="1191"/>
        <v>9.8279999999999994</v>
      </c>
      <c r="Z2237" s="26">
        <f t="shared" si="1192"/>
        <v>114.66</v>
      </c>
      <c r="AA2237" s="26">
        <f t="shared" si="1193"/>
        <v>49.14</v>
      </c>
      <c r="AB2237" s="26">
        <f t="shared" si="1194"/>
        <v>82.835999999999999</v>
      </c>
      <c r="AC2237" s="26">
        <f t="shared" si="1195"/>
        <v>246.63600000000002</v>
      </c>
      <c r="AD2237" s="93">
        <f t="shared" si="1196"/>
        <v>246.63600000000002</v>
      </c>
    </row>
    <row r="2238" spans="1:30" ht="30" customHeight="1" x14ac:dyDescent="0.35">
      <c r="A2238" s="16"/>
      <c r="B2238" s="16" t="s">
        <v>114</v>
      </c>
      <c r="C2238" s="17">
        <v>1905</v>
      </c>
      <c r="D2238" s="18">
        <v>14490</v>
      </c>
      <c r="E2238" s="18"/>
      <c r="F2238" s="19" t="s">
        <v>49</v>
      </c>
      <c r="G2238" s="16" t="s">
        <v>67</v>
      </c>
      <c r="H2238" s="16" t="s">
        <v>36</v>
      </c>
      <c r="I2238" s="19">
        <v>7.4</v>
      </c>
      <c r="J2238" s="19">
        <v>1.3</v>
      </c>
      <c r="K2238" s="19">
        <v>2</v>
      </c>
      <c r="L2238" s="19"/>
      <c r="M2238" s="19">
        <f t="shared" si="1185"/>
        <v>2</v>
      </c>
      <c r="N2238" s="19"/>
      <c r="O2238" s="19">
        <f t="shared" si="1186"/>
        <v>14.8</v>
      </c>
      <c r="P2238" s="20" t="str">
        <f>VLOOKUP(H2238,Supporting!A:D,2,FALSE)</f>
        <v>m2-LxH</v>
      </c>
      <c r="Q2238" s="21" t="str">
        <f t="shared" si="1187"/>
        <v>on hire</v>
      </c>
      <c r="R2238" s="22">
        <v>44968</v>
      </c>
      <c r="S2238" s="22"/>
      <c r="T2238" s="23">
        <f t="shared" si="1188"/>
        <v>0</v>
      </c>
      <c r="U2238" s="24">
        <f t="shared" ca="1" si="1189"/>
        <v>10.428571428571429</v>
      </c>
      <c r="V2238" s="31">
        <f>VLOOKUP(H2238,Supporting!A:D,3,FALSE)</f>
        <v>14</v>
      </c>
      <c r="W2238" s="25">
        <f>VLOOKUP(H2238,Supporting!A:D,4,FALSE)</f>
        <v>0.84</v>
      </c>
      <c r="X2238" s="26">
        <f t="shared" si="1190"/>
        <v>207.20000000000002</v>
      </c>
      <c r="Y2238" s="26">
        <f t="shared" si="1191"/>
        <v>12.432</v>
      </c>
      <c r="Z2238" s="26">
        <f t="shared" si="1192"/>
        <v>145.04</v>
      </c>
      <c r="AA2238" s="26">
        <f t="shared" si="1193"/>
        <v>0</v>
      </c>
      <c r="AB2238" s="26">
        <f t="shared" ca="1" si="1194"/>
        <v>129.648</v>
      </c>
      <c r="AC2238" s="26">
        <f t="shared" ca="1" si="1195"/>
        <v>274.68799999999999</v>
      </c>
      <c r="AD2238" s="93">
        <f t="shared" ca="1" si="1196"/>
        <v>274.68799999999999</v>
      </c>
    </row>
    <row r="2239" spans="1:30" ht="30" customHeight="1" x14ac:dyDescent="0.35">
      <c r="A2239" s="16"/>
      <c r="B2239" s="16" t="s">
        <v>114</v>
      </c>
      <c r="C2239" s="17">
        <v>1906</v>
      </c>
      <c r="D2239" s="18">
        <v>14491</v>
      </c>
      <c r="E2239" s="18"/>
      <c r="F2239" s="19" t="s">
        <v>49</v>
      </c>
      <c r="G2239" s="16" t="s">
        <v>90</v>
      </c>
      <c r="H2239" s="16" t="s">
        <v>36</v>
      </c>
      <c r="I2239" s="19">
        <v>14.1</v>
      </c>
      <c r="J2239" s="19">
        <v>1.3</v>
      </c>
      <c r="K2239" s="19">
        <v>2</v>
      </c>
      <c r="L2239" s="19"/>
      <c r="M2239" s="19">
        <f t="shared" si="1185"/>
        <v>2</v>
      </c>
      <c r="N2239" s="19"/>
      <c r="O2239" s="19">
        <f t="shared" si="1186"/>
        <v>28.2</v>
      </c>
      <c r="P2239" s="20" t="str">
        <f>VLOOKUP(H2239,Supporting!A:D,2,FALSE)</f>
        <v>m2-LxH</v>
      </c>
      <c r="Q2239" s="21" t="str">
        <f t="shared" si="1187"/>
        <v>on hire</v>
      </c>
      <c r="R2239" s="22">
        <v>44968</v>
      </c>
      <c r="S2239" s="22"/>
      <c r="T2239" s="23">
        <f t="shared" si="1188"/>
        <v>0</v>
      </c>
      <c r="U2239" s="24">
        <f t="shared" ca="1" si="1189"/>
        <v>10.428571428571429</v>
      </c>
      <c r="V2239" s="31">
        <f>VLOOKUP(H2239,Supporting!A:D,3,FALSE)</f>
        <v>14</v>
      </c>
      <c r="W2239" s="25">
        <f>VLOOKUP(H2239,Supporting!A:D,4,FALSE)</f>
        <v>0.84</v>
      </c>
      <c r="X2239" s="26">
        <f t="shared" si="1190"/>
        <v>394.8</v>
      </c>
      <c r="Y2239" s="26">
        <f t="shared" si="1191"/>
        <v>23.687999999999999</v>
      </c>
      <c r="Z2239" s="26">
        <f t="shared" si="1192"/>
        <v>276.35999999999996</v>
      </c>
      <c r="AA2239" s="26">
        <f t="shared" si="1193"/>
        <v>0</v>
      </c>
      <c r="AB2239" s="26">
        <f t="shared" ca="1" si="1194"/>
        <v>247.03199999999998</v>
      </c>
      <c r="AC2239" s="26">
        <f t="shared" ca="1" si="1195"/>
        <v>523.39199999999994</v>
      </c>
      <c r="AD2239" s="93">
        <f t="shared" ca="1" si="1196"/>
        <v>523.39199999999994</v>
      </c>
    </row>
    <row r="2240" spans="1:30" ht="30" customHeight="1" x14ac:dyDescent="0.35">
      <c r="A2240" s="16"/>
      <c r="B2240" s="16" t="s">
        <v>79</v>
      </c>
      <c r="C2240" s="17">
        <v>1917</v>
      </c>
      <c r="D2240" s="18">
        <v>14502</v>
      </c>
      <c r="E2240" s="18"/>
      <c r="F2240" s="19" t="s">
        <v>577</v>
      </c>
      <c r="G2240" s="16" t="s">
        <v>618</v>
      </c>
      <c r="H2240" s="16" t="s">
        <v>36</v>
      </c>
      <c r="I2240" s="19">
        <v>18.600000000000001</v>
      </c>
      <c r="J2240" s="19">
        <v>1</v>
      </c>
      <c r="K2240" s="19">
        <v>16.5</v>
      </c>
      <c r="L2240" s="19"/>
      <c r="M2240" s="19">
        <f t="shared" si="1185"/>
        <v>16.5</v>
      </c>
      <c r="N2240" s="19"/>
      <c r="O2240" s="19">
        <f t="shared" si="1186"/>
        <v>306.90000000000003</v>
      </c>
      <c r="P2240" s="20" t="str">
        <f>VLOOKUP(H2240,Supporting!A:D,2,FALSE)</f>
        <v>m2-LxH</v>
      </c>
      <c r="Q2240" s="21" t="str">
        <f t="shared" si="1187"/>
        <v>on hire</v>
      </c>
      <c r="R2240" s="22">
        <v>44970</v>
      </c>
      <c r="S2240" s="22"/>
      <c r="T2240" s="23">
        <f t="shared" si="1188"/>
        <v>0</v>
      </c>
      <c r="U2240" s="24">
        <f t="shared" ca="1" si="1189"/>
        <v>10.142857142857142</v>
      </c>
      <c r="V2240" s="31">
        <f>VLOOKUP(H2240,Supporting!A:D,3,FALSE)</f>
        <v>14</v>
      </c>
      <c r="W2240" s="25">
        <f>VLOOKUP(H2240,Supporting!A:D,4,FALSE)</f>
        <v>0.84</v>
      </c>
      <c r="X2240" s="26">
        <f t="shared" si="1190"/>
        <v>4296.6000000000004</v>
      </c>
      <c r="Y2240" s="26">
        <f t="shared" si="1191"/>
        <v>257.79599999999999</v>
      </c>
      <c r="Z2240" s="26">
        <f t="shared" si="1192"/>
        <v>3007.6200000000003</v>
      </c>
      <c r="AA2240" s="26">
        <f t="shared" si="1193"/>
        <v>0</v>
      </c>
      <c r="AB2240" s="26">
        <f t="shared" ca="1" si="1194"/>
        <v>2614.788</v>
      </c>
      <c r="AC2240" s="26">
        <f t="shared" ca="1" si="1195"/>
        <v>5622.4080000000004</v>
      </c>
      <c r="AD2240" s="93">
        <f t="shared" ca="1" si="1196"/>
        <v>5622.4080000000004</v>
      </c>
    </row>
    <row r="2241" spans="1:30" ht="30" customHeight="1" x14ac:dyDescent="0.35">
      <c r="A2241" s="16"/>
      <c r="B2241" s="16" t="s">
        <v>79</v>
      </c>
      <c r="C2241" s="17">
        <v>1917</v>
      </c>
      <c r="D2241" s="18">
        <v>14502</v>
      </c>
      <c r="E2241" s="18"/>
      <c r="F2241" s="19" t="s">
        <v>577</v>
      </c>
      <c r="G2241" s="16" t="s">
        <v>618</v>
      </c>
      <c r="H2241" s="16" t="s">
        <v>33</v>
      </c>
      <c r="I2241" s="19">
        <v>18.600000000000001</v>
      </c>
      <c r="J2241" s="19">
        <v>2.5</v>
      </c>
      <c r="K2241" s="19">
        <v>23</v>
      </c>
      <c r="L2241" s="19"/>
      <c r="M2241" s="19">
        <f t="shared" si="1185"/>
        <v>23</v>
      </c>
      <c r="N2241" s="19"/>
      <c r="O2241" s="19">
        <f t="shared" si="1186"/>
        <v>1069.5</v>
      </c>
      <c r="P2241" s="20" t="str">
        <f>VLOOKUP(H2241,Supporting!A:D,2,FALSE)</f>
        <v>m3</v>
      </c>
      <c r="Q2241" s="21" t="str">
        <f t="shared" si="1187"/>
        <v>on hire</v>
      </c>
      <c r="R2241" s="22">
        <v>44970</v>
      </c>
      <c r="S2241" s="22"/>
      <c r="T2241" s="23">
        <f t="shared" si="1188"/>
        <v>0</v>
      </c>
      <c r="U2241" s="24">
        <f t="shared" ca="1" si="1189"/>
        <v>10.142857142857142</v>
      </c>
      <c r="V2241" s="31">
        <f>VLOOKUP(H2241,Supporting!A:D,3,FALSE)</f>
        <v>5.25</v>
      </c>
      <c r="W2241" s="25">
        <f>VLOOKUP(H2241,Supporting!A:D,4,FALSE)</f>
        <v>0.35000000000000003</v>
      </c>
      <c r="X2241" s="26">
        <f t="shared" si="1190"/>
        <v>5614.875</v>
      </c>
      <c r="Y2241" s="26">
        <f t="shared" si="1191"/>
        <v>374.32500000000005</v>
      </c>
      <c r="Z2241" s="26">
        <f t="shared" si="1192"/>
        <v>3930.4124999999999</v>
      </c>
      <c r="AA2241" s="26">
        <f t="shared" si="1193"/>
        <v>0</v>
      </c>
      <c r="AB2241" s="26">
        <f t="shared" ca="1" si="1194"/>
        <v>3796.7250000000004</v>
      </c>
      <c r="AC2241" s="26">
        <f t="shared" ca="1" si="1195"/>
        <v>7727.1375000000007</v>
      </c>
      <c r="AD2241" s="93">
        <f t="shared" ca="1" si="1196"/>
        <v>7727.1375000000007</v>
      </c>
    </row>
    <row r="2242" spans="1:30" ht="30" customHeight="1" x14ac:dyDescent="0.35">
      <c r="A2242" s="16"/>
      <c r="B2242" s="16" t="s">
        <v>79</v>
      </c>
      <c r="C2242" s="17">
        <v>1917</v>
      </c>
      <c r="D2242" s="18">
        <v>14502</v>
      </c>
      <c r="E2242" s="18"/>
      <c r="F2242" s="19" t="s">
        <v>577</v>
      </c>
      <c r="G2242" s="16" t="s">
        <v>618</v>
      </c>
      <c r="H2242" s="16" t="s">
        <v>33</v>
      </c>
      <c r="I2242" s="19">
        <v>18.600000000000001</v>
      </c>
      <c r="J2242" s="19">
        <v>2.5</v>
      </c>
      <c r="K2242" s="19">
        <v>23</v>
      </c>
      <c r="L2242" s="19"/>
      <c r="M2242" s="19">
        <f t="shared" si="1185"/>
        <v>23</v>
      </c>
      <c r="N2242" s="19"/>
      <c r="O2242" s="19">
        <f t="shared" si="1186"/>
        <v>1069.5</v>
      </c>
      <c r="P2242" s="20" t="str">
        <f>VLOOKUP(H2242,Supporting!A:D,2,FALSE)</f>
        <v>m3</v>
      </c>
      <c r="Q2242" s="21" t="str">
        <f t="shared" si="1187"/>
        <v>on hire</v>
      </c>
      <c r="R2242" s="22">
        <v>44970</v>
      </c>
      <c r="S2242" s="22"/>
      <c r="T2242" s="23">
        <f t="shared" si="1188"/>
        <v>0</v>
      </c>
      <c r="U2242" s="24">
        <f t="shared" ca="1" si="1189"/>
        <v>10.142857142857142</v>
      </c>
      <c r="V2242" s="31">
        <f>VLOOKUP(H2242,Supporting!A:D,3,FALSE)</f>
        <v>5.25</v>
      </c>
      <c r="W2242" s="25">
        <f>VLOOKUP(H2242,Supporting!A:D,4,FALSE)</f>
        <v>0.35000000000000003</v>
      </c>
      <c r="X2242" s="26">
        <f t="shared" si="1190"/>
        <v>5614.875</v>
      </c>
      <c r="Y2242" s="26">
        <f t="shared" si="1191"/>
        <v>374.32500000000005</v>
      </c>
      <c r="Z2242" s="26">
        <f t="shared" si="1192"/>
        <v>3930.4124999999999</v>
      </c>
      <c r="AA2242" s="26">
        <f t="shared" si="1193"/>
        <v>0</v>
      </c>
      <c r="AB2242" s="26">
        <f t="shared" ca="1" si="1194"/>
        <v>3796.7250000000004</v>
      </c>
      <c r="AC2242" s="26">
        <f t="shared" ca="1" si="1195"/>
        <v>7727.1375000000007</v>
      </c>
      <c r="AD2242" s="93">
        <f t="shared" ca="1" si="1196"/>
        <v>7727.1375000000007</v>
      </c>
    </row>
    <row r="2243" spans="1:30" ht="30" customHeight="1" x14ac:dyDescent="0.35">
      <c r="A2243" s="16"/>
      <c r="B2243" s="16" t="s">
        <v>79</v>
      </c>
      <c r="C2243" s="17">
        <v>1917</v>
      </c>
      <c r="D2243" s="18">
        <v>14503</v>
      </c>
      <c r="E2243" s="18"/>
      <c r="F2243" s="19" t="s">
        <v>577</v>
      </c>
      <c r="G2243" s="16" t="s">
        <v>618</v>
      </c>
      <c r="H2243" s="16" t="s">
        <v>493</v>
      </c>
      <c r="I2243" s="19">
        <v>4</v>
      </c>
      <c r="J2243" s="19">
        <v>9</v>
      </c>
      <c r="K2243" s="19"/>
      <c r="L2243" s="19"/>
      <c r="M2243" s="19">
        <f t="shared" si="1185"/>
        <v>0</v>
      </c>
      <c r="N2243" s="19">
        <v>1</v>
      </c>
      <c r="O2243" s="19">
        <f t="shared" si="1186"/>
        <v>36</v>
      </c>
      <c r="P2243" s="20" t="str">
        <f>VLOOKUP(H2243,Supporting!A:D,2,FALSE)</f>
        <v>m2-LxW</v>
      </c>
      <c r="Q2243" s="21" t="str">
        <f t="shared" si="1187"/>
        <v>on hire</v>
      </c>
      <c r="R2243" s="22">
        <v>44970</v>
      </c>
      <c r="S2243" s="22"/>
      <c r="T2243" s="23">
        <f t="shared" si="1188"/>
        <v>0</v>
      </c>
      <c r="U2243" s="24">
        <f t="shared" ca="1" si="1189"/>
        <v>10.142857142857142</v>
      </c>
      <c r="V2243" s="31">
        <f>VLOOKUP(H2243,Supporting!A:D,3,FALSE)</f>
        <v>81</v>
      </c>
      <c r="W2243" s="25">
        <f>VLOOKUP(H2243,Supporting!A:D,4,FALSE)</f>
        <v>1.82</v>
      </c>
      <c r="X2243" s="26">
        <f t="shared" si="1190"/>
        <v>2916</v>
      </c>
      <c r="Y2243" s="26">
        <f t="shared" si="1191"/>
        <v>65.52</v>
      </c>
      <c r="Z2243" s="26">
        <f t="shared" si="1192"/>
        <v>2041.2</v>
      </c>
      <c r="AA2243" s="26">
        <f t="shared" si="1193"/>
        <v>0</v>
      </c>
      <c r="AB2243" s="26">
        <f t="shared" ca="1" si="1194"/>
        <v>664.56</v>
      </c>
      <c r="AC2243" s="26">
        <f t="shared" ca="1" si="1195"/>
        <v>2705.76</v>
      </c>
      <c r="AD2243" s="93">
        <f t="shared" ca="1" si="1196"/>
        <v>2705.76</v>
      </c>
    </row>
    <row r="2244" spans="1:30" ht="30" customHeight="1" x14ac:dyDescent="0.35">
      <c r="A2244" s="16"/>
      <c r="B2244" s="16" t="s">
        <v>79</v>
      </c>
      <c r="C2244" s="17">
        <v>1917</v>
      </c>
      <c r="D2244" s="18">
        <v>14503</v>
      </c>
      <c r="E2244" s="18"/>
      <c r="F2244" s="19" t="s">
        <v>577</v>
      </c>
      <c r="G2244" s="16" t="s">
        <v>618</v>
      </c>
      <c r="H2244" s="16" t="s">
        <v>493</v>
      </c>
      <c r="I2244" s="19">
        <v>6</v>
      </c>
      <c r="J2244" s="19">
        <v>3</v>
      </c>
      <c r="K2244" s="19"/>
      <c r="L2244" s="19"/>
      <c r="M2244" s="19">
        <f t="shared" si="1185"/>
        <v>0</v>
      </c>
      <c r="N2244" s="19">
        <v>1</v>
      </c>
      <c r="O2244" s="19">
        <f t="shared" si="1186"/>
        <v>18</v>
      </c>
      <c r="P2244" s="20" t="str">
        <f>VLOOKUP(H2244,Supporting!A:D,2,FALSE)</f>
        <v>m2-LxW</v>
      </c>
      <c r="Q2244" s="21" t="str">
        <f t="shared" si="1187"/>
        <v>on hire</v>
      </c>
      <c r="R2244" s="22">
        <v>44970</v>
      </c>
      <c r="S2244" s="22"/>
      <c r="T2244" s="23">
        <f t="shared" si="1188"/>
        <v>0</v>
      </c>
      <c r="U2244" s="24">
        <f t="shared" ca="1" si="1189"/>
        <v>10.142857142857142</v>
      </c>
      <c r="V2244" s="31">
        <f>VLOOKUP(H2244,Supporting!A:D,3,FALSE)</f>
        <v>81</v>
      </c>
      <c r="W2244" s="25">
        <f>VLOOKUP(H2244,Supporting!A:D,4,FALSE)</f>
        <v>1.82</v>
      </c>
      <c r="X2244" s="26">
        <f t="shared" si="1190"/>
        <v>1458</v>
      </c>
      <c r="Y2244" s="26">
        <f t="shared" si="1191"/>
        <v>32.76</v>
      </c>
      <c r="Z2244" s="26">
        <f t="shared" si="1192"/>
        <v>1020.6</v>
      </c>
      <c r="AA2244" s="26">
        <f t="shared" si="1193"/>
        <v>0</v>
      </c>
      <c r="AB2244" s="26">
        <f t="shared" ca="1" si="1194"/>
        <v>332.28</v>
      </c>
      <c r="AC2244" s="26">
        <f t="shared" ca="1" si="1195"/>
        <v>1352.88</v>
      </c>
      <c r="AD2244" s="93">
        <f t="shared" ca="1" si="1196"/>
        <v>1352.88</v>
      </c>
    </row>
    <row r="2245" spans="1:30" ht="30" customHeight="1" x14ac:dyDescent="0.35">
      <c r="A2245" s="16"/>
      <c r="B2245" s="16" t="s">
        <v>79</v>
      </c>
      <c r="C2245" s="17">
        <v>1918</v>
      </c>
      <c r="D2245" s="18">
        <v>14504</v>
      </c>
      <c r="E2245" s="18"/>
      <c r="F2245" s="19" t="s">
        <v>49</v>
      </c>
      <c r="G2245" s="16" t="s">
        <v>618</v>
      </c>
      <c r="H2245" s="16" t="s">
        <v>28</v>
      </c>
      <c r="I2245" s="19">
        <v>30</v>
      </c>
      <c r="J2245" s="19">
        <v>2.5</v>
      </c>
      <c r="K2245" s="19">
        <v>6</v>
      </c>
      <c r="L2245" s="19"/>
      <c r="M2245" s="19">
        <f t="shared" si="1185"/>
        <v>6</v>
      </c>
      <c r="N2245" s="19"/>
      <c r="O2245" s="19">
        <f t="shared" si="1186"/>
        <v>450</v>
      </c>
      <c r="P2245" s="20" t="s">
        <v>29</v>
      </c>
      <c r="Q2245" s="21" t="str">
        <f t="shared" si="1187"/>
        <v>on hire</v>
      </c>
      <c r="R2245" s="22">
        <v>44970</v>
      </c>
      <c r="S2245" s="22"/>
      <c r="T2245" s="23">
        <f t="shared" si="1188"/>
        <v>0</v>
      </c>
      <c r="U2245" s="24">
        <f t="shared" ca="1" si="1189"/>
        <v>10.142857142857142</v>
      </c>
      <c r="V2245" s="31">
        <f>VLOOKUP(H2245,Supporting!A:D,3,FALSE)</f>
        <v>7.5</v>
      </c>
      <c r="W2245" s="25">
        <f>VLOOKUP(H2245,Supporting!A:D,4,FALSE)</f>
        <v>0.70000000000000007</v>
      </c>
      <c r="X2245" s="26">
        <f t="shared" si="1190"/>
        <v>3375</v>
      </c>
      <c r="Y2245" s="26">
        <f t="shared" si="1191"/>
        <v>315.00000000000006</v>
      </c>
      <c r="Z2245" s="26">
        <f t="shared" si="1192"/>
        <v>2362.5</v>
      </c>
      <c r="AA2245" s="26">
        <f t="shared" si="1193"/>
        <v>0</v>
      </c>
      <c r="AB2245" s="26">
        <f t="shared" ca="1" si="1194"/>
        <v>3195</v>
      </c>
      <c r="AC2245" s="26">
        <f t="shared" ca="1" si="1195"/>
        <v>5557.5</v>
      </c>
      <c r="AD2245" s="93">
        <f t="shared" ca="1" si="1196"/>
        <v>5557.5</v>
      </c>
    </row>
    <row r="2246" spans="1:30" ht="30" customHeight="1" x14ac:dyDescent="0.35">
      <c r="A2246" s="16"/>
      <c r="B2246" s="16" t="s">
        <v>79</v>
      </c>
      <c r="C2246" s="17">
        <v>1918</v>
      </c>
      <c r="D2246" s="18">
        <v>14504</v>
      </c>
      <c r="E2246" s="18"/>
      <c r="F2246" s="19" t="s">
        <v>49</v>
      </c>
      <c r="G2246" s="16" t="s">
        <v>618</v>
      </c>
      <c r="H2246" s="16" t="s">
        <v>33</v>
      </c>
      <c r="I2246" s="19">
        <v>30</v>
      </c>
      <c r="J2246" s="19">
        <v>4</v>
      </c>
      <c r="K2246" s="19">
        <v>22</v>
      </c>
      <c r="L2246" s="19"/>
      <c r="M2246" s="19">
        <f t="shared" si="1185"/>
        <v>22</v>
      </c>
      <c r="N2246" s="19"/>
      <c r="O2246" s="19">
        <f t="shared" si="1186"/>
        <v>2640</v>
      </c>
      <c r="P2246" s="20" t="str">
        <f>VLOOKUP(H2246,Supporting!A:D,2,FALSE)</f>
        <v>m3</v>
      </c>
      <c r="Q2246" s="21" t="str">
        <f t="shared" si="1187"/>
        <v>on hire</v>
      </c>
      <c r="R2246" s="22">
        <v>44970</v>
      </c>
      <c r="S2246" s="22"/>
      <c r="T2246" s="23">
        <f t="shared" si="1188"/>
        <v>0</v>
      </c>
      <c r="U2246" s="24">
        <f t="shared" ca="1" si="1189"/>
        <v>10.142857142857142</v>
      </c>
      <c r="V2246" s="31">
        <f>VLOOKUP(H2246,Supporting!A:D,3,FALSE)</f>
        <v>5.25</v>
      </c>
      <c r="W2246" s="25">
        <f>VLOOKUP(H2246,Supporting!A:D,4,FALSE)</f>
        <v>0.35000000000000003</v>
      </c>
      <c r="X2246" s="26">
        <f t="shared" si="1190"/>
        <v>13860</v>
      </c>
      <c r="Y2246" s="26">
        <f t="shared" si="1191"/>
        <v>924.00000000000011</v>
      </c>
      <c r="Z2246" s="26">
        <f t="shared" si="1192"/>
        <v>9701.9999999999982</v>
      </c>
      <c r="AA2246" s="26">
        <f t="shared" si="1193"/>
        <v>0</v>
      </c>
      <c r="AB2246" s="26">
        <f t="shared" ca="1" si="1194"/>
        <v>9372</v>
      </c>
      <c r="AC2246" s="26">
        <f t="shared" ca="1" si="1195"/>
        <v>19074</v>
      </c>
      <c r="AD2246" s="93">
        <f t="shared" ca="1" si="1196"/>
        <v>19074</v>
      </c>
    </row>
    <row r="2247" spans="1:30" ht="30" customHeight="1" x14ac:dyDescent="0.35">
      <c r="A2247" s="16"/>
      <c r="B2247" s="16" t="s">
        <v>79</v>
      </c>
      <c r="C2247" s="17">
        <v>1918</v>
      </c>
      <c r="D2247" s="18">
        <v>14505</v>
      </c>
      <c r="E2247" s="18"/>
      <c r="F2247" s="19" t="s">
        <v>49</v>
      </c>
      <c r="G2247" s="16" t="s">
        <v>618</v>
      </c>
      <c r="H2247" s="16" t="s">
        <v>493</v>
      </c>
      <c r="I2247" s="19">
        <v>4</v>
      </c>
      <c r="J2247" s="19">
        <v>14</v>
      </c>
      <c r="K2247" s="19"/>
      <c r="L2247" s="19"/>
      <c r="M2247" s="19">
        <f t="shared" si="1185"/>
        <v>0</v>
      </c>
      <c r="N2247" s="19">
        <v>1</v>
      </c>
      <c r="O2247" s="19">
        <f t="shared" si="1186"/>
        <v>56</v>
      </c>
      <c r="P2247" s="20" t="str">
        <f>VLOOKUP(H2247,Supporting!A:D,2,FALSE)</f>
        <v>m2-LxW</v>
      </c>
      <c r="Q2247" s="21" t="str">
        <f t="shared" si="1187"/>
        <v>on hire</v>
      </c>
      <c r="R2247" s="22">
        <v>44970</v>
      </c>
      <c r="S2247" s="22"/>
      <c r="T2247" s="23">
        <f t="shared" si="1188"/>
        <v>0</v>
      </c>
      <c r="U2247" s="24">
        <f t="shared" ca="1" si="1189"/>
        <v>10.142857142857142</v>
      </c>
      <c r="V2247" s="31">
        <f>VLOOKUP(H2247,Supporting!A:D,3,FALSE)</f>
        <v>81</v>
      </c>
      <c r="W2247" s="25">
        <f>VLOOKUP(H2247,Supporting!A:D,4,FALSE)</f>
        <v>1.82</v>
      </c>
      <c r="X2247" s="26">
        <f t="shared" si="1190"/>
        <v>4536</v>
      </c>
      <c r="Y2247" s="26">
        <f t="shared" si="1191"/>
        <v>101.92</v>
      </c>
      <c r="Z2247" s="26">
        <f t="shared" si="1192"/>
        <v>3175.2</v>
      </c>
      <c r="AA2247" s="26">
        <f t="shared" si="1193"/>
        <v>0</v>
      </c>
      <c r="AB2247" s="26">
        <f t="shared" ca="1" si="1194"/>
        <v>1033.76</v>
      </c>
      <c r="AC2247" s="26">
        <f t="shared" ca="1" si="1195"/>
        <v>4208.96</v>
      </c>
      <c r="AD2247" s="93">
        <f t="shared" ca="1" si="1196"/>
        <v>4208.96</v>
      </c>
    </row>
    <row r="2248" spans="1:30" ht="30" customHeight="1" x14ac:dyDescent="0.35">
      <c r="A2248" s="16"/>
      <c r="B2248" s="16" t="s">
        <v>79</v>
      </c>
      <c r="C2248" s="17">
        <v>1918</v>
      </c>
      <c r="D2248" s="18">
        <v>14505</v>
      </c>
      <c r="E2248" s="18"/>
      <c r="F2248" s="19" t="s">
        <v>49</v>
      </c>
      <c r="G2248" s="16" t="s">
        <v>618</v>
      </c>
      <c r="H2248" s="16" t="s">
        <v>493</v>
      </c>
      <c r="I2248" s="19">
        <v>6</v>
      </c>
      <c r="J2248" s="19">
        <v>5</v>
      </c>
      <c r="K2248" s="19"/>
      <c r="L2248" s="19"/>
      <c r="M2248" s="19">
        <f t="shared" si="1185"/>
        <v>0</v>
      </c>
      <c r="N2248" s="19">
        <v>1</v>
      </c>
      <c r="O2248" s="19">
        <f t="shared" si="1186"/>
        <v>30</v>
      </c>
      <c r="P2248" s="20" t="str">
        <f>VLOOKUP(H2248,Supporting!A:D,2,FALSE)</f>
        <v>m2-LxW</v>
      </c>
      <c r="Q2248" s="21" t="str">
        <f t="shared" si="1187"/>
        <v>on hire</v>
      </c>
      <c r="R2248" s="22">
        <v>44970</v>
      </c>
      <c r="S2248" s="22"/>
      <c r="T2248" s="23">
        <f t="shared" si="1188"/>
        <v>0</v>
      </c>
      <c r="U2248" s="24">
        <f t="shared" ca="1" si="1189"/>
        <v>10.142857142857142</v>
      </c>
      <c r="V2248" s="31">
        <f>VLOOKUP(H2248,Supporting!A:D,3,FALSE)</f>
        <v>81</v>
      </c>
      <c r="W2248" s="25">
        <f>VLOOKUP(H2248,Supporting!A:D,4,FALSE)</f>
        <v>1.82</v>
      </c>
      <c r="X2248" s="26">
        <f t="shared" si="1190"/>
        <v>2430</v>
      </c>
      <c r="Y2248" s="26">
        <f t="shared" si="1191"/>
        <v>54.6</v>
      </c>
      <c r="Z2248" s="26">
        <f t="shared" si="1192"/>
        <v>1701</v>
      </c>
      <c r="AA2248" s="26">
        <f t="shared" si="1193"/>
        <v>0</v>
      </c>
      <c r="AB2248" s="26">
        <f t="shared" ca="1" si="1194"/>
        <v>553.79999999999995</v>
      </c>
      <c r="AC2248" s="26">
        <f t="shared" ca="1" si="1195"/>
        <v>2254.8000000000002</v>
      </c>
      <c r="AD2248" s="93">
        <f t="shared" ca="1" si="1196"/>
        <v>2254.8000000000002</v>
      </c>
    </row>
    <row r="2249" spans="1:30" ht="30" customHeight="1" x14ac:dyDescent="0.35">
      <c r="A2249" s="16"/>
      <c r="B2249" s="16" t="s">
        <v>47</v>
      </c>
      <c r="C2249" s="17">
        <v>1916</v>
      </c>
      <c r="D2249" s="18">
        <v>14501</v>
      </c>
      <c r="E2249" s="18">
        <v>8779</v>
      </c>
      <c r="F2249" s="19" t="s">
        <v>49</v>
      </c>
      <c r="G2249" s="16"/>
      <c r="H2249" s="16" t="s">
        <v>52</v>
      </c>
      <c r="I2249" s="19">
        <v>1.8</v>
      </c>
      <c r="J2249" s="19">
        <v>1.8</v>
      </c>
      <c r="K2249" s="19">
        <v>2</v>
      </c>
      <c r="L2249" s="19"/>
      <c r="M2249" s="19">
        <f t="shared" si="1185"/>
        <v>2</v>
      </c>
      <c r="N2249" s="19"/>
      <c r="O2249" s="19">
        <f t="shared" si="1186"/>
        <v>3.6</v>
      </c>
      <c r="P2249" s="20" t="str">
        <f>VLOOKUP(H2249,Supporting!A:D,2,FALSE)</f>
        <v>m2-LxH</v>
      </c>
      <c r="Q2249" s="21" t="str">
        <f t="shared" si="1187"/>
        <v>off hired</v>
      </c>
      <c r="R2249" s="22">
        <v>44968</v>
      </c>
      <c r="S2249" s="22">
        <v>44991</v>
      </c>
      <c r="T2249" s="23">
        <f t="shared" si="1188"/>
        <v>1</v>
      </c>
      <c r="U2249" s="24">
        <f t="shared" si="1189"/>
        <v>3.4285714285714284</v>
      </c>
      <c r="V2249" s="31">
        <f>VLOOKUP(H2249,Supporting!A:D,3,FALSE)</f>
        <v>18</v>
      </c>
      <c r="W2249" s="25">
        <f>VLOOKUP(H2249,Supporting!A:D,4,FALSE)</f>
        <v>1.05</v>
      </c>
      <c r="X2249" s="26">
        <f t="shared" si="1190"/>
        <v>64.8</v>
      </c>
      <c r="Y2249" s="26">
        <f t="shared" si="1191"/>
        <v>3.7800000000000002</v>
      </c>
      <c r="Z2249" s="26">
        <f t="shared" si="1192"/>
        <v>45.36</v>
      </c>
      <c r="AA2249" s="26">
        <f t="shared" si="1193"/>
        <v>19.440000000000001</v>
      </c>
      <c r="AB2249" s="26">
        <f t="shared" si="1194"/>
        <v>12.959999999999999</v>
      </c>
      <c r="AC2249" s="26">
        <f t="shared" si="1195"/>
        <v>77.759999999999991</v>
      </c>
      <c r="AD2249" s="93">
        <f t="shared" si="1196"/>
        <v>77.759999999999991</v>
      </c>
    </row>
    <row r="2250" spans="1:30" ht="30" customHeight="1" x14ac:dyDescent="0.35">
      <c r="A2250" s="16"/>
      <c r="B2250" s="16" t="s">
        <v>47</v>
      </c>
      <c r="C2250" s="17">
        <v>1883</v>
      </c>
      <c r="D2250" s="18">
        <v>14468</v>
      </c>
      <c r="E2250" s="18">
        <v>8780</v>
      </c>
      <c r="F2250" s="19" t="s">
        <v>577</v>
      </c>
      <c r="G2250" s="16" t="s">
        <v>559</v>
      </c>
      <c r="H2250" s="16" t="s">
        <v>52</v>
      </c>
      <c r="I2250" s="19">
        <v>1.8</v>
      </c>
      <c r="J2250" s="19">
        <v>1.8</v>
      </c>
      <c r="K2250" s="19">
        <v>3.5</v>
      </c>
      <c r="L2250" s="19"/>
      <c r="M2250" s="19">
        <f t="shared" si="1185"/>
        <v>3.5</v>
      </c>
      <c r="N2250" s="19"/>
      <c r="O2250" s="19">
        <f t="shared" si="1186"/>
        <v>6.3</v>
      </c>
      <c r="P2250" s="20" t="str">
        <f>VLOOKUP(H2250,Supporting!A:D,2,FALSE)</f>
        <v>m2-LxH</v>
      </c>
      <c r="Q2250" s="21" t="str">
        <f t="shared" si="1187"/>
        <v>off hired</v>
      </c>
      <c r="R2250" s="22">
        <v>44965</v>
      </c>
      <c r="S2250" s="22">
        <v>44991</v>
      </c>
      <c r="T2250" s="23">
        <f t="shared" si="1188"/>
        <v>1</v>
      </c>
      <c r="U2250" s="24">
        <f t="shared" si="1189"/>
        <v>3.8571428571428572</v>
      </c>
      <c r="V2250" s="31">
        <f>VLOOKUP(H2250,Supporting!A:D,3,FALSE)</f>
        <v>18</v>
      </c>
      <c r="W2250" s="25">
        <f>VLOOKUP(H2250,Supporting!A:D,4,FALSE)</f>
        <v>1.05</v>
      </c>
      <c r="X2250" s="26">
        <f t="shared" si="1190"/>
        <v>113.39999999999999</v>
      </c>
      <c r="Y2250" s="26">
        <f t="shared" si="1191"/>
        <v>6.6150000000000002</v>
      </c>
      <c r="Z2250" s="26">
        <f t="shared" si="1192"/>
        <v>79.379999999999981</v>
      </c>
      <c r="AA2250" s="26">
        <f t="shared" si="1193"/>
        <v>34.019999999999996</v>
      </c>
      <c r="AB2250" s="26">
        <f t="shared" si="1194"/>
        <v>25.515000000000001</v>
      </c>
      <c r="AC2250" s="26">
        <f t="shared" si="1195"/>
        <v>138.91499999999996</v>
      </c>
      <c r="AD2250" s="93">
        <f t="shared" si="1196"/>
        <v>138.91499999999996</v>
      </c>
    </row>
    <row r="2251" spans="1:30" ht="30" customHeight="1" x14ac:dyDescent="0.35">
      <c r="A2251" s="16"/>
      <c r="B2251" s="16" t="s">
        <v>47</v>
      </c>
      <c r="C2251" s="17">
        <v>1891</v>
      </c>
      <c r="D2251" s="18">
        <v>14476</v>
      </c>
      <c r="E2251" s="18">
        <v>8570</v>
      </c>
      <c r="F2251" s="19" t="s">
        <v>49</v>
      </c>
      <c r="G2251" s="16" t="s">
        <v>146</v>
      </c>
      <c r="H2251" s="16" t="s">
        <v>36</v>
      </c>
      <c r="I2251" s="19">
        <v>5</v>
      </c>
      <c r="J2251" s="19">
        <v>0.6</v>
      </c>
      <c r="K2251" s="19">
        <v>2.5</v>
      </c>
      <c r="L2251" s="19"/>
      <c r="M2251" s="19">
        <f t="shared" ref="M2251:M2258" si="1197">K2251-L2251</f>
        <v>2.5</v>
      </c>
      <c r="N2251" s="19"/>
      <c r="O2251" s="19">
        <f t="shared" ref="O2251:O2258" si="1198">IF(P2251="m3",I2251*J2251*M2251,IF(P2251="m2-LxH",I2251*M2251,IF(P2251="m2-LxW",I2251*J2251*N2251,IF(P2251="rm",M2251,IF(P2251="lm",I2251,IF(P2251="unit",1,0))))))</f>
        <v>12.5</v>
      </c>
      <c r="P2251" s="20" t="str">
        <f>VLOOKUP(H2251,Supporting!A:D,2,FALSE)</f>
        <v>m2-LxH</v>
      </c>
      <c r="Q2251" s="21" t="str">
        <f t="shared" ref="Q2251:Q2258" si="1199">IF(S2251&lt;&gt;0,"off hired",IF(R2251&lt;&gt;0,"on hire","-"))</f>
        <v>off hired</v>
      </c>
      <c r="R2251" s="22">
        <v>44966</v>
      </c>
      <c r="S2251" s="22">
        <v>44974</v>
      </c>
      <c r="T2251" s="23">
        <f t="shared" ref="T2251:T2258" si="1200">IF(S2251&lt;&gt;0,1,0)</f>
        <v>1</v>
      </c>
      <c r="U2251" s="24">
        <f t="shared" ref="U2251:U2258" si="1201">IF(Q2251="on hire",$C$1-R2251+1,IF(Q2251="off hired",S2251-R2251+1,0))/7</f>
        <v>1.2857142857142858</v>
      </c>
      <c r="V2251" s="31">
        <f>VLOOKUP(H2251,Supporting!A:D,3,FALSE)</f>
        <v>14</v>
      </c>
      <c r="W2251" s="25">
        <f>VLOOKUP(H2251,Supporting!A:D,4,FALSE)</f>
        <v>0.84</v>
      </c>
      <c r="X2251" s="26">
        <f t="shared" ref="X2251:X2258" si="1202">V2251*O2251</f>
        <v>175</v>
      </c>
      <c r="Y2251" s="26">
        <f t="shared" ref="Y2251:Y2258" si="1203">W2251*O2251</f>
        <v>10.5</v>
      </c>
      <c r="Z2251" s="26">
        <f t="shared" ref="Z2251:Z2258" si="1204">_xlfn.IFNA(0.7*O2251*V2251,0)</f>
        <v>122.5</v>
      </c>
      <c r="AA2251" s="26">
        <f t="shared" ref="AA2251:AA2258" si="1205">IF(Q2251="off hired",0.3*O2251*V2251*T2251,0)</f>
        <v>52.5</v>
      </c>
      <c r="AB2251" s="26">
        <f t="shared" ref="AB2251:AB2258" si="1206">_xlfn.IFNA(U2251*O2251*W2251,0)</f>
        <v>13.5</v>
      </c>
      <c r="AC2251" s="26">
        <f t="shared" ref="AC2251:AC2258" si="1207">Z2251+AA2251+AB2251</f>
        <v>188.5</v>
      </c>
      <c r="AD2251" s="93">
        <f t="shared" ref="AD2251:AD2258" si="1208">_xlfn.IFNA(AC2251,0)</f>
        <v>188.5</v>
      </c>
    </row>
    <row r="2252" spans="1:30" ht="30" customHeight="1" x14ac:dyDescent="0.35">
      <c r="A2252" s="16"/>
      <c r="B2252" s="16" t="s">
        <v>47</v>
      </c>
      <c r="C2252" s="17">
        <v>1896</v>
      </c>
      <c r="D2252" s="18">
        <v>14481</v>
      </c>
      <c r="E2252" s="18"/>
      <c r="F2252" s="19" t="s">
        <v>49</v>
      </c>
      <c r="G2252" s="16" t="s">
        <v>582</v>
      </c>
      <c r="H2252" s="16" t="s">
        <v>28</v>
      </c>
      <c r="I2252" s="19">
        <v>6</v>
      </c>
      <c r="J2252" s="19">
        <v>2.5</v>
      </c>
      <c r="K2252" s="19">
        <v>3</v>
      </c>
      <c r="L2252" s="19"/>
      <c r="M2252" s="19">
        <f t="shared" si="1197"/>
        <v>3</v>
      </c>
      <c r="N2252" s="19"/>
      <c r="O2252" s="19">
        <f t="shared" si="1198"/>
        <v>45</v>
      </c>
      <c r="P2252" s="20" t="str">
        <f>VLOOKUP(H2252,Supporting!A:D,2,FALSE)</f>
        <v>m3</v>
      </c>
      <c r="Q2252" s="21" t="str">
        <f t="shared" si="1199"/>
        <v>on hire</v>
      </c>
      <c r="R2252" s="22">
        <v>44967</v>
      </c>
      <c r="S2252" s="22"/>
      <c r="T2252" s="23">
        <f t="shared" si="1200"/>
        <v>0</v>
      </c>
      <c r="U2252" s="24">
        <f t="shared" ca="1" si="1201"/>
        <v>10.571428571428571</v>
      </c>
      <c r="V2252" s="31">
        <f>VLOOKUP(H2252,Supporting!A:D,3,FALSE)</f>
        <v>7.5</v>
      </c>
      <c r="W2252" s="25">
        <f>VLOOKUP(H2252,Supporting!A:D,4,FALSE)</f>
        <v>0.70000000000000007</v>
      </c>
      <c r="X2252" s="26">
        <f t="shared" si="1202"/>
        <v>337.5</v>
      </c>
      <c r="Y2252" s="26">
        <f t="shared" si="1203"/>
        <v>31.500000000000004</v>
      </c>
      <c r="Z2252" s="26">
        <f t="shared" si="1204"/>
        <v>236.24999999999997</v>
      </c>
      <c r="AA2252" s="26">
        <f t="shared" si="1205"/>
        <v>0</v>
      </c>
      <c r="AB2252" s="26">
        <f t="shared" ca="1" si="1206"/>
        <v>333.00000000000006</v>
      </c>
      <c r="AC2252" s="26">
        <f t="shared" ca="1" si="1207"/>
        <v>569.25</v>
      </c>
      <c r="AD2252" s="93">
        <f t="shared" ca="1" si="1208"/>
        <v>569.25</v>
      </c>
    </row>
    <row r="2253" spans="1:30" ht="30" customHeight="1" x14ac:dyDescent="0.35">
      <c r="A2253" s="16"/>
      <c r="B2253" s="16" t="s">
        <v>47</v>
      </c>
      <c r="C2253" s="17">
        <v>1897</v>
      </c>
      <c r="D2253" s="18">
        <v>14482</v>
      </c>
      <c r="E2253" s="18">
        <v>8796</v>
      </c>
      <c r="F2253" s="19" t="s">
        <v>49</v>
      </c>
      <c r="G2253" s="16" t="s">
        <v>582</v>
      </c>
      <c r="H2253" s="16" t="s">
        <v>52</v>
      </c>
      <c r="I2253" s="19">
        <v>4</v>
      </c>
      <c r="J2253" s="19">
        <v>1.8</v>
      </c>
      <c r="K2253" s="19">
        <v>3</v>
      </c>
      <c r="L2253" s="19"/>
      <c r="M2253" s="19">
        <f t="shared" si="1197"/>
        <v>3</v>
      </c>
      <c r="N2253" s="19"/>
      <c r="O2253" s="19">
        <f t="shared" si="1198"/>
        <v>12</v>
      </c>
      <c r="P2253" s="20" t="str">
        <f>VLOOKUP(H2253,Supporting!A:D,2,FALSE)</f>
        <v>m2-LxH</v>
      </c>
      <c r="Q2253" s="21" t="str">
        <f t="shared" si="1199"/>
        <v>off hired</v>
      </c>
      <c r="R2253" s="22">
        <v>44967</v>
      </c>
      <c r="S2253" s="22">
        <v>44995</v>
      </c>
      <c r="T2253" s="23">
        <f t="shared" si="1200"/>
        <v>1</v>
      </c>
      <c r="U2253" s="24">
        <f t="shared" si="1201"/>
        <v>4.1428571428571432</v>
      </c>
      <c r="V2253" s="31">
        <f>VLOOKUP(H2253,Supporting!A:D,3,FALSE)</f>
        <v>18</v>
      </c>
      <c r="W2253" s="25">
        <f>VLOOKUP(H2253,Supporting!A:D,4,FALSE)</f>
        <v>1.05</v>
      </c>
      <c r="X2253" s="26">
        <f t="shared" si="1202"/>
        <v>216</v>
      </c>
      <c r="Y2253" s="26">
        <f t="shared" si="1203"/>
        <v>12.600000000000001</v>
      </c>
      <c r="Z2253" s="26">
        <f t="shared" si="1204"/>
        <v>151.19999999999999</v>
      </c>
      <c r="AA2253" s="26">
        <f t="shared" si="1205"/>
        <v>64.8</v>
      </c>
      <c r="AB2253" s="26">
        <f t="shared" si="1206"/>
        <v>52.20000000000001</v>
      </c>
      <c r="AC2253" s="26">
        <f t="shared" si="1207"/>
        <v>268.2</v>
      </c>
      <c r="AD2253" s="93">
        <f t="shared" si="1208"/>
        <v>268.2</v>
      </c>
    </row>
    <row r="2254" spans="1:30" ht="30" customHeight="1" x14ac:dyDescent="0.35">
      <c r="A2254" s="16"/>
      <c r="B2254" s="16" t="s">
        <v>100</v>
      </c>
      <c r="C2254" s="17">
        <v>1902</v>
      </c>
      <c r="D2254" s="18">
        <v>14487</v>
      </c>
      <c r="E2254" s="18">
        <v>8775</v>
      </c>
      <c r="F2254" s="19" t="s">
        <v>577</v>
      </c>
      <c r="G2254" s="16" t="s">
        <v>58</v>
      </c>
      <c r="H2254" s="16" t="s">
        <v>36</v>
      </c>
      <c r="I2254" s="19">
        <v>4.3</v>
      </c>
      <c r="J2254" s="19">
        <v>1</v>
      </c>
      <c r="K2254" s="19">
        <v>2</v>
      </c>
      <c r="L2254" s="19"/>
      <c r="M2254" s="19">
        <f t="shared" si="1197"/>
        <v>2</v>
      </c>
      <c r="N2254" s="19"/>
      <c r="O2254" s="19">
        <f t="shared" si="1198"/>
        <v>8.6</v>
      </c>
      <c r="P2254" s="20" t="str">
        <f>VLOOKUP(H2254,Supporting!A:D,2,FALSE)</f>
        <v>m2-LxH</v>
      </c>
      <c r="Q2254" s="21" t="str">
        <f t="shared" si="1199"/>
        <v>off hired</v>
      </c>
      <c r="R2254" s="22">
        <v>44967</v>
      </c>
      <c r="S2254" s="22">
        <v>44991</v>
      </c>
      <c r="T2254" s="23">
        <f t="shared" si="1200"/>
        <v>1</v>
      </c>
      <c r="U2254" s="24">
        <f t="shared" si="1201"/>
        <v>3.5714285714285716</v>
      </c>
      <c r="V2254" s="31">
        <f>VLOOKUP(H2254,Supporting!A:D,3,FALSE)</f>
        <v>14</v>
      </c>
      <c r="W2254" s="25">
        <f>VLOOKUP(H2254,Supporting!A:D,4,FALSE)</f>
        <v>0.84</v>
      </c>
      <c r="X2254" s="26">
        <f t="shared" si="1202"/>
        <v>120.39999999999999</v>
      </c>
      <c r="Y2254" s="26">
        <f t="shared" si="1203"/>
        <v>7.2239999999999993</v>
      </c>
      <c r="Z2254" s="26">
        <f t="shared" si="1204"/>
        <v>84.28</v>
      </c>
      <c r="AA2254" s="26">
        <f t="shared" si="1205"/>
        <v>36.119999999999997</v>
      </c>
      <c r="AB2254" s="26">
        <f t="shared" si="1206"/>
        <v>25.8</v>
      </c>
      <c r="AC2254" s="26">
        <f t="shared" si="1207"/>
        <v>146.20000000000002</v>
      </c>
      <c r="AD2254" s="93">
        <f t="shared" si="1208"/>
        <v>146.20000000000002</v>
      </c>
    </row>
    <row r="2255" spans="1:30" ht="30" customHeight="1" x14ac:dyDescent="0.35">
      <c r="A2255" s="16"/>
      <c r="B2255" s="16" t="s">
        <v>111</v>
      </c>
      <c r="C2255" s="17">
        <v>1907</v>
      </c>
      <c r="D2255" s="18">
        <v>14492</v>
      </c>
      <c r="E2255" s="18">
        <v>8732</v>
      </c>
      <c r="F2255" s="19" t="s">
        <v>49</v>
      </c>
      <c r="G2255" s="16" t="s">
        <v>612</v>
      </c>
      <c r="H2255" s="16" t="s">
        <v>38</v>
      </c>
      <c r="I2255" s="19">
        <v>1.8</v>
      </c>
      <c r="J2255" s="19">
        <v>1</v>
      </c>
      <c r="K2255" s="19">
        <v>1.5</v>
      </c>
      <c r="L2255" s="19"/>
      <c r="M2255" s="19">
        <f t="shared" si="1197"/>
        <v>1.5</v>
      </c>
      <c r="N2255" s="19"/>
      <c r="O2255" s="19">
        <f t="shared" si="1198"/>
        <v>1.5</v>
      </c>
      <c r="P2255" s="20" t="str">
        <f>VLOOKUP(H2255,Supporting!A:D,2,FALSE)</f>
        <v>rm</v>
      </c>
      <c r="Q2255" s="21" t="str">
        <f t="shared" si="1199"/>
        <v>off hired</v>
      </c>
      <c r="R2255" s="22">
        <v>44968</v>
      </c>
      <c r="S2255" s="22">
        <v>45008</v>
      </c>
      <c r="T2255" s="23">
        <f t="shared" si="1200"/>
        <v>1</v>
      </c>
      <c r="U2255" s="24">
        <f t="shared" si="1201"/>
        <v>5.8571428571428568</v>
      </c>
      <c r="V2255" s="31">
        <f>VLOOKUP(H2255,Supporting!A:D,3,FALSE)</f>
        <v>135</v>
      </c>
      <c r="W2255" s="25">
        <f>VLOOKUP(H2255,Supporting!A:D,4,FALSE)</f>
        <v>12.25</v>
      </c>
      <c r="X2255" s="26">
        <f t="shared" si="1202"/>
        <v>202.5</v>
      </c>
      <c r="Y2255" s="26">
        <f t="shared" si="1203"/>
        <v>18.375</v>
      </c>
      <c r="Z2255" s="26">
        <f t="shared" si="1204"/>
        <v>141.74999999999997</v>
      </c>
      <c r="AA2255" s="26">
        <f t="shared" si="1205"/>
        <v>60.749999999999993</v>
      </c>
      <c r="AB2255" s="26">
        <f t="shared" si="1206"/>
        <v>107.62499999999999</v>
      </c>
      <c r="AC2255" s="26">
        <f t="shared" si="1207"/>
        <v>310.12499999999994</v>
      </c>
      <c r="AD2255" s="93">
        <f t="shared" si="1208"/>
        <v>310.12499999999994</v>
      </c>
    </row>
    <row r="2256" spans="1:30" ht="30" customHeight="1" x14ac:dyDescent="0.35">
      <c r="A2256" s="16"/>
      <c r="B2256" s="16" t="s">
        <v>47</v>
      </c>
      <c r="C2256" s="17">
        <v>1908</v>
      </c>
      <c r="D2256" s="18">
        <v>14493</v>
      </c>
      <c r="E2256" s="18">
        <v>8563</v>
      </c>
      <c r="F2256" s="19" t="s">
        <v>577</v>
      </c>
      <c r="G2256" s="16"/>
      <c r="H2256" s="16" t="s">
        <v>38</v>
      </c>
      <c r="I2256" s="19">
        <v>2.5</v>
      </c>
      <c r="J2256" s="19">
        <v>1.3</v>
      </c>
      <c r="K2256" s="19">
        <v>2.5</v>
      </c>
      <c r="L2256" s="19"/>
      <c r="M2256" s="19">
        <f t="shared" si="1197"/>
        <v>2.5</v>
      </c>
      <c r="N2256" s="19"/>
      <c r="O2256" s="19">
        <f t="shared" si="1198"/>
        <v>2.5</v>
      </c>
      <c r="P2256" s="20" t="str">
        <f>VLOOKUP(H2256,Supporting!A:D,2,FALSE)</f>
        <v>rm</v>
      </c>
      <c r="Q2256" s="21" t="str">
        <f t="shared" si="1199"/>
        <v>off hired</v>
      </c>
      <c r="R2256" s="22">
        <v>44968</v>
      </c>
      <c r="S2256" s="22">
        <v>44970</v>
      </c>
      <c r="T2256" s="23">
        <f t="shared" si="1200"/>
        <v>1</v>
      </c>
      <c r="U2256" s="24">
        <f t="shared" si="1201"/>
        <v>0.42857142857142855</v>
      </c>
      <c r="V2256" s="31">
        <f>VLOOKUP(H2256,Supporting!A:D,3,FALSE)</f>
        <v>135</v>
      </c>
      <c r="W2256" s="25">
        <f>VLOOKUP(H2256,Supporting!A:D,4,FALSE)</f>
        <v>12.25</v>
      </c>
      <c r="X2256" s="26">
        <f t="shared" si="1202"/>
        <v>337.5</v>
      </c>
      <c r="Y2256" s="26">
        <f t="shared" si="1203"/>
        <v>30.625</v>
      </c>
      <c r="Z2256" s="26">
        <f t="shared" si="1204"/>
        <v>236.25</v>
      </c>
      <c r="AA2256" s="26">
        <f t="shared" si="1205"/>
        <v>101.25</v>
      </c>
      <c r="AB2256" s="26">
        <f t="shared" si="1206"/>
        <v>13.125</v>
      </c>
      <c r="AC2256" s="26">
        <f t="shared" si="1207"/>
        <v>350.625</v>
      </c>
      <c r="AD2256" s="93">
        <f t="shared" si="1208"/>
        <v>350.625</v>
      </c>
    </row>
    <row r="2257" spans="1:30" ht="30" customHeight="1" x14ac:dyDescent="0.35">
      <c r="A2257" s="16"/>
      <c r="B2257" s="16" t="s">
        <v>47</v>
      </c>
      <c r="C2257" s="17">
        <v>1909</v>
      </c>
      <c r="D2257" s="18">
        <v>14494</v>
      </c>
      <c r="E2257" s="18">
        <v>8560</v>
      </c>
      <c r="F2257" s="19" t="s">
        <v>577</v>
      </c>
      <c r="G2257" s="16" t="s">
        <v>559</v>
      </c>
      <c r="H2257" s="16" t="s">
        <v>52</v>
      </c>
      <c r="I2257" s="19">
        <v>11.5</v>
      </c>
      <c r="J2257" s="19">
        <v>1.8</v>
      </c>
      <c r="K2257" s="19">
        <v>2</v>
      </c>
      <c r="L2257" s="19"/>
      <c r="M2257" s="19">
        <f t="shared" si="1197"/>
        <v>2</v>
      </c>
      <c r="N2257" s="19"/>
      <c r="O2257" s="19">
        <f t="shared" si="1198"/>
        <v>23</v>
      </c>
      <c r="P2257" s="20" t="str">
        <f>VLOOKUP(H2257,Supporting!A:D,2,FALSE)</f>
        <v>m2-LxH</v>
      </c>
      <c r="Q2257" s="21" t="str">
        <f t="shared" si="1199"/>
        <v>off hired</v>
      </c>
      <c r="R2257" s="22">
        <v>44968</v>
      </c>
      <c r="S2257" s="22">
        <v>44971</v>
      </c>
      <c r="T2257" s="23">
        <f t="shared" si="1200"/>
        <v>1</v>
      </c>
      <c r="U2257" s="24">
        <f t="shared" si="1201"/>
        <v>0.5714285714285714</v>
      </c>
      <c r="V2257" s="31">
        <f>VLOOKUP(H2257,Supporting!A:D,3,FALSE)</f>
        <v>18</v>
      </c>
      <c r="W2257" s="25">
        <f>VLOOKUP(H2257,Supporting!A:D,4,FALSE)</f>
        <v>1.05</v>
      </c>
      <c r="X2257" s="26">
        <f t="shared" si="1202"/>
        <v>414</v>
      </c>
      <c r="Y2257" s="26">
        <f t="shared" si="1203"/>
        <v>24.150000000000002</v>
      </c>
      <c r="Z2257" s="26">
        <f t="shared" si="1204"/>
        <v>289.79999999999995</v>
      </c>
      <c r="AA2257" s="26">
        <f t="shared" si="1205"/>
        <v>124.19999999999999</v>
      </c>
      <c r="AB2257" s="26">
        <f t="shared" si="1206"/>
        <v>13.8</v>
      </c>
      <c r="AC2257" s="26">
        <f t="shared" si="1207"/>
        <v>427.79999999999995</v>
      </c>
      <c r="AD2257" s="93">
        <f t="shared" si="1208"/>
        <v>427.79999999999995</v>
      </c>
    </row>
    <row r="2258" spans="1:30" ht="30" customHeight="1" x14ac:dyDescent="0.35">
      <c r="A2258" s="16"/>
      <c r="B2258" s="16" t="s">
        <v>47</v>
      </c>
      <c r="C2258" s="17">
        <v>1910</v>
      </c>
      <c r="D2258" s="18">
        <v>14495</v>
      </c>
      <c r="E2258" s="18">
        <v>8752</v>
      </c>
      <c r="F2258" s="19" t="s">
        <v>577</v>
      </c>
      <c r="G2258" s="16" t="s">
        <v>76</v>
      </c>
      <c r="H2258" s="16" t="s">
        <v>52</v>
      </c>
      <c r="I2258" s="19">
        <v>4.0999999999999996</v>
      </c>
      <c r="J2258" s="19">
        <v>1.8</v>
      </c>
      <c r="K2258" s="19">
        <v>3.5</v>
      </c>
      <c r="L2258" s="19"/>
      <c r="M2258" s="19">
        <f t="shared" si="1197"/>
        <v>3.5</v>
      </c>
      <c r="N2258" s="19"/>
      <c r="O2258" s="19">
        <f t="shared" si="1198"/>
        <v>14.349999999999998</v>
      </c>
      <c r="P2258" s="20" t="str">
        <f>VLOOKUP(H2258,Supporting!A:D,2,FALSE)</f>
        <v>m2-LxH</v>
      </c>
      <c r="Q2258" s="21" t="str">
        <f t="shared" si="1199"/>
        <v>off hired</v>
      </c>
      <c r="R2258" s="22">
        <v>44968</v>
      </c>
      <c r="S2258" s="22">
        <v>44985</v>
      </c>
      <c r="T2258" s="23">
        <f t="shared" si="1200"/>
        <v>1</v>
      </c>
      <c r="U2258" s="24">
        <f t="shared" si="1201"/>
        <v>2.5714285714285716</v>
      </c>
      <c r="V2258" s="31">
        <f>VLOOKUP(H2258,Supporting!A:D,3,FALSE)</f>
        <v>18</v>
      </c>
      <c r="W2258" s="25">
        <f>VLOOKUP(H2258,Supporting!A:D,4,FALSE)</f>
        <v>1.05</v>
      </c>
      <c r="X2258" s="26">
        <f t="shared" si="1202"/>
        <v>258.29999999999995</v>
      </c>
      <c r="Y2258" s="26">
        <f t="shared" si="1203"/>
        <v>15.067499999999999</v>
      </c>
      <c r="Z2258" s="26">
        <f t="shared" si="1204"/>
        <v>180.80999999999997</v>
      </c>
      <c r="AA2258" s="26">
        <f t="shared" si="1205"/>
        <v>77.489999999999981</v>
      </c>
      <c r="AB2258" s="26">
        <f t="shared" si="1206"/>
        <v>38.744999999999997</v>
      </c>
      <c r="AC2258" s="26">
        <f t="shared" si="1207"/>
        <v>297.04499999999996</v>
      </c>
      <c r="AD2258" s="93">
        <f t="shared" si="1208"/>
        <v>297.04499999999996</v>
      </c>
    </row>
    <row r="2259" spans="1:30" ht="30" customHeight="1" x14ac:dyDescent="0.35">
      <c r="A2259" s="16"/>
      <c r="B2259" s="16" t="s">
        <v>47</v>
      </c>
      <c r="C2259" s="17">
        <v>1912</v>
      </c>
      <c r="D2259" s="18">
        <v>14497</v>
      </c>
      <c r="E2259" s="18">
        <v>8751</v>
      </c>
      <c r="F2259" s="19" t="s">
        <v>577</v>
      </c>
      <c r="G2259" s="16" t="s">
        <v>559</v>
      </c>
      <c r="H2259" s="16" t="s">
        <v>52</v>
      </c>
      <c r="I2259" s="19">
        <v>11.5</v>
      </c>
      <c r="J2259" s="19">
        <v>1.8</v>
      </c>
      <c r="K2259" s="19">
        <v>2</v>
      </c>
      <c r="L2259" s="19"/>
      <c r="M2259" s="19">
        <f t="shared" ref="M2259" si="1209">K2259-L2259</f>
        <v>2</v>
      </c>
      <c r="N2259" s="19"/>
      <c r="O2259" s="19">
        <f t="shared" si="1002"/>
        <v>23</v>
      </c>
      <c r="P2259" s="20" t="str">
        <f>VLOOKUP(H2259,Supporting!A:D,2,FALSE)</f>
        <v>m2-LxH</v>
      </c>
      <c r="Q2259" s="21" t="str">
        <f t="shared" ref="Q2259" si="1210">IF(S2259&lt;&gt;0,"off hired",IF(R2259&lt;&gt;0,"on hire","-"))</f>
        <v>off hired</v>
      </c>
      <c r="R2259" s="22">
        <v>44968</v>
      </c>
      <c r="S2259" s="22">
        <v>44985</v>
      </c>
      <c r="T2259" s="23">
        <f t="shared" ref="T2259" si="1211">IF(S2259&lt;&gt;0,1,0)</f>
        <v>1</v>
      </c>
      <c r="U2259" s="24">
        <f t="shared" ref="U2259" si="1212">IF(Q2259="on hire",$C$1-R2259+1,IF(Q2259="off hired",S2259-R2259+1,0))/7</f>
        <v>2.5714285714285716</v>
      </c>
      <c r="V2259" s="31">
        <f>VLOOKUP(H2259,Supporting!A:D,3,FALSE)</f>
        <v>18</v>
      </c>
      <c r="W2259" s="25">
        <f>VLOOKUP(H2259,Supporting!A:D,4,FALSE)</f>
        <v>1.05</v>
      </c>
      <c r="X2259" s="26">
        <f t="shared" ref="X2259" si="1213">V2259*O2259</f>
        <v>414</v>
      </c>
      <c r="Y2259" s="26">
        <f t="shared" ref="Y2259" si="1214">W2259*O2259</f>
        <v>24.150000000000002</v>
      </c>
      <c r="Z2259" s="26">
        <f t="shared" si="1003"/>
        <v>289.79999999999995</v>
      </c>
      <c r="AA2259" s="26">
        <f t="shared" ref="AA2259" si="1215">IF(Q2259="off hired",0.3*O2259*V2259*T2259,0)</f>
        <v>124.19999999999999</v>
      </c>
      <c r="AB2259" s="26">
        <f t="shared" si="1004"/>
        <v>62.100000000000009</v>
      </c>
      <c r="AC2259" s="26">
        <f t="shared" ref="AC2259" si="1216">Z2259+AA2259+AB2259</f>
        <v>476.09999999999997</v>
      </c>
      <c r="AD2259" s="93">
        <f t="shared" si="1005"/>
        <v>476.09999999999997</v>
      </c>
    </row>
    <row r="2260" spans="1:30" ht="30" customHeight="1" x14ac:dyDescent="0.35">
      <c r="A2260" s="16"/>
      <c r="B2260" s="16" t="s">
        <v>47</v>
      </c>
      <c r="C2260" s="17">
        <v>1914</v>
      </c>
      <c r="D2260" s="18">
        <v>14499</v>
      </c>
      <c r="E2260" s="18">
        <v>8751</v>
      </c>
      <c r="F2260" s="19" t="s">
        <v>577</v>
      </c>
      <c r="G2260" s="16" t="s">
        <v>619</v>
      </c>
      <c r="H2260" s="16" t="s">
        <v>36</v>
      </c>
      <c r="I2260" s="19">
        <v>8</v>
      </c>
      <c r="J2260" s="19">
        <v>1.3</v>
      </c>
      <c r="K2260" s="19">
        <v>1.5</v>
      </c>
      <c r="L2260" s="19"/>
      <c r="M2260" s="19">
        <f t="shared" ref="M2260:M2262" si="1217">K2260-L2260</f>
        <v>1.5</v>
      </c>
      <c r="N2260" s="19"/>
      <c r="O2260" s="19">
        <f t="shared" ref="O2260:O2262" si="1218">IF(P2260="m3",I2260*J2260*M2260,IF(P2260="m2-LxH",I2260*M2260,IF(P2260="m2-LxW",I2260*J2260*N2260,IF(P2260="rm",M2260,IF(P2260="lm",I2260,IF(P2260="unit",1,0))))))</f>
        <v>12</v>
      </c>
      <c r="P2260" s="20" t="str">
        <f>VLOOKUP(H2260,Supporting!A:D,2,FALSE)</f>
        <v>m2-LxH</v>
      </c>
      <c r="Q2260" s="21" t="str">
        <f t="shared" ref="Q2260:Q2262" si="1219">IF(S2260&lt;&gt;0,"off hired",IF(R2260&lt;&gt;0,"on hire","-"))</f>
        <v>off hired</v>
      </c>
      <c r="R2260" s="22">
        <v>44968</v>
      </c>
      <c r="S2260" s="22">
        <v>44985</v>
      </c>
      <c r="T2260" s="23">
        <f t="shared" ref="T2260:T2262" si="1220">IF(S2260&lt;&gt;0,1,0)</f>
        <v>1</v>
      </c>
      <c r="U2260" s="24">
        <f t="shared" ref="U2260:U2262" si="1221">IF(Q2260="on hire",$C$1-R2260+1,IF(Q2260="off hired",S2260-R2260+1,0))/7</f>
        <v>2.5714285714285716</v>
      </c>
      <c r="V2260" s="31">
        <f>VLOOKUP(H2260,Supporting!A:D,3,FALSE)</f>
        <v>14</v>
      </c>
      <c r="W2260" s="25">
        <f>VLOOKUP(H2260,Supporting!A:D,4,FALSE)</f>
        <v>0.84</v>
      </c>
      <c r="X2260" s="26">
        <f t="shared" ref="X2260:X2262" si="1222">V2260*O2260</f>
        <v>168</v>
      </c>
      <c r="Y2260" s="26">
        <f t="shared" ref="Y2260:Y2262" si="1223">W2260*O2260</f>
        <v>10.08</v>
      </c>
      <c r="Z2260" s="26">
        <f t="shared" ref="Z2260:Z2262" si="1224">_xlfn.IFNA(0.7*O2260*V2260,0)</f>
        <v>117.59999999999998</v>
      </c>
      <c r="AA2260" s="26">
        <f t="shared" ref="AA2260:AA2262" si="1225">IF(Q2260="off hired",0.3*O2260*V2260*T2260,0)</f>
        <v>50.399999999999991</v>
      </c>
      <c r="AB2260" s="26">
        <f t="shared" ref="AB2260:AB2262" si="1226">_xlfn.IFNA(U2260*O2260*W2260,0)</f>
        <v>25.92</v>
      </c>
      <c r="AC2260" s="26">
        <f t="shared" ref="AC2260:AC2262" si="1227">Z2260+AA2260+AB2260</f>
        <v>193.91999999999996</v>
      </c>
      <c r="AD2260" s="93">
        <f t="shared" ref="AD2260:AD2262" si="1228">_xlfn.IFNA(AC2260,0)</f>
        <v>193.91999999999996</v>
      </c>
    </row>
    <row r="2261" spans="1:30" ht="30" customHeight="1" x14ac:dyDescent="0.35">
      <c r="A2261" s="16"/>
      <c r="B2261" s="16" t="s">
        <v>47</v>
      </c>
      <c r="C2261" s="17">
        <v>1915</v>
      </c>
      <c r="D2261" s="18">
        <v>14500</v>
      </c>
      <c r="E2261" s="18">
        <v>8570</v>
      </c>
      <c r="F2261" s="19" t="s">
        <v>577</v>
      </c>
      <c r="G2261" s="16" t="s">
        <v>65</v>
      </c>
      <c r="H2261" s="16" t="s">
        <v>38</v>
      </c>
      <c r="I2261" s="19">
        <v>1.8</v>
      </c>
      <c r="J2261" s="19">
        <v>1.3</v>
      </c>
      <c r="K2261" s="19">
        <v>1.5</v>
      </c>
      <c r="L2261" s="19"/>
      <c r="M2261" s="19">
        <f t="shared" si="1217"/>
        <v>1.5</v>
      </c>
      <c r="N2261" s="19"/>
      <c r="O2261" s="19">
        <f t="shared" si="1218"/>
        <v>1.5</v>
      </c>
      <c r="P2261" s="20" t="str">
        <f>VLOOKUP(H2261,Supporting!A:D,2,FALSE)</f>
        <v>rm</v>
      </c>
      <c r="Q2261" s="21" t="str">
        <f t="shared" si="1219"/>
        <v>off hired</v>
      </c>
      <c r="R2261" s="22">
        <v>44968</v>
      </c>
      <c r="S2261" s="22">
        <v>44974</v>
      </c>
      <c r="T2261" s="23">
        <f t="shared" si="1220"/>
        <v>1</v>
      </c>
      <c r="U2261" s="24">
        <f t="shared" si="1221"/>
        <v>1</v>
      </c>
      <c r="V2261" s="31">
        <f>VLOOKUP(H2261,Supporting!A:D,3,FALSE)</f>
        <v>135</v>
      </c>
      <c r="W2261" s="25">
        <f>VLOOKUP(H2261,Supporting!A:D,4,FALSE)</f>
        <v>12.25</v>
      </c>
      <c r="X2261" s="26">
        <f t="shared" si="1222"/>
        <v>202.5</v>
      </c>
      <c r="Y2261" s="26">
        <f t="shared" si="1223"/>
        <v>18.375</v>
      </c>
      <c r="Z2261" s="26">
        <f t="shared" si="1224"/>
        <v>141.74999999999997</v>
      </c>
      <c r="AA2261" s="26">
        <f t="shared" si="1225"/>
        <v>60.749999999999993</v>
      </c>
      <c r="AB2261" s="26">
        <f t="shared" si="1226"/>
        <v>18.375</v>
      </c>
      <c r="AC2261" s="26">
        <f t="shared" si="1227"/>
        <v>220.87499999999997</v>
      </c>
      <c r="AD2261" s="93">
        <f t="shared" si="1228"/>
        <v>220.87499999999997</v>
      </c>
    </row>
    <row r="2262" spans="1:30" ht="30" customHeight="1" x14ac:dyDescent="0.35">
      <c r="A2262" s="16"/>
      <c r="B2262" s="16" t="s">
        <v>47</v>
      </c>
      <c r="C2262" s="17">
        <v>1911</v>
      </c>
      <c r="D2262" s="18">
        <v>14496</v>
      </c>
      <c r="E2262" s="18">
        <v>8583</v>
      </c>
      <c r="F2262" s="19" t="s">
        <v>577</v>
      </c>
      <c r="G2262" s="16" t="s">
        <v>568</v>
      </c>
      <c r="H2262" s="16" t="s">
        <v>38</v>
      </c>
      <c r="I2262" s="19">
        <v>1.8</v>
      </c>
      <c r="J2262" s="19">
        <v>1.3</v>
      </c>
      <c r="K2262" s="19">
        <v>1.5</v>
      </c>
      <c r="L2262" s="19"/>
      <c r="M2262" s="19">
        <f t="shared" si="1217"/>
        <v>1.5</v>
      </c>
      <c r="N2262" s="19"/>
      <c r="O2262" s="19">
        <f t="shared" si="1218"/>
        <v>1.5</v>
      </c>
      <c r="P2262" s="20" t="str">
        <f>VLOOKUP(H2262,Supporting!A:D,2,FALSE)</f>
        <v>rm</v>
      </c>
      <c r="Q2262" s="21" t="str">
        <f t="shared" si="1219"/>
        <v>off hired</v>
      </c>
      <c r="R2262" s="22">
        <v>44968</v>
      </c>
      <c r="S2262" s="22">
        <v>44977</v>
      </c>
      <c r="T2262" s="23">
        <f t="shared" si="1220"/>
        <v>1</v>
      </c>
      <c r="U2262" s="24">
        <f t="shared" si="1221"/>
        <v>1.4285714285714286</v>
      </c>
      <c r="V2262" s="31">
        <f>VLOOKUP(H2262,Supporting!A:D,3,FALSE)</f>
        <v>135</v>
      </c>
      <c r="W2262" s="25">
        <f>VLOOKUP(H2262,Supporting!A:D,4,FALSE)</f>
        <v>12.25</v>
      </c>
      <c r="X2262" s="26">
        <f t="shared" si="1222"/>
        <v>202.5</v>
      </c>
      <c r="Y2262" s="26">
        <f t="shared" si="1223"/>
        <v>18.375</v>
      </c>
      <c r="Z2262" s="26">
        <f t="shared" si="1224"/>
        <v>141.74999999999997</v>
      </c>
      <c r="AA2262" s="26">
        <f t="shared" si="1225"/>
        <v>60.749999999999993</v>
      </c>
      <c r="AB2262" s="26">
        <f t="shared" si="1226"/>
        <v>26.25</v>
      </c>
      <c r="AC2262" s="26">
        <f t="shared" si="1227"/>
        <v>228.74999999999997</v>
      </c>
      <c r="AD2262" s="93">
        <f t="shared" si="1228"/>
        <v>228.74999999999997</v>
      </c>
    </row>
    <row r="2263" spans="1:30" ht="30" customHeight="1" x14ac:dyDescent="0.35">
      <c r="A2263" s="16"/>
      <c r="B2263" s="16" t="s">
        <v>47</v>
      </c>
      <c r="C2263" s="17">
        <v>1893</v>
      </c>
      <c r="D2263" s="18">
        <v>14478</v>
      </c>
      <c r="E2263" s="18">
        <v>8864</v>
      </c>
      <c r="F2263" s="19" t="s">
        <v>577</v>
      </c>
      <c r="G2263" s="16" t="s">
        <v>561</v>
      </c>
      <c r="H2263" s="16" t="s">
        <v>38</v>
      </c>
      <c r="I2263" s="19">
        <v>2.5</v>
      </c>
      <c r="J2263" s="19">
        <v>1.8</v>
      </c>
      <c r="K2263" s="19">
        <v>4</v>
      </c>
      <c r="L2263" s="19"/>
      <c r="M2263" s="19">
        <f t="shared" ref="M2263:M2268" si="1229">K2263-L2263</f>
        <v>4</v>
      </c>
      <c r="N2263" s="19"/>
      <c r="O2263" s="19">
        <f t="shared" ref="O2263:O2268" si="1230">IF(P2263="m3",I2263*J2263*M2263,IF(P2263="m2-LxH",I2263*M2263,IF(P2263="m2-LxW",I2263*J2263*N2263,IF(P2263="rm",M2263,IF(P2263="lm",I2263,IF(P2263="unit",1,0))))))</f>
        <v>4</v>
      </c>
      <c r="P2263" s="20" t="str">
        <f>VLOOKUP(H2263,Supporting!A:D,2,FALSE)</f>
        <v>rm</v>
      </c>
      <c r="Q2263" s="21" t="str">
        <f t="shared" ref="Q2263:Q2268" si="1231">IF(S2263&lt;&gt;0,"off hired",IF(R2263&lt;&gt;0,"on hire","-"))</f>
        <v>off hired</v>
      </c>
      <c r="R2263" s="22">
        <v>44966</v>
      </c>
      <c r="S2263" s="22">
        <v>45029</v>
      </c>
      <c r="T2263" s="23">
        <f t="shared" ref="T2263:T2268" si="1232">IF(S2263&lt;&gt;0,1,0)</f>
        <v>1</v>
      </c>
      <c r="U2263" s="24">
        <f t="shared" ref="U2263:U2268" si="1233">IF(Q2263="on hire",$C$1-R2263+1,IF(Q2263="off hired",S2263-R2263+1,0))/7</f>
        <v>9.1428571428571423</v>
      </c>
      <c r="V2263" s="31">
        <f>VLOOKUP(H2263,Supporting!A:D,3,FALSE)</f>
        <v>135</v>
      </c>
      <c r="W2263" s="25">
        <f>VLOOKUP(H2263,Supporting!A:D,4,FALSE)</f>
        <v>12.25</v>
      </c>
      <c r="X2263" s="26">
        <f t="shared" ref="X2263:X2268" si="1234">V2263*O2263</f>
        <v>540</v>
      </c>
      <c r="Y2263" s="26">
        <f t="shared" ref="Y2263:Y2268" si="1235">W2263*O2263</f>
        <v>49</v>
      </c>
      <c r="Z2263" s="26">
        <f t="shared" ref="Z2263:Z2268" si="1236">_xlfn.IFNA(0.7*O2263*V2263,0)</f>
        <v>378</v>
      </c>
      <c r="AA2263" s="26">
        <f t="shared" ref="AA2263:AA2268" si="1237">IF(Q2263="off hired",0.3*O2263*V2263*T2263,0)</f>
        <v>162</v>
      </c>
      <c r="AB2263" s="26">
        <f t="shared" ref="AB2263:AB2268" si="1238">_xlfn.IFNA(U2263*O2263*W2263,0)</f>
        <v>448</v>
      </c>
      <c r="AC2263" s="26">
        <f t="shared" ref="AC2263:AC2268" si="1239">Z2263+AA2263+AB2263</f>
        <v>988</v>
      </c>
      <c r="AD2263" s="93">
        <f t="shared" ref="AD2263:AD2268" si="1240">_xlfn.IFNA(AC2263,0)</f>
        <v>988</v>
      </c>
    </row>
    <row r="2264" spans="1:30" ht="30" customHeight="1" x14ac:dyDescent="0.35">
      <c r="A2264" s="16"/>
      <c r="B2264" s="16" t="s">
        <v>79</v>
      </c>
      <c r="C2264" s="17" t="s">
        <v>620</v>
      </c>
      <c r="D2264" s="18">
        <v>14506</v>
      </c>
      <c r="E2264" s="18"/>
      <c r="F2264" s="19" t="s">
        <v>577</v>
      </c>
      <c r="G2264" s="16" t="s">
        <v>56</v>
      </c>
      <c r="H2264" s="16" t="s">
        <v>41</v>
      </c>
      <c r="I2264" s="19">
        <v>18.600000000000001</v>
      </c>
      <c r="J2264" s="19">
        <v>2</v>
      </c>
      <c r="K2264" s="19"/>
      <c r="L2264" s="19"/>
      <c r="M2264" s="19">
        <f t="shared" si="1229"/>
        <v>0</v>
      </c>
      <c r="N2264" s="19">
        <v>2</v>
      </c>
      <c r="O2264" s="19">
        <f t="shared" si="1230"/>
        <v>74.400000000000006</v>
      </c>
      <c r="P2264" s="20" t="str">
        <f>VLOOKUP(H2264,Supporting!A:D,2,FALSE)</f>
        <v>m2-LxW</v>
      </c>
      <c r="Q2264" s="21" t="str">
        <f t="shared" si="1231"/>
        <v>on hire</v>
      </c>
      <c r="R2264" s="22">
        <v>44970</v>
      </c>
      <c r="S2264" s="22"/>
      <c r="T2264" s="23">
        <f t="shared" si="1232"/>
        <v>0</v>
      </c>
      <c r="U2264" s="24">
        <f t="shared" ca="1" si="1233"/>
        <v>10.142857142857142</v>
      </c>
      <c r="V2264" s="31">
        <f>VLOOKUP(H2264,Supporting!A:D,3,FALSE)</f>
        <v>36.5</v>
      </c>
      <c r="W2264" s="25">
        <f>VLOOKUP(H2264,Supporting!A:D,4,FALSE)</f>
        <v>3.15</v>
      </c>
      <c r="X2264" s="26">
        <f t="shared" si="1234"/>
        <v>2715.6000000000004</v>
      </c>
      <c r="Y2264" s="26">
        <f t="shared" si="1235"/>
        <v>234.36</v>
      </c>
      <c r="Z2264" s="26">
        <f t="shared" si="1236"/>
        <v>1900.9199999999998</v>
      </c>
      <c r="AA2264" s="26">
        <f t="shared" si="1237"/>
        <v>0</v>
      </c>
      <c r="AB2264" s="26">
        <f t="shared" ca="1" si="1238"/>
        <v>2377.08</v>
      </c>
      <c r="AC2264" s="26">
        <f t="shared" ca="1" si="1239"/>
        <v>4278</v>
      </c>
      <c r="AD2264" s="93">
        <f t="shared" ca="1" si="1240"/>
        <v>4278</v>
      </c>
    </row>
    <row r="2265" spans="1:30" ht="30" customHeight="1" x14ac:dyDescent="0.35">
      <c r="A2265" s="16"/>
      <c r="B2265" s="16" t="s">
        <v>79</v>
      </c>
      <c r="C2265" s="17">
        <v>1919</v>
      </c>
      <c r="D2265" s="18">
        <v>14507</v>
      </c>
      <c r="E2265" s="18">
        <v>8569</v>
      </c>
      <c r="F2265" s="19" t="s">
        <v>577</v>
      </c>
      <c r="G2265" s="16" t="s">
        <v>621</v>
      </c>
      <c r="H2265" s="16" t="s">
        <v>36</v>
      </c>
      <c r="I2265" s="19">
        <v>6.5</v>
      </c>
      <c r="J2265" s="19">
        <v>1.3</v>
      </c>
      <c r="K2265" s="19">
        <v>3.5</v>
      </c>
      <c r="L2265" s="19"/>
      <c r="M2265" s="19">
        <f t="shared" si="1229"/>
        <v>3.5</v>
      </c>
      <c r="N2265" s="19"/>
      <c r="O2265" s="19">
        <f t="shared" si="1230"/>
        <v>22.75</v>
      </c>
      <c r="P2265" s="20" t="str">
        <f>VLOOKUP(H2265,Supporting!A:D,2,FALSE)</f>
        <v>m2-LxH</v>
      </c>
      <c r="Q2265" s="21" t="str">
        <f t="shared" si="1231"/>
        <v>off hired</v>
      </c>
      <c r="R2265" s="22">
        <v>44970</v>
      </c>
      <c r="S2265" s="22">
        <v>44974</v>
      </c>
      <c r="T2265" s="23">
        <f t="shared" si="1232"/>
        <v>1</v>
      </c>
      <c r="U2265" s="24">
        <f t="shared" si="1233"/>
        <v>0.7142857142857143</v>
      </c>
      <c r="V2265" s="31">
        <f>VLOOKUP(H2265,Supporting!A:D,3,FALSE)</f>
        <v>14</v>
      </c>
      <c r="W2265" s="25">
        <f>VLOOKUP(H2265,Supporting!A:D,4,FALSE)</f>
        <v>0.84</v>
      </c>
      <c r="X2265" s="26">
        <f t="shared" si="1234"/>
        <v>318.5</v>
      </c>
      <c r="Y2265" s="26">
        <f t="shared" si="1235"/>
        <v>19.11</v>
      </c>
      <c r="Z2265" s="26">
        <f t="shared" si="1236"/>
        <v>222.95</v>
      </c>
      <c r="AA2265" s="26">
        <f t="shared" si="1237"/>
        <v>95.55</v>
      </c>
      <c r="AB2265" s="26">
        <f t="shared" si="1238"/>
        <v>13.65</v>
      </c>
      <c r="AC2265" s="26">
        <f t="shared" si="1239"/>
        <v>332.15</v>
      </c>
      <c r="AD2265" s="93">
        <f t="shared" si="1240"/>
        <v>332.15</v>
      </c>
    </row>
    <row r="2266" spans="1:30" ht="30" customHeight="1" x14ac:dyDescent="0.35">
      <c r="A2266" s="16"/>
      <c r="B2266" s="16" t="s">
        <v>47</v>
      </c>
      <c r="C2266" s="17">
        <v>1920</v>
      </c>
      <c r="D2266" s="18">
        <v>14508</v>
      </c>
      <c r="E2266" s="18"/>
      <c r="F2266" s="19" t="s">
        <v>577</v>
      </c>
      <c r="G2266" s="16" t="s">
        <v>134</v>
      </c>
      <c r="H2266" s="16" t="s">
        <v>38</v>
      </c>
      <c r="I2266" s="19">
        <v>2.5</v>
      </c>
      <c r="J2266" s="19">
        <v>1.3</v>
      </c>
      <c r="K2266" s="19">
        <v>4</v>
      </c>
      <c r="L2266" s="19"/>
      <c r="M2266" s="19">
        <f t="shared" si="1229"/>
        <v>4</v>
      </c>
      <c r="N2266" s="19"/>
      <c r="O2266" s="19">
        <f t="shared" si="1230"/>
        <v>4</v>
      </c>
      <c r="P2266" s="20" t="str">
        <f>VLOOKUP(H2266,Supporting!A:D,2,FALSE)</f>
        <v>rm</v>
      </c>
      <c r="Q2266" s="21" t="str">
        <f t="shared" si="1231"/>
        <v>on hire</v>
      </c>
      <c r="R2266" s="22">
        <v>44970</v>
      </c>
      <c r="S2266" s="22"/>
      <c r="T2266" s="23">
        <f t="shared" si="1232"/>
        <v>0</v>
      </c>
      <c r="U2266" s="24">
        <f t="shared" ca="1" si="1233"/>
        <v>10.142857142857142</v>
      </c>
      <c r="V2266" s="31">
        <f>VLOOKUP(H2266,Supporting!A:D,3,FALSE)</f>
        <v>135</v>
      </c>
      <c r="W2266" s="25">
        <f>VLOOKUP(H2266,Supporting!A:D,4,FALSE)</f>
        <v>12.25</v>
      </c>
      <c r="X2266" s="26">
        <f t="shared" si="1234"/>
        <v>540</v>
      </c>
      <c r="Y2266" s="26">
        <f t="shared" si="1235"/>
        <v>49</v>
      </c>
      <c r="Z2266" s="26">
        <f t="shared" si="1236"/>
        <v>378</v>
      </c>
      <c r="AA2266" s="26">
        <f t="shared" si="1237"/>
        <v>0</v>
      </c>
      <c r="AB2266" s="26">
        <f t="shared" ca="1" si="1238"/>
        <v>497</v>
      </c>
      <c r="AC2266" s="26">
        <f t="shared" ca="1" si="1239"/>
        <v>875</v>
      </c>
      <c r="AD2266" s="93">
        <f t="shared" ca="1" si="1240"/>
        <v>875</v>
      </c>
    </row>
    <row r="2267" spans="1:30" ht="30" customHeight="1" x14ac:dyDescent="0.35">
      <c r="A2267" s="16"/>
      <c r="B2267" s="16" t="s">
        <v>47</v>
      </c>
      <c r="C2267" s="17">
        <v>1921</v>
      </c>
      <c r="D2267" s="18">
        <v>14509</v>
      </c>
      <c r="E2267" s="18"/>
      <c r="F2267" s="19" t="s">
        <v>577</v>
      </c>
      <c r="G2267" s="16" t="s">
        <v>222</v>
      </c>
      <c r="H2267" s="16" t="s">
        <v>38</v>
      </c>
      <c r="I2267" s="19">
        <v>2.5</v>
      </c>
      <c r="J2267" s="19">
        <v>1.3</v>
      </c>
      <c r="K2267" s="19">
        <v>2.5</v>
      </c>
      <c r="L2267" s="19"/>
      <c r="M2267" s="19">
        <f t="shared" si="1229"/>
        <v>2.5</v>
      </c>
      <c r="N2267" s="19"/>
      <c r="O2267" s="19">
        <f t="shared" si="1230"/>
        <v>2.5</v>
      </c>
      <c r="P2267" s="20" t="str">
        <f>VLOOKUP(H2267,Supporting!A:D,2,FALSE)</f>
        <v>rm</v>
      </c>
      <c r="Q2267" s="21" t="str">
        <f t="shared" si="1231"/>
        <v>on hire</v>
      </c>
      <c r="R2267" s="22">
        <v>44970</v>
      </c>
      <c r="S2267" s="22"/>
      <c r="T2267" s="23">
        <f t="shared" si="1232"/>
        <v>0</v>
      </c>
      <c r="U2267" s="24">
        <f t="shared" ca="1" si="1233"/>
        <v>10.142857142857142</v>
      </c>
      <c r="V2267" s="31">
        <f>VLOOKUP(H2267,Supporting!A:D,3,FALSE)</f>
        <v>135</v>
      </c>
      <c r="W2267" s="25">
        <f>VLOOKUP(H2267,Supporting!A:D,4,FALSE)</f>
        <v>12.25</v>
      </c>
      <c r="X2267" s="26">
        <f t="shared" si="1234"/>
        <v>337.5</v>
      </c>
      <c r="Y2267" s="26">
        <f t="shared" si="1235"/>
        <v>30.625</v>
      </c>
      <c r="Z2267" s="26">
        <f t="shared" si="1236"/>
        <v>236.25</v>
      </c>
      <c r="AA2267" s="26">
        <f t="shared" si="1237"/>
        <v>0</v>
      </c>
      <c r="AB2267" s="26">
        <f t="shared" ca="1" si="1238"/>
        <v>310.62499999999994</v>
      </c>
      <c r="AC2267" s="26">
        <f t="shared" ca="1" si="1239"/>
        <v>546.875</v>
      </c>
      <c r="AD2267" s="93">
        <f t="shared" ca="1" si="1240"/>
        <v>546.875</v>
      </c>
    </row>
    <row r="2268" spans="1:30" ht="30" customHeight="1" x14ac:dyDescent="0.35">
      <c r="A2268" s="16"/>
      <c r="B2268" s="16" t="s">
        <v>79</v>
      </c>
      <c r="C2268" s="17">
        <v>1922</v>
      </c>
      <c r="D2268" s="18">
        <v>14510</v>
      </c>
      <c r="E2268" s="18">
        <v>8861</v>
      </c>
      <c r="F2268" s="19" t="s">
        <v>49</v>
      </c>
      <c r="G2268" s="16" t="s">
        <v>80</v>
      </c>
      <c r="H2268" s="16" t="s">
        <v>36</v>
      </c>
      <c r="I2268" s="19">
        <v>12.5</v>
      </c>
      <c r="J2268" s="19">
        <v>1.3</v>
      </c>
      <c r="K2268" s="19">
        <v>5.5</v>
      </c>
      <c r="L2268" s="19"/>
      <c r="M2268" s="19">
        <f t="shared" si="1229"/>
        <v>5.5</v>
      </c>
      <c r="N2268" s="19"/>
      <c r="O2268" s="19">
        <f t="shared" si="1230"/>
        <v>68.75</v>
      </c>
      <c r="P2268" s="20" t="str">
        <f>VLOOKUP(H2268,Supporting!A:D,2,FALSE)</f>
        <v>m2-LxH</v>
      </c>
      <c r="Q2268" s="21" t="str">
        <f t="shared" si="1231"/>
        <v>off hired</v>
      </c>
      <c r="R2268" s="22">
        <v>44970</v>
      </c>
      <c r="S2268" s="22">
        <v>45026</v>
      </c>
      <c r="T2268" s="23">
        <f t="shared" si="1232"/>
        <v>1</v>
      </c>
      <c r="U2268" s="24">
        <f t="shared" si="1233"/>
        <v>8.1428571428571423</v>
      </c>
      <c r="V2268" s="31">
        <f>VLOOKUP(H2268,Supporting!A:D,3,FALSE)</f>
        <v>14</v>
      </c>
      <c r="W2268" s="25">
        <f>VLOOKUP(H2268,Supporting!A:D,4,FALSE)</f>
        <v>0.84</v>
      </c>
      <c r="X2268" s="26">
        <f t="shared" si="1234"/>
        <v>962.5</v>
      </c>
      <c r="Y2268" s="26">
        <f t="shared" si="1235"/>
        <v>57.75</v>
      </c>
      <c r="Z2268" s="26">
        <f t="shared" si="1236"/>
        <v>673.75</v>
      </c>
      <c r="AA2268" s="26">
        <f t="shared" si="1237"/>
        <v>288.75</v>
      </c>
      <c r="AB2268" s="26">
        <f t="shared" si="1238"/>
        <v>470.24999999999994</v>
      </c>
      <c r="AC2268" s="26">
        <f t="shared" si="1239"/>
        <v>1432.75</v>
      </c>
      <c r="AD2268" s="93">
        <f t="shared" si="1240"/>
        <v>1432.75</v>
      </c>
    </row>
    <row r="2269" spans="1:30" ht="30" customHeight="1" x14ac:dyDescent="0.35">
      <c r="A2269" s="16"/>
      <c r="B2269" s="16" t="s">
        <v>79</v>
      </c>
      <c r="C2269" s="17">
        <v>1922</v>
      </c>
      <c r="D2269" s="18">
        <v>14510</v>
      </c>
      <c r="E2269" s="18">
        <v>8861</v>
      </c>
      <c r="F2269" s="19" t="s">
        <v>49</v>
      </c>
      <c r="G2269" s="16" t="s">
        <v>80</v>
      </c>
      <c r="H2269" s="16" t="s">
        <v>41</v>
      </c>
      <c r="I2269" s="19">
        <v>10</v>
      </c>
      <c r="J2269" s="19">
        <v>1.2</v>
      </c>
      <c r="K2269" s="19"/>
      <c r="L2269" s="19"/>
      <c r="M2269" s="19">
        <f t="shared" ref="M2269:M2280" si="1241">K2269-L2269</f>
        <v>0</v>
      </c>
      <c r="N2269" s="19">
        <v>1</v>
      </c>
      <c r="O2269" s="19">
        <f t="shared" ref="O2269:O2280" si="1242">IF(P2269="m3",I2269*J2269*M2269,IF(P2269="m2-LxH",I2269*M2269,IF(P2269="m2-LxW",I2269*J2269*N2269,IF(P2269="rm",M2269,IF(P2269="lm",I2269,IF(P2269="unit",1,0))))))</f>
        <v>12</v>
      </c>
      <c r="P2269" s="20" t="str">
        <f>VLOOKUP(H2269,Supporting!A:D,2,FALSE)</f>
        <v>m2-LxW</v>
      </c>
      <c r="Q2269" s="21" t="str">
        <f t="shared" ref="Q2269:Q2280" si="1243">IF(S2269&lt;&gt;0,"off hired",IF(R2269&lt;&gt;0,"on hire","-"))</f>
        <v>off hired</v>
      </c>
      <c r="R2269" s="22">
        <v>44970</v>
      </c>
      <c r="S2269" s="22">
        <v>45026</v>
      </c>
      <c r="T2269" s="23">
        <f t="shared" ref="T2269:T2280" si="1244">IF(S2269&lt;&gt;0,1,0)</f>
        <v>1</v>
      </c>
      <c r="U2269" s="24">
        <f t="shared" ref="U2269:U2280" si="1245">IF(Q2269="on hire",$C$1-R2269+1,IF(Q2269="off hired",S2269-R2269+1,0))/7</f>
        <v>8.1428571428571423</v>
      </c>
      <c r="V2269" s="31">
        <f>VLOOKUP(H2269,Supporting!A:D,3,FALSE)</f>
        <v>36.5</v>
      </c>
      <c r="W2269" s="25">
        <f>VLOOKUP(H2269,Supporting!A:D,4,FALSE)</f>
        <v>3.15</v>
      </c>
      <c r="X2269" s="26">
        <f t="shared" ref="X2269:X2280" si="1246">V2269*O2269</f>
        <v>438</v>
      </c>
      <c r="Y2269" s="26">
        <f t="shared" ref="Y2269:Y2280" si="1247">W2269*O2269</f>
        <v>37.799999999999997</v>
      </c>
      <c r="Z2269" s="26">
        <f t="shared" ref="Z2269:Z2280" si="1248">_xlfn.IFNA(0.7*O2269*V2269,0)</f>
        <v>306.59999999999997</v>
      </c>
      <c r="AA2269" s="26">
        <f t="shared" ref="AA2269:AA2280" si="1249">IF(Q2269="off hired",0.3*O2269*V2269*T2269,0)</f>
        <v>131.39999999999998</v>
      </c>
      <c r="AB2269" s="26">
        <f t="shared" ref="AB2269:AB2280" si="1250">_xlfn.IFNA(U2269*O2269*W2269,0)</f>
        <v>307.79999999999995</v>
      </c>
      <c r="AC2269" s="26">
        <f t="shared" ref="AC2269:AC2280" si="1251">Z2269+AA2269+AB2269</f>
        <v>745.8</v>
      </c>
      <c r="AD2269" s="93">
        <f t="shared" ref="AD2269:AD2280" si="1252">_xlfn.IFNA(AC2269,0)</f>
        <v>745.8</v>
      </c>
    </row>
    <row r="2270" spans="1:30" ht="30" customHeight="1" x14ac:dyDescent="0.35">
      <c r="A2270" s="16"/>
      <c r="B2270" s="16" t="s">
        <v>79</v>
      </c>
      <c r="C2270" s="17">
        <v>1923</v>
      </c>
      <c r="D2270" s="18">
        <v>14511</v>
      </c>
      <c r="E2270" s="18"/>
      <c r="F2270" s="19" t="s">
        <v>49</v>
      </c>
      <c r="G2270" s="16" t="s">
        <v>56</v>
      </c>
      <c r="H2270" s="16" t="s">
        <v>28</v>
      </c>
      <c r="I2270" s="19">
        <v>7.5</v>
      </c>
      <c r="J2270" s="19">
        <v>2.5</v>
      </c>
      <c r="K2270" s="19">
        <v>7.5</v>
      </c>
      <c r="L2270" s="19"/>
      <c r="M2270" s="19">
        <f t="shared" si="1241"/>
        <v>7.5</v>
      </c>
      <c r="N2270" s="19"/>
      <c r="O2270" s="19">
        <f t="shared" si="1242"/>
        <v>140.625</v>
      </c>
      <c r="P2270" s="20" t="str">
        <f>VLOOKUP(H2270,Supporting!A:D,2,FALSE)</f>
        <v>m3</v>
      </c>
      <c r="Q2270" s="21" t="str">
        <f t="shared" si="1243"/>
        <v>on hire</v>
      </c>
      <c r="R2270" s="22">
        <v>44970</v>
      </c>
      <c r="S2270" s="22"/>
      <c r="T2270" s="23">
        <f t="shared" si="1244"/>
        <v>0</v>
      </c>
      <c r="U2270" s="24">
        <f t="shared" ca="1" si="1245"/>
        <v>10.142857142857142</v>
      </c>
      <c r="V2270" s="31">
        <f>VLOOKUP(H2270,Supporting!A:D,3,FALSE)</f>
        <v>7.5</v>
      </c>
      <c r="W2270" s="25">
        <f>VLOOKUP(H2270,Supporting!A:D,4,FALSE)</f>
        <v>0.70000000000000007</v>
      </c>
      <c r="X2270" s="26">
        <f t="shared" si="1246"/>
        <v>1054.6875</v>
      </c>
      <c r="Y2270" s="26">
        <f t="shared" si="1247"/>
        <v>98.437500000000014</v>
      </c>
      <c r="Z2270" s="26">
        <f t="shared" si="1248"/>
        <v>738.28125</v>
      </c>
      <c r="AA2270" s="26">
        <f t="shared" si="1249"/>
        <v>0</v>
      </c>
      <c r="AB2270" s="26">
        <f t="shared" ca="1" si="1250"/>
        <v>998.4375</v>
      </c>
      <c r="AC2270" s="26">
        <f t="shared" ca="1" si="1251"/>
        <v>1736.71875</v>
      </c>
      <c r="AD2270" s="93">
        <f t="shared" ca="1" si="1252"/>
        <v>1736.71875</v>
      </c>
    </row>
    <row r="2271" spans="1:30" ht="30" customHeight="1" x14ac:dyDescent="0.35">
      <c r="A2271" s="16"/>
      <c r="B2271" s="16" t="s">
        <v>79</v>
      </c>
      <c r="C2271" s="17">
        <v>1923</v>
      </c>
      <c r="D2271" s="18">
        <v>14511</v>
      </c>
      <c r="E2271" s="18"/>
      <c r="F2271" s="19" t="s">
        <v>49</v>
      </c>
      <c r="G2271" s="16" t="s">
        <v>56</v>
      </c>
      <c r="H2271" s="16" t="s">
        <v>39</v>
      </c>
      <c r="I2271" s="19">
        <v>7.5</v>
      </c>
      <c r="J2271" s="19">
        <v>4</v>
      </c>
      <c r="K2271" s="19"/>
      <c r="L2271" s="19"/>
      <c r="M2271" s="19">
        <f t="shared" si="1241"/>
        <v>0</v>
      </c>
      <c r="N2271" s="19">
        <v>1</v>
      </c>
      <c r="O2271" s="19">
        <f t="shared" si="1242"/>
        <v>30</v>
      </c>
      <c r="P2271" s="20" t="str">
        <f>VLOOKUP(H2271,Supporting!A:D,2,FALSE)</f>
        <v>m2-LxW</v>
      </c>
      <c r="Q2271" s="21" t="str">
        <f t="shared" si="1243"/>
        <v>on hire</v>
      </c>
      <c r="R2271" s="22">
        <v>44970</v>
      </c>
      <c r="S2271" s="22"/>
      <c r="T2271" s="23">
        <f t="shared" si="1244"/>
        <v>0</v>
      </c>
      <c r="U2271" s="24">
        <f t="shared" ca="1" si="1245"/>
        <v>10.142857142857142</v>
      </c>
      <c r="V2271" s="31">
        <f>VLOOKUP(H2271,Supporting!A:D,3,FALSE)</f>
        <v>7.5</v>
      </c>
      <c r="W2271" s="25">
        <f>VLOOKUP(H2271,Supporting!A:D,4,FALSE)</f>
        <v>1.05</v>
      </c>
      <c r="X2271" s="26">
        <f t="shared" si="1246"/>
        <v>225</v>
      </c>
      <c r="Y2271" s="26">
        <f t="shared" si="1247"/>
        <v>31.5</v>
      </c>
      <c r="Z2271" s="26">
        <f t="shared" si="1248"/>
        <v>157.5</v>
      </c>
      <c r="AA2271" s="26">
        <f t="shared" si="1249"/>
        <v>0</v>
      </c>
      <c r="AB2271" s="26">
        <f t="shared" ca="1" si="1250"/>
        <v>319.5</v>
      </c>
      <c r="AC2271" s="26">
        <f t="shared" ca="1" si="1251"/>
        <v>477</v>
      </c>
      <c r="AD2271" s="93">
        <f t="shared" ca="1" si="1252"/>
        <v>477</v>
      </c>
    </row>
    <row r="2272" spans="1:30" ht="30" customHeight="1" x14ac:dyDescent="0.35">
      <c r="A2272" s="16"/>
      <c r="B2272" s="16" t="s">
        <v>115</v>
      </c>
      <c r="C2272" s="17">
        <v>1924</v>
      </c>
      <c r="D2272" s="18">
        <v>14512</v>
      </c>
      <c r="E2272" s="18">
        <v>8772</v>
      </c>
      <c r="F2272" s="19" t="s">
        <v>49</v>
      </c>
      <c r="G2272" s="16" t="s">
        <v>622</v>
      </c>
      <c r="H2272" s="16" t="s">
        <v>36</v>
      </c>
      <c r="I2272" s="19">
        <v>51.5</v>
      </c>
      <c r="J2272" s="19">
        <v>1</v>
      </c>
      <c r="K2272" s="19">
        <v>1.5</v>
      </c>
      <c r="L2272" s="19"/>
      <c r="M2272" s="19">
        <f t="shared" si="1241"/>
        <v>1.5</v>
      </c>
      <c r="N2272" s="19"/>
      <c r="O2272" s="19">
        <f t="shared" si="1242"/>
        <v>77.25</v>
      </c>
      <c r="P2272" s="20" t="str">
        <f>VLOOKUP(H2272,Supporting!A:D,2,FALSE)</f>
        <v>m2-LxH</v>
      </c>
      <c r="Q2272" s="21" t="str">
        <f t="shared" si="1243"/>
        <v>off hired</v>
      </c>
      <c r="R2272" s="22">
        <v>44970</v>
      </c>
      <c r="S2272" s="22">
        <v>44988</v>
      </c>
      <c r="T2272" s="23">
        <f t="shared" si="1244"/>
        <v>1</v>
      </c>
      <c r="U2272" s="24">
        <f t="shared" si="1245"/>
        <v>2.7142857142857144</v>
      </c>
      <c r="V2272" s="31">
        <f>VLOOKUP(H2272,Supporting!A:D,3,FALSE)</f>
        <v>14</v>
      </c>
      <c r="W2272" s="25">
        <f>VLOOKUP(H2272,Supporting!A:D,4,FALSE)</f>
        <v>0.84</v>
      </c>
      <c r="X2272" s="26">
        <f t="shared" si="1246"/>
        <v>1081.5</v>
      </c>
      <c r="Y2272" s="26">
        <f t="shared" si="1247"/>
        <v>64.89</v>
      </c>
      <c r="Z2272" s="26">
        <f t="shared" si="1248"/>
        <v>757.05</v>
      </c>
      <c r="AA2272" s="26">
        <f t="shared" si="1249"/>
        <v>324.45</v>
      </c>
      <c r="AB2272" s="26">
        <f t="shared" si="1250"/>
        <v>176.13</v>
      </c>
      <c r="AC2272" s="26">
        <f t="shared" si="1251"/>
        <v>1257.6300000000001</v>
      </c>
      <c r="AD2272" s="93">
        <f t="shared" si="1252"/>
        <v>1257.6300000000001</v>
      </c>
    </row>
    <row r="2273" spans="1:30" ht="30" customHeight="1" x14ac:dyDescent="0.35">
      <c r="A2273" s="16"/>
      <c r="B2273" s="16" t="s">
        <v>79</v>
      </c>
      <c r="C2273" s="17">
        <v>1925</v>
      </c>
      <c r="D2273" s="18">
        <v>14513</v>
      </c>
      <c r="E2273" s="18">
        <v>8861</v>
      </c>
      <c r="F2273" s="19" t="s">
        <v>49</v>
      </c>
      <c r="G2273" s="16" t="s">
        <v>80</v>
      </c>
      <c r="H2273" s="16" t="s">
        <v>28</v>
      </c>
      <c r="I2273" s="19">
        <v>11.8</v>
      </c>
      <c r="J2273" s="19">
        <v>4</v>
      </c>
      <c r="K2273" s="19">
        <v>5.6</v>
      </c>
      <c r="L2273" s="19"/>
      <c r="M2273" s="19">
        <f t="shared" si="1241"/>
        <v>5.6</v>
      </c>
      <c r="N2273" s="19"/>
      <c r="O2273" s="19">
        <f t="shared" si="1242"/>
        <v>264.32</v>
      </c>
      <c r="P2273" s="20" t="str">
        <f>VLOOKUP(H2273,Supporting!A:D,2,FALSE)</f>
        <v>m3</v>
      </c>
      <c r="Q2273" s="21" t="str">
        <f t="shared" si="1243"/>
        <v>off hired</v>
      </c>
      <c r="R2273" s="22">
        <v>44971</v>
      </c>
      <c r="S2273" s="22">
        <v>45026</v>
      </c>
      <c r="T2273" s="23">
        <f t="shared" si="1244"/>
        <v>1</v>
      </c>
      <c r="U2273" s="24">
        <f t="shared" si="1245"/>
        <v>8</v>
      </c>
      <c r="V2273" s="31">
        <f>VLOOKUP(H2273,Supporting!A:D,3,FALSE)</f>
        <v>7.5</v>
      </c>
      <c r="W2273" s="25">
        <f>VLOOKUP(H2273,Supporting!A:D,4,FALSE)</f>
        <v>0.70000000000000007</v>
      </c>
      <c r="X2273" s="26">
        <f t="shared" si="1246"/>
        <v>1982.3999999999999</v>
      </c>
      <c r="Y2273" s="26">
        <f t="shared" si="1247"/>
        <v>185.024</v>
      </c>
      <c r="Z2273" s="26">
        <f t="shared" si="1248"/>
        <v>1387.6799999999998</v>
      </c>
      <c r="AA2273" s="26">
        <f t="shared" si="1249"/>
        <v>594.71999999999991</v>
      </c>
      <c r="AB2273" s="26">
        <f t="shared" si="1250"/>
        <v>1480.192</v>
      </c>
      <c r="AC2273" s="26">
        <f t="shared" si="1251"/>
        <v>3462.5919999999996</v>
      </c>
      <c r="AD2273" s="93">
        <f t="shared" si="1252"/>
        <v>3462.5919999999996</v>
      </c>
    </row>
    <row r="2274" spans="1:30" ht="30" customHeight="1" x14ac:dyDescent="0.35">
      <c r="A2274" s="16"/>
      <c r="B2274" s="16" t="s">
        <v>61</v>
      </c>
      <c r="C2274" s="17">
        <v>1926</v>
      </c>
      <c r="D2274" s="18">
        <v>14514</v>
      </c>
      <c r="E2274" s="18">
        <v>8592</v>
      </c>
      <c r="F2274" s="19" t="s">
        <v>577</v>
      </c>
      <c r="G2274" s="16" t="s">
        <v>90</v>
      </c>
      <c r="H2274" s="16" t="s">
        <v>52</v>
      </c>
      <c r="I2274" s="19">
        <v>7.5</v>
      </c>
      <c r="J2274" s="19">
        <v>1.8</v>
      </c>
      <c r="K2274" s="19">
        <v>2.5</v>
      </c>
      <c r="L2274" s="19"/>
      <c r="M2274" s="19">
        <f t="shared" si="1241"/>
        <v>2.5</v>
      </c>
      <c r="N2274" s="19"/>
      <c r="O2274" s="19">
        <f t="shared" si="1242"/>
        <v>18.75</v>
      </c>
      <c r="P2274" s="20" t="str">
        <f>VLOOKUP(H2274,Supporting!A:D,2,FALSE)</f>
        <v>m2-LxH</v>
      </c>
      <c r="Q2274" s="21" t="str">
        <f t="shared" si="1243"/>
        <v>off hired</v>
      </c>
      <c r="R2274" s="22">
        <v>44971</v>
      </c>
      <c r="S2274" s="22">
        <v>44978</v>
      </c>
      <c r="T2274" s="23">
        <f t="shared" si="1244"/>
        <v>1</v>
      </c>
      <c r="U2274" s="24">
        <f t="shared" si="1245"/>
        <v>1.1428571428571428</v>
      </c>
      <c r="V2274" s="31">
        <f>VLOOKUP(H2274,Supporting!A:D,3,FALSE)</f>
        <v>18</v>
      </c>
      <c r="W2274" s="25">
        <f>VLOOKUP(H2274,Supporting!A:D,4,FALSE)</f>
        <v>1.05</v>
      </c>
      <c r="X2274" s="26">
        <f t="shared" si="1246"/>
        <v>337.5</v>
      </c>
      <c r="Y2274" s="26">
        <f t="shared" si="1247"/>
        <v>19.6875</v>
      </c>
      <c r="Z2274" s="26">
        <f t="shared" si="1248"/>
        <v>236.25</v>
      </c>
      <c r="AA2274" s="26">
        <f t="shared" si="1249"/>
        <v>101.25</v>
      </c>
      <c r="AB2274" s="26">
        <f t="shared" si="1250"/>
        <v>22.5</v>
      </c>
      <c r="AC2274" s="26">
        <f t="shared" si="1251"/>
        <v>360</v>
      </c>
      <c r="AD2274" s="93">
        <f t="shared" si="1252"/>
        <v>360</v>
      </c>
    </row>
    <row r="2275" spans="1:30" ht="30" customHeight="1" x14ac:dyDescent="0.35">
      <c r="A2275" s="16"/>
      <c r="B2275" s="16" t="s">
        <v>47</v>
      </c>
      <c r="C2275" s="17">
        <v>1927</v>
      </c>
      <c r="D2275" s="18">
        <v>14515</v>
      </c>
      <c r="E2275" s="18">
        <v>8589</v>
      </c>
      <c r="F2275" s="19" t="s">
        <v>49</v>
      </c>
      <c r="G2275" s="16" t="s">
        <v>623</v>
      </c>
      <c r="H2275" s="16" t="s">
        <v>52</v>
      </c>
      <c r="I2275" s="19">
        <v>4</v>
      </c>
      <c r="J2275" s="19">
        <v>1.8</v>
      </c>
      <c r="K2275" s="19">
        <v>2.5</v>
      </c>
      <c r="L2275" s="19"/>
      <c r="M2275" s="19">
        <f t="shared" si="1241"/>
        <v>2.5</v>
      </c>
      <c r="N2275" s="19"/>
      <c r="O2275" s="19">
        <f t="shared" si="1242"/>
        <v>10</v>
      </c>
      <c r="P2275" s="20" t="str">
        <f>VLOOKUP(H2275,Supporting!A:D,2,FALSE)</f>
        <v>m2-LxH</v>
      </c>
      <c r="Q2275" s="21" t="str">
        <f t="shared" si="1243"/>
        <v>off hired</v>
      </c>
      <c r="R2275" s="22">
        <v>44972</v>
      </c>
      <c r="S2275" s="22">
        <v>44978</v>
      </c>
      <c r="T2275" s="23">
        <f t="shared" si="1244"/>
        <v>1</v>
      </c>
      <c r="U2275" s="24">
        <f t="shared" si="1245"/>
        <v>1</v>
      </c>
      <c r="V2275" s="31">
        <f>VLOOKUP(H2275,Supporting!A:D,3,FALSE)</f>
        <v>18</v>
      </c>
      <c r="W2275" s="25">
        <f>VLOOKUP(H2275,Supporting!A:D,4,FALSE)</f>
        <v>1.05</v>
      </c>
      <c r="X2275" s="26">
        <f t="shared" si="1246"/>
        <v>180</v>
      </c>
      <c r="Y2275" s="26">
        <f t="shared" si="1247"/>
        <v>10.5</v>
      </c>
      <c r="Z2275" s="26">
        <f t="shared" si="1248"/>
        <v>126</v>
      </c>
      <c r="AA2275" s="26">
        <f t="shared" si="1249"/>
        <v>54</v>
      </c>
      <c r="AB2275" s="26">
        <f t="shared" si="1250"/>
        <v>10.5</v>
      </c>
      <c r="AC2275" s="26">
        <f t="shared" si="1251"/>
        <v>190.5</v>
      </c>
      <c r="AD2275" s="93">
        <f t="shared" si="1252"/>
        <v>190.5</v>
      </c>
    </row>
    <row r="2276" spans="1:30" ht="30" customHeight="1" x14ac:dyDescent="0.35">
      <c r="A2276" s="16"/>
      <c r="B2276" s="16" t="s">
        <v>47</v>
      </c>
      <c r="C2276" s="17">
        <v>1928</v>
      </c>
      <c r="D2276" s="18">
        <v>14516</v>
      </c>
      <c r="E2276" s="18">
        <v>8731</v>
      </c>
      <c r="F2276" s="19" t="s">
        <v>577</v>
      </c>
      <c r="G2276" s="16" t="s">
        <v>573</v>
      </c>
      <c r="H2276" s="16" t="s">
        <v>38</v>
      </c>
      <c r="I2276" s="19">
        <v>2.5</v>
      </c>
      <c r="J2276" s="19">
        <v>1.3</v>
      </c>
      <c r="K2276" s="19">
        <v>4.5</v>
      </c>
      <c r="L2276" s="19"/>
      <c r="M2276" s="19">
        <f t="shared" si="1241"/>
        <v>4.5</v>
      </c>
      <c r="N2276" s="19"/>
      <c r="O2276" s="19">
        <f t="shared" si="1242"/>
        <v>4.5</v>
      </c>
      <c r="P2276" s="20" t="str">
        <f>VLOOKUP(H2276,Supporting!A:D,2,FALSE)</f>
        <v>rm</v>
      </c>
      <c r="Q2276" s="21" t="str">
        <f t="shared" si="1243"/>
        <v>off hired</v>
      </c>
      <c r="R2276" s="22">
        <v>44973</v>
      </c>
      <c r="S2276" s="22">
        <v>45008</v>
      </c>
      <c r="T2276" s="23">
        <f t="shared" si="1244"/>
        <v>1</v>
      </c>
      <c r="U2276" s="24">
        <f t="shared" si="1245"/>
        <v>5.1428571428571432</v>
      </c>
      <c r="V2276" s="31">
        <f>VLOOKUP(H2276,Supporting!A:D,3,FALSE)</f>
        <v>135</v>
      </c>
      <c r="W2276" s="25">
        <f>VLOOKUP(H2276,Supporting!A:D,4,FALSE)</f>
        <v>12.25</v>
      </c>
      <c r="X2276" s="26">
        <f t="shared" si="1246"/>
        <v>607.5</v>
      </c>
      <c r="Y2276" s="26">
        <f t="shared" si="1247"/>
        <v>55.125</v>
      </c>
      <c r="Z2276" s="26">
        <f t="shared" si="1248"/>
        <v>425.25</v>
      </c>
      <c r="AA2276" s="26">
        <f t="shared" si="1249"/>
        <v>182.24999999999997</v>
      </c>
      <c r="AB2276" s="26">
        <f t="shared" si="1250"/>
        <v>283.50000000000006</v>
      </c>
      <c r="AC2276" s="26">
        <f t="shared" si="1251"/>
        <v>891</v>
      </c>
      <c r="AD2276" s="93">
        <f t="shared" si="1252"/>
        <v>891</v>
      </c>
    </row>
    <row r="2277" spans="1:30" ht="30" customHeight="1" x14ac:dyDescent="0.35">
      <c r="A2277" s="16"/>
      <c r="B2277" s="16" t="s">
        <v>79</v>
      </c>
      <c r="C2277" s="17">
        <v>1929</v>
      </c>
      <c r="D2277" s="18">
        <v>14517</v>
      </c>
      <c r="E2277" s="18">
        <v>8595</v>
      </c>
      <c r="F2277" s="19" t="s">
        <v>577</v>
      </c>
      <c r="G2277" s="16" t="s">
        <v>76</v>
      </c>
      <c r="H2277" s="16" t="s">
        <v>36</v>
      </c>
      <c r="I2277" s="19">
        <v>14</v>
      </c>
      <c r="J2277" s="19">
        <v>0.6</v>
      </c>
      <c r="K2277" s="19">
        <v>2</v>
      </c>
      <c r="L2277" s="19"/>
      <c r="M2277" s="19">
        <f t="shared" si="1241"/>
        <v>2</v>
      </c>
      <c r="N2277" s="19"/>
      <c r="O2277" s="19">
        <f t="shared" si="1242"/>
        <v>28</v>
      </c>
      <c r="P2277" s="20" t="str">
        <f>VLOOKUP(H2277,Supporting!A:D,2,FALSE)</f>
        <v>m2-LxH</v>
      </c>
      <c r="Q2277" s="21" t="str">
        <f t="shared" si="1243"/>
        <v>off hired</v>
      </c>
      <c r="R2277" s="22">
        <v>44973</v>
      </c>
      <c r="S2277" s="22">
        <v>44981</v>
      </c>
      <c r="T2277" s="23">
        <f t="shared" si="1244"/>
        <v>1</v>
      </c>
      <c r="U2277" s="24">
        <f t="shared" si="1245"/>
        <v>1.2857142857142858</v>
      </c>
      <c r="V2277" s="31">
        <f>VLOOKUP(H2277,Supporting!A:D,3,FALSE)</f>
        <v>14</v>
      </c>
      <c r="W2277" s="25">
        <f>VLOOKUP(H2277,Supporting!A:D,4,FALSE)</f>
        <v>0.84</v>
      </c>
      <c r="X2277" s="26">
        <f t="shared" si="1246"/>
        <v>392</v>
      </c>
      <c r="Y2277" s="26">
        <f t="shared" si="1247"/>
        <v>23.52</v>
      </c>
      <c r="Z2277" s="26">
        <f t="shared" si="1248"/>
        <v>274.39999999999998</v>
      </c>
      <c r="AA2277" s="26">
        <f t="shared" si="1249"/>
        <v>117.60000000000001</v>
      </c>
      <c r="AB2277" s="26">
        <f t="shared" si="1250"/>
        <v>30.24</v>
      </c>
      <c r="AC2277" s="26">
        <f t="shared" si="1251"/>
        <v>422.24</v>
      </c>
      <c r="AD2277" s="93">
        <f t="shared" si="1252"/>
        <v>422.24</v>
      </c>
    </row>
    <row r="2278" spans="1:30" ht="30" customHeight="1" x14ac:dyDescent="0.35">
      <c r="A2278" s="16"/>
      <c r="B2278" s="16" t="s">
        <v>47</v>
      </c>
      <c r="C2278" s="17">
        <v>1930</v>
      </c>
      <c r="D2278" s="18">
        <v>14518</v>
      </c>
      <c r="E2278" s="18"/>
      <c r="F2278" s="19" t="s">
        <v>577</v>
      </c>
      <c r="G2278" s="16" t="s">
        <v>624</v>
      </c>
      <c r="H2278" s="16" t="s">
        <v>38</v>
      </c>
      <c r="I2278" s="19">
        <v>1.3</v>
      </c>
      <c r="J2278" s="19">
        <v>1.3</v>
      </c>
      <c r="K2278" s="19">
        <v>1.5</v>
      </c>
      <c r="L2278" s="19"/>
      <c r="M2278" s="19">
        <f t="shared" si="1241"/>
        <v>1.5</v>
      </c>
      <c r="N2278" s="19"/>
      <c r="O2278" s="19">
        <f t="shared" si="1242"/>
        <v>1.5</v>
      </c>
      <c r="P2278" s="20" t="str">
        <f>VLOOKUP(H2278,Supporting!A:D,2,FALSE)</f>
        <v>rm</v>
      </c>
      <c r="Q2278" s="21" t="str">
        <f t="shared" si="1243"/>
        <v>on hire</v>
      </c>
      <c r="R2278" s="22">
        <v>44973</v>
      </c>
      <c r="S2278" s="22"/>
      <c r="T2278" s="23">
        <f t="shared" si="1244"/>
        <v>0</v>
      </c>
      <c r="U2278" s="24">
        <f t="shared" ca="1" si="1245"/>
        <v>9.7142857142857135</v>
      </c>
      <c r="V2278" s="31">
        <f>VLOOKUP(H2278,Supporting!A:D,3,FALSE)</f>
        <v>135</v>
      </c>
      <c r="W2278" s="25">
        <f>VLOOKUP(H2278,Supporting!A:D,4,FALSE)</f>
        <v>12.25</v>
      </c>
      <c r="X2278" s="26">
        <f t="shared" si="1246"/>
        <v>202.5</v>
      </c>
      <c r="Y2278" s="26">
        <f t="shared" si="1247"/>
        <v>18.375</v>
      </c>
      <c r="Z2278" s="26">
        <f t="shared" si="1248"/>
        <v>141.74999999999997</v>
      </c>
      <c r="AA2278" s="26">
        <f t="shared" si="1249"/>
        <v>0</v>
      </c>
      <c r="AB2278" s="26">
        <f t="shared" ca="1" si="1250"/>
        <v>178.49999999999997</v>
      </c>
      <c r="AC2278" s="26">
        <f t="shared" ca="1" si="1251"/>
        <v>320.24999999999994</v>
      </c>
      <c r="AD2278" s="93">
        <f t="shared" ca="1" si="1252"/>
        <v>320.24999999999994</v>
      </c>
    </row>
    <row r="2279" spans="1:30" ht="30" customHeight="1" x14ac:dyDescent="0.35">
      <c r="A2279" s="16"/>
      <c r="B2279" s="16" t="s">
        <v>47</v>
      </c>
      <c r="C2279" s="17">
        <v>1931</v>
      </c>
      <c r="D2279" s="18">
        <v>14519</v>
      </c>
      <c r="E2279" s="18">
        <v>8722</v>
      </c>
      <c r="F2279" s="19" t="s">
        <v>49</v>
      </c>
      <c r="G2279" s="16" t="s">
        <v>625</v>
      </c>
      <c r="H2279" s="16" t="s">
        <v>38</v>
      </c>
      <c r="I2279" s="19">
        <v>2.5</v>
      </c>
      <c r="J2279" s="19">
        <v>1.8</v>
      </c>
      <c r="K2279" s="19">
        <v>3</v>
      </c>
      <c r="L2279" s="19"/>
      <c r="M2279" s="19">
        <f t="shared" si="1241"/>
        <v>3</v>
      </c>
      <c r="N2279" s="19"/>
      <c r="O2279" s="19">
        <f t="shared" si="1242"/>
        <v>3</v>
      </c>
      <c r="P2279" s="20" t="str">
        <f>VLOOKUP(H2279,Supporting!A:D,2,FALSE)</f>
        <v>rm</v>
      </c>
      <c r="Q2279" s="21" t="str">
        <f t="shared" si="1243"/>
        <v>off hired</v>
      </c>
      <c r="R2279" s="22">
        <v>44973</v>
      </c>
      <c r="S2279" s="22">
        <v>45005</v>
      </c>
      <c r="T2279" s="23">
        <f t="shared" si="1244"/>
        <v>1</v>
      </c>
      <c r="U2279" s="24">
        <f t="shared" si="1245"/>
        <v>4.7142857142857144</v>
      </c>
      <c r="V2279" s="31">
        <f>VLOOKUP(H2279,Supporting!A:D,3,FALSE)</f>
        <v>135</v>
      </c>
      <c r="W2279" s="25">
        <f>VLOOKUP(H2279,Supporting!A:D,4,FALSE)</f>
        <v>12.25</v>
      </c>
      <c r="X2279" s="26">
        <f t="shared" si="1246"/>
        <v>405</v>
      </c>
      <c r="Y2279" s="26">
        <f t="shared" si="1247"/>
        <v>36.75</v>
      </c>
      <c r="Z2279" s="26">
        <f t="shared" si="1248"/>
        <v>283.49999999999994</v>
      </c>
      <c r="AA2279" s="26">
        <f t="shared" si="1249"/>
        <v>121.49999999999999</v>
      </c>
      <c r="AB2279" s="26">
        <f t="shared" si="1250"/>
        <v>173.25</v>
      </c>
      <c r="AC2279" s="26">
        <f t="shared" si="1251"/>
        <v>578.25</v>
      </c>
      <c r="AD2279" s="93">
        <f t="shared" si="1252"/>
        <v>578.25</v>
      </c>
    </row>
    <row r="2280" spans="1:30" ht="30" customHeight="1" x14ac:dyDescent="0.35">
      <c r="A2280" s="16"/>
      <c r="B2280" s="16" t="s">
        <v>79</v>
      </c>
      <c r="C2280" s="17">
        <v>1933</v>
      </c>
      <c r="D2280" s="18">
        <v>14520</v>
      </c>
      <c r="E2280" s="18"/>
      <c r="F2280" s="19" t="s">
        <v>49</v>
      </c>
      <c r="G2280" s="16" t="s">
        <v>80</v>
      </c>
      <c r="H2280" s="16" t="s">
        <v>28</v>
      </c>
      <c r="I2280" s="19">
        <v>4</v>
      </c>
      <c r="J2280" s="19">
        <v>3.5</v>
      </c>
      <c r="K2280" s="19">
        <v>2.5</v>
      </c>
      <c r="L2280" s="19"/>
      <c r="M2280" s="19">
        <f t="shared" si="1241"/>
        <v>2.5</v>
      </c>
      <c r="N2280" s="19"/>
      <c r="O2280" s="19">
        <f t="shared" si="1242"/>
        <v>35</v>
      </c>
      <c r="P2280" s="20" t="str">
        <f>VLOOKUP(H2280,Supporting!A:D,2,FALSE)</f>
        <v>m3</v>
      </c>
      <c r="Q2280" s="21" t="str">
        <f t="shared" si="1243"/>
        <v>on hire</v>
      </c>
      <c r="R2280" s="22">
        <v>44970</v>
      </c>
      <c r="S2280" s="22"/>
      <c r="T2280" s="23">
        <f t="shared" si="1244"/>
        <v>0</v>
      </c>
      <c r="U2280" s="24">
        <f t="shared" ca="1" si="1245"/>
        <v>10.142857142857142</v>
      </c>
      <c r="V2280" s="31">
        <f>VLOOKUP(H2280,Supporting!A:D,3,FALSE)</f>
        <v>7.5</v>
      </c>
      <c r="W2280" s="25">
        <f>VLOOKUP(H2280,Supporting!A:D,4,FALSE)</f>
        <v>0.70000000000000007</v>
      </c>
      <c r="X2280" s="26">
        <f t="shared" si="1246"/>
        <v>262.5</v>
      </c>
      <c r="Y2280" s="26">
        <f t="shared" si="1247"/>
        <v>24.500000000000004</v>
      </c>
      <c r="Z2280" s="26">
        <f t="shared" si="1248"/>
        <v>183.75</v>
      </c>
      <c r="AA2280" s="26">
        <f t="shared" si="1249"/>
        <v>0</v>
      </c>
      <c r="AB2280" s="26">
        <f t="shared" ca="1" si="1250"/>
        <v>248.50000000000003</v>
      </c>
      <c r="AC2280" s="26">
        <f t="shared" ca="1" si="1251"/>
        <v>432.25</v>
      </c>
      <c r="AD2280" s="93">
        <f t="shared" ca="1" si="1252"/>
        <v>432.25</v>
      </c>
    </row>
    <row r="2281" spans="1:30" ht="30" customHeight="1" x14ac:dyDescent="0.35">
      <c r="A2281" s="16"/>
      <c r="B2281" s="16" t="s">
        <v>79</v>
      </c>
      <c r="C2281" s="17">
        <v>1934</v>
      </c>
      <c r="D2281" s="18">
        <v>14521</v>
      </c>
      <c r="E2281" s="18"/>
      <c r="F2281" s="19" t="s">
        <v>49</v>
      </c>
      <c r="G2281" s="16" t="s">
        <v>80</v>
      </c>
      <c r="H2281" s="16" t="s">
        <v>36</v>
      </c>
      <c r="I2281" s="19">
        <v>5.8</v>
      </c>
      <c r="J2281" s="19">
        <v>1.3</v>
      </c>
      <c r="K2281" s="19">
        <v>5</v>
      </c>
      <c r="L2281" s="19"/>
      <c r="M2281" s="19">
        <f t="shared" ref="M2281:M2318" si="1253">K2281-L2281</f>
        <v>5</v>
      </c>
      <c r="N2281" s="19"/>
      <c r="O2281" s="19">
        <f t="shared" ref="O2281:O2318" si="1254">IF(P2281="m3",I2281*J2281*M2281,IF(P2281="m2-LxH",I2281*M2281,IF(P2281="m2-LxW",I2281*J2281*N2281,IF(P2281="rm",M2281,IF(P2281="lm",I2281,IF(P2281="unit",1,0))))))</f>
        <v>29</v>
      </c>
      <c r="P2281" s="20" t="str">
        <f>VLOOKUP(H2281,Supporting!A:D,2,FALSE)</f>
        <v>m2-LxH</v>
      </c>
      <c r="Q2281" s="21" t="str">
        <f t="shared" ref="Q2281:Q2318" si="1255">IF(S2281&lt;&gt;0,"off hired",IF(R2281&lt;&gt;0,"on hire","-"))</f>
        <v>on hire</v>
      </c>
      <c r="R2281" s="22">
        <v>44974</v>
      </c>
      <c r="S2281" s="22"/>
      <c r="T2281" s="23">
        <f t="shared" ref="T2281:T2318" si="1256">IF(S2281&lt;&gt;0,1,0)</f>
        <v>0</v>
      </c>
      <c r="U2281" s="24">
        <f t="shared" ref="U2281:U2318" ca="1" si="1257">IF(Q2281="on hire",$C$1-R2281+1,IF(Q2281="off hired",S2281-R2281+1,0))/7</f>
        <v>9.5714285714285712</v>
      </c>
      <c r="V2281" s="31">
        <f>VLOOKUP(H2281,Supporting!A:D,3,FALSE)</f>
        <v>14</v>
      </c>
      <c r="W2281" s="25">
        <f>VLOOKUP(H2281,Supporting!A:D,4,FALSE)</f>
        <v>0.84</v>
      </c>
      <c r="X2281" s="26">
        <f t="shared" ref="X2281:X2318" si="1258">V2281*O2281</f>
        <v>406</v>
      </c>
      <c r="Y2281" s="26">
        <f t="shared" ref="Y2281:Y2318" si="1259">W2281*O2281</f>
        <v>24.36</v>
      </c>
      <c r="Z2281" s="26">
        <f t="shared" ref="Z2281:Z2318" si="1260">_xlfn.IFNA(0.7*O2281*V2281,0)</f>
        <v>284.19999999999993</v>
      </c>
      <c r="AA2281" s="26">
        <f t="shared" ref="AA2281:AA2318" si="1261">IF(Q2281="off hired",0.3*O2281*V2281*T2281,0)</f>
        <v>0</v>
      </c>
      <c r="AB2281" s="26">
        <f t="shared" ref="AB2281:AB2318" ca="1" si="1262">_xlfn.IFNA(U2281*O2281*W2281,0)</f>
        <v>233.15999999999997</v>
      </c>
      <c r="AC2281" s="26">
        <f t="shared" ref="AC2281:AC2318" ca="1" si="1263">Z2281+AA2281+AB2281</f>
        <v>517.3599999999999</v>
      </c>
      <c r="AD2281" s="93">
        <f t="shared" ref="AD2281:AD2318" ca="1" si="1264">_xlfn.IFNA(AC2281,0)</f>
        <v>517.3599999999999</v>
      </c>
    </row>
    <row r="2282" spans="1:30" ht="30" customHeight="1" x14ac:dyDescent="0.35">
      <c r="A2282" s="16"/>
      <c r="B2282" s="16" t="s">
        <v>47</v>
      </c>
      <c r="C2282" s="17">
        <v>1932</v>
      </c>
      <c r="D2282" s="18">
        <v>14522</v>
      </c>
      <c r="E2282" s="18"/>
      <c r="F2282" s="19" t="s">
        <v>49</v>
      </c>
      <c r="G2282" s="16" t="s">
        <v>146</v>
      </c>
      <c r="H2282" s="16" t="s">
        <v>28</v>
      </c>
      <c r="I2282" s="19">
        <v>5</v>
      </c>
      <c r="J2282" s="19">
        <v>2.5</v>
      </c>
      <c r="K2282" s="19">
        <v>2</v>
      </c>
      <c r="L2282" s="19"/>
      <c r="M2282" s="19">
        <f t="shared" si="1253"/>
        <v>2</v>
      </c>
      <c r="N2282" s="19"/>
      <c r="O2282" s="19">
        <f t="shared" si="1254"/>
        <v>25</v>
      </c>
      <c r="P2282" s="20" t="str">
        <f>VLOOKUP(H2282,Supporting!A:D,2,FALSE)</f>
        <v>m3</v>
      </c>
      <c r="Q2282" s="21" t="str">
        <f t="shared" si="1255"/>
        <v>on hire</v>
      </c>
      <c r="R2282" s="22">
        <v>44974</v>
      </c>
      <c r="S2282" s="22"/>
      <c r="T2282" s="23">
        <f t="shared" si="1256"/>
        <v>0</v>
      </c>
      <c r="U2282" s="24">
        <f t="shared" ca="1" si="1257"/>
        <v>9.5714285714285712</v>
      </c>
      <c r="V2282" s="31">
        <f>VLOOKUP(H2282,Supporting!A:D,3,FALSE)</f>
        <v>7.5</v>
      </c>
      <c r="W2282" s="25">
        <f>VLOOKUP(H2282,Supporting!A:D,4,FALSE)</f>
        <v>0.70000000000000007</v>
      </c>
      <c r="X2282" s="26">
        <f t="shared" si="1258"/>
        <v>187.5</v>
      </c>
      <c r="Y2282" s="26">
        <f t="shared" si="1259"/>
        <v>17.5</v>
      </c>
      <c r="Z2282" s="26">
        <f t="shared" si="1260"/>
        <v>131.25</v>
      </c>
      <c r="AA2282" s="26">
        <f t="shared" si="1261"/>
        <v>0</v>
      </c>
      <c r="AB2282" s="26">
        <f t="shared" ca="1" si="1262"/>
        <v>167.5</v>
      </c>
      <c r="AC2282" s="26">
        <f t="shared" ca="1" si="1263"/>
        <v>298.75</v>
      </c>
      <c r="AD2282" s="93">
        <f t="shared" ca="1" si="1264"/>
        <v>298.75</v>
      </c>
    </row>
    <row r="2283" spans="1:30" ht="30" customHeight="1" x14ac:dyDescent="0.35">
      <c r="A2283" s="16"/>
      <c r="B2283" s="16" t="s">
        <v>47</v>
      </c>
      <c r="C2283" s="17">
        <v>1935</v>
      </c>
      <c r="D2283" s="18">
        <v>14523</v>
      </c>
      <c r="E2283" s="18">
        <v>8581</v>
      </c>
      <c r="F2283" s="19" t="s">
        <v>577</v>
      </c>
      <c r="G2283" s="16" t="s">
        <v>616</v>
      </c>
      <c r="H2283" s="16" t="s">
        <v>38</v>
      </c>
      <c r="I2283" s="19">
        <v>2.5</v>
      </c>
      <c r="J2283" s="19">
        <v>1.8</v>
      </c>
      <c r="K2283" s="19">
        <v>4</v>
      </c>
      <c r="L2283" s="19"/>
      <c r="M2283" s="19">
        <f t="shared" si="1253"/>
        <v>4</v>
      </c>
      <c r="N2283" s="19"/>
      <c r="O2283" s="19">
        <f t="shared" si="1254"/>
        <v>4</v>
      </c>
      <c r="P2283" s="20" t="str">
        <f>VLOOKUP(H2283,Supporting!A:D,2,FALSE)</f>
        <v>rm</v>
      </c>
      <c r="Q2283" s="21" t="str">
        <f t="shared" si="1255"/>
        <v>off hired</v>
      </c>
      <c r="R2283" s="22">
        <v>44975</v>
      </c>
      <c r="S2283" s="22">
        <v>44977</v>
      </c>
      <c r="T2283" s="23">
        <f t="shared" si="1256"/>
        <v>1</v>
      </c>
      <c r="U2283" s="24">
        <f t="shared" si="1257"/>
        <v>0.42857142857142855</v>
      </c>
      <c r="V2283" s="31">
        <f>VLOOKUP(H2283,Supporting!A:D,3,FALSE)</f>
        <v>135</v>
      </c>
      <c r="W2283" s="25">
        <f>VLOOKUP(H2283,Supporting!A:D,4,FALSE)</f>
        <v>12.25</v>
      </c>
      <c r="X2283" s="26">
        <f t="shared" si="1258"/>
        <v>540</v>
      </c>
      <c r="Y2283" s="26">
        <f t="shared" si="1259"/>
        <v>49</v>
      </c>
      <c r="Z2283" s="26">
        <f t="shared" si="1260"/>
        <v>378</v>
      </c>
      <c r="AA2283" s="26">
        <f t="shared" si="1261"/>
        <v>162</v>
      </c>
      <c r="AB2283" s="26">
        <f t="shared" si="1262"/>
        <v>21</v>
      </c>
      <c r="AC2283" s="26">
        <f t="shared" si="1263"/>
        <v>561</v>
      </c>
      <c r="AD2283" s="93">
        <f t="shared" si="1264"/>
        <v>561</v>
      </c>
    </row>
    <row r="2284" spans="1:30" ht="30" customHeight="1" x14ac:dyDescent="0.35">
      <c r="A2284" s="16"/>
      <c r="B2284" s="16" t="s">
        <v>79</v>
      </c>
      <c r="C2284" s="17">
        <v>1936</v>
      </c>
      <c r="D2284" s="18">
        <v>14524</v>
      </c>
      <c r="E2284" s="18">
        <v>8582</v>
      </c>
      <c r="F2284" s="19" t="s">
        <v>577</v>
      </c>
      <c r="G2284" s="16" t="s">
        <v>626</v>
      </c>
      <c r="H2284" s="16" t="s">
        <v>38</v>
      </c>
      <c r="I2284" s="19">
        <v>2.5</v>
      </c>
      <c r="J2284" s="19">
        <v>1.3</v>
      </c>
      <c r="K2284" s="19">
        <v>3.5</v>
      </c>
      <c r="L2284" s="19"/>
      <c r="M2284" s="19">
        <f t="shared" si="1253"/>
        <v>3.5</v>
      </c>
      <c r="N2284" s="19"/>
      <c r="O2284" s="19">
        <f t="shared" si="1254"/>
        <v>3.5</v>
      </c>
      <c r="P2284" s="20" t="str">
        <f>VLOOKUP(H2284,Supporting!A:D,2,FALSE)</f>
        <v>rm</v>
      </c>
      <c r="Q2284" s="21" t="str">
        <f t="shared" si="1255"/>
        <v>off hired</v>
      </c>
      <c r="R2284" s="22">
        <v>44975</v>
      </c>
      <c r="S2284" s="22">
        <v>44977</v>
      </c>
      <c r="T2284" s="23">
        <f t="shared" si="1256"/>
        <v>1</v>
      </c>
      <c r="U2284" s="24">
        <f t="shared" si="1257"/>
        <v>0.42857142857142855</v>
      </c>
      <c r="V2284" s="31">
        <f>VLOOKUP(H2284,Supporting!A:D,3,FALSE)</f>
        <v>135</v>
      </c>
      <c r="W2284" s="25">
        <f>VLOOKUP(H2284,Supporting!A:D,4,FALSE)</f>
        <v>12.25</v>
      </c>
      <c r="X2284" s="26">
        <f t="shared" si="1258"/>
        <v>472.5</v>
      </c>
      <c r="Y2284" s="26">
        <f t="shared" si="1259"/>
        <v>42.875</v>
      </c>
      <c r="Z2284" s="26">
        <f t="shared" si="1260"/>
        <v>330.74999999999994</v>
      </c>
      <c r="AA2284" s="26">
        <f t="shared" si="1261"/>
        <v>141.75</v>
      </c>
      <c r="AB2284" s="26">
        <f t="shared" si="1262"/>
        <v>18.375</v>
      </c>
      <c r="AC2284" s="26">
        <f t="shared" si="1263"/>
        <v>490.87499999999994</v>
      </c>
      <c r="AD2284" s="93">
        <f t="shared" si="1264"/>
        <v>490.87499999999994</v>
      </c>
    </row>
    <row r="2285" spans="1:30" ht="30" customHeight="1" x14ac:dyDescent="0.35">
      <c r="A2285" s="16"/>
      <c r="B2285" s="16" t="s">
        <v>79</v>
      </c>
      <c r="C2285" s="17">
        <v>1937</v>
      </c>
      <c r="D2285" s="18">
        <v>14525</v>
      </c>
      <c r="E2285" s="18">
        <v>8582</v>
      </c>
      <c r="F2285" s="19" t="s">
        <v>577</v>
      </c>
      <c r="G2285" s="16" t="s">
        <v>89</v>
      </c>
      <c r="H2285" s="16" t="s">
        <v>38</v>
      </c>
      <c r="I2285" s="19">
        <v>2.5</v>
      </c>
      <c r="J2285" s="19">
        <v>1.3</v>
      </c>
      <c r="K2285" s="19">
        <v>3.5</v>
      </c>
      <c r="L2285" s="19"/>
      <c r="M2285" s="19">
        <f t="shared" si="1253"/>
        <v>3.5</v>
      </c>
      <c r="N2285" s="19"/>
      <c r="O2285" s="19">
        <f t="shared" si="1254"/>
        <v>3.5</v>
      </c>
      <c r="P2285" s="20" t="str">
        <f>VLOOKUP(H2285,Supporting!A:D,2,FALSE)</f>
        <v>rm</v>
      </c>
      <c r="Q2285" s="21" t="str">
        <f t="shared" si="1255"/>
        <v>off hired</v>
      </c>
      <c r="R2285" s="22">
        <v>44975</v>
      </c>
      <c r="S2285" s="22">
        <v>44977</v>
      </c>
      <c r="T2285" s="23">
        <f t="shared" si="1256"/>
        <v>1</v>
      </c>
      <c r="U2285" s="24">
        <f t="shared" si="1257"/>
        <v>0.42857142857142855</v>
      </c>
      <c r="V2285" s="31">
        <f>VLOOKUP(H2285,Supporting!A:D,3,FALSE)</f>
        <v>135</v>
      </c>
      <c r="W2285" s="25">
        <f>VLOOKUP(H2285,Supporting!A:D,4,FALSE)</f>
        <v>12.25</v>
      </c>
      <c r="X2285" s="26">
        <f t="shared" si="1258"/>
        <v>472.5</v>
      </c>
      <c r="Y2285" s="26">
        <f t="shared" si="1259"/>
        <v>42.875</v>
      </c>
      <c r="Z2285" s="26">
        <f t="shared" si="1260"/>
        <v>330.74999999999994</v>
      </c>
      <c r="AA2285" s="26">
        <f t="shared" si="1261"/>
        <v>141.75</v>
      </c>
      <c r="AB2285" s="26">
        <f t="shared" si="1262"/>
        <v>18.375</v>
      </c>
      <c r="AC2285" s="26">
        <f t="shared" si="1263"/>
        <v>490.87499999999994</v>
      </c>
      <c r="AD2285" s="93">
        <f t="shared" si="1264"/>
        <v>490.87499999999994</v>
      </c>
    </row>
    <row r="2286" spans="1:30" ht="30" customHeight="1" x14ac:dyDescent="0.35">
      <c r="A2286" s="16"/>
      <c r="B2286" s="16" t="s">
        <v>79</v>
      </c>
      <c r="C2286" s="17">
        <v>1940</v>
      </c>
      <c r="D2286" s="18">
        <v>14528</v>
      </c>
      <c r="E2286" s="18">
        <v>8578</v>
      </c>
      <c r="F2286" s="19" t="s">
        <v>49</v>
      </c>
      <c r="G2286" s="16" t="s">
        <v>583</v>
      </c>
      <c r="H2286" s="16" t="s">
        <v>52</v>
      </c>
      <c r="I2286" s="19">
        <v>5</v>
      </c>
      <c r="J2286" s="19">
        <v>1.8</v>
      </c>
      <c r="K2286" s="19">
        <v>3.5</v>
      </c>
      <c r="L2286" s="19"/>
      <c r="M2286" s="19">
        <f t="shared" si="1253"/>
        <v>3.5</v>
      </c>
      <c r="N2286" s="19"/>
      <c r="O2286" s="19">
        <f t="shared" si="1254"/>
        <v>17.5</v>
      </c>
      <c r="P2286" s="20" t="str">
        <f>VLOOKUP(H2286,Supporting!A:D,2,FALSE)</f>
        <v>m2-LxH</v>
      </c>
      <c r="Q2286" s="21" t="str">
        <f t="shared" si="1255"/>
        <v>off hired</v>
      </c>
      <c r="R2286" s="22">
        <v>44975</v>
      </c>
      <c r="S2286" s="22">
        <v>44977</v>
      </c>
      <c r="T2286" s="23">
        <f t="shared" si="1256"/>
        <v>1</v>
      </c>
      <c r="U2286" s="24">
        <f t="shared" si="1257"/>
        <v>0.42857142857142855</v>
      </c>
      <c r="V2286" s="31">
        <f>VLOOKUP(H2286,Supporting!A:D,3,FALSE)</f>
        <v>18</v>
      </c>
      <c r="W2286" s="25">
        <f>VLOOKUP(H2286,Supporting!A:D,4,FALSE)</f>
        <v>1.05</v>
      </c>
      <c r="X2286" s="26">
        <f t="shared" si="1258"/>
        <v>315</v>
      </c>
      <c r="Y2286" s="26">
        <f t="shared" si="1259"/>
        <v>18.375</v>
      </c>
      <c r="Z2286" s="26">
        <f t="shared" si="1260"/>
        <v>220.5</v>
      </c>
      <c r="AA2286" s="26">
        <f t="shared" si="1261"/>
        <v>94.5</v>
      </c>
      <c r="AB2286" s="26">
        <f t="shared" si="1262"/>
        <v>7.875</v>
      </c>
      <c r="AC2286" s="26">
        <f t="shared" si="1263"/>
        <v>322.875</v>
      </c>
      <c r="AD2286" s="93">
        <f t="shared" si="1264"/>
        <v>322.875</v>
      </c>
    </row>
    <row r="2287" spans="1:30" ht="30" customHeight="1" x14ac:dyDescent="0.35">
      <c r="A2287" s="16"/>
      <c r="B2287" s="16" t="s">
        <v>117</v>
      </c>
      <c r="C2287" s="17">
        <v>1942</v>
      </c>
      <c r="D2287" s="18">
        <v>14530</v>
      </c>
      <c r="E2287" s="18">
        <v>8857</v>
      </c>
      <c r="F2287" s="19" t="s">
        <v>577</v>
      </c>
      <c r="G2287" s="16" t="s">
        <v>73</v>
      </c>
      <c r="H2287" s="16" t="s">
        <v>36</v>
      </c>
      <c r="I2287" s="19">
        <v>6.8</v>
      </c>
      <c r="J2287" s="19">
        <v>1</v>
      </c>
      <c r="K2287" s="19">
        <v>2</v>
      </c>
      <c r="L2287" s="19"/>
      <c r="M2287" s="19">
        <f t="shared" si="1253"/>
        <v>2</v>
      </c>
      <c r="N2287" s="19"/>
      <c r="O2287" s="19">
        <f t="shared" si="1254"/>
        <v>13.6</v>
      </c>
      <c r="P2287" s="20" t="str">
        <f>VLOOKUP(H2287,Supporting!A:D,2,FALSE)</f>
        <v>m2-LxH</v>
      </c>
      <c r="Q2287" s="21" t="str">
        <f t="shared" si="1255"/>
        <v>off hired</v>
      </c>
      <c r="R2287" s="22">
        <v>44975</v>
      </c>
      <c r="S2287" s="22">
        <v>45022</v>
      </c>
      <c r="T2287" s="23">
        <f t="shared" si="1256"/>
        <v>1</v>
      </c>
      <c r="U2287" s="24">
        <f t="shared" si="1257"/>
        <v>6.8571428571428568</v>
      </c>
      <c r="V2287" s="31">
        <f>VLOOKUP(H2287,Supporting!A:D,3,FALSE)</f>
        <v>14</v>
      </c>
      <c r="W2287" s="25">
        <f>VLOOKUP(H2287,Supporting!A:D,4,FALSE)</f>
        <v>0.84</v>
      </c>
      <c r="X2287" s="26">
        <f t="shared" si="1258"/>
        <v>190.4</v>
      </c>
      <c r="Y2287" s="26">
        <f t="shared" si="1259"/>
        <v>11.423999999999999</v>
      </c>
      <c r="Z2287" s="26">
        <f t="shared" si="1260"/>
        <v>133.28</v>
      </c>
      <c r="AA2287" s="26">
        <f t="shared" si="1261"/>
        <v>57.120000000000005</v>
      </c>
      <c r="AB2287" s="26">
        <f t="shared" si="1262"/>
        <v>78.335999999999999</v>
      </c>
      <c r="AC2287" s="26">
        <f t="shared" si="1263"/>
        <v>268.73599999999999</v>
      </c>
      <c r="AD2287" s="93">
        <f t="shared" si="1264"/>
        <v>268.73599999999999</v>
      </c>
    </row>
    <row r="2288" spans="1:30" ht="30" customHeight="1" x14ac:dyDescent="0.35">
      <c r="A2288" s="16"/>
      <c r="B2288" s="16" t="s">
        <v>114</v>
      </c>
      <c r="C2288" s="17">
        <v>1943</v>
      </c>
      <c r="D2288" s="18">
        <v>14531</v>
      </c>
      <c r="E2288" s="18">
        <v>8710</v>
      </c>
      <c r="F2288" s="19" t="s">
        <v>49</v>
      </c>
      <c r="G2288" s="16" t="s">
        <v>89</v>
      </c>
      <c r="H2288" s="16" t="s">
        <v>28</v>
      </c>
      <c r="I2288" s="19">
        <v>6.3</v>
      </c>
      <c r="J2288" s="19">
        <v>6</v>
      </c>
      <c r="K2288" s="19">
        <v>3</v>
      </c>
      <c r="L2288" s="19"/>
      <c r="M2288" s="19">
        <f t="shared" si="1253"/>
        <v>3</v>
      </c>
      <c r="N2288" s="19"/>
      <c r="O2288" s="19">
        <f t="shared" si="1254"/>
        <v>113.39999999999999</v>
      </c>
      <c r="P2288" s="20" t="str">
        <f>VLOOKUP(H2288,Supporting!A:D,2,FALSE)</f>
        <v>m3</v>
      </c>
      <c r="Q2288" s="21" t="str">
        <f t="shared" si="1255"/>
        <v>off hired</v>
      </c>
      <c r="R2288" s="22">
        <v>44975</v>
      </c>
      <c r="S2288" s="22">
        <v>45000</v>
      </c>
      <c r="T2288" s="23">
        <f t="shared" si="1256"/>
        <v>1</v>
      </c>
      <c r="U2288" s="24">
        <f t="shared" si="1257"/>
        <v>3.7142857142857144</v>
      </c>
      <c r="V2288" s="31">
        <f>VLOOKUP(H2288,Supporting!A:D,3,FALSE)</f>
        <v>7.5</v>
      </c>
      <c r="W2288" s="25">
        <f>VLOOKUP(H2288,Supporting!A:D,4,FALSE)</f>
        <v>0.70000000000000007</v>
      </c>
      <c r="X2288" s="26">
        <f t="shared" si="1258"/>
        <v>850.49999999999989</v>
      </c>
      <c r="Y2288" s="26">
        <f t="shared" si="1259"/>
        <v>79.38</v>
      </c>
      <c r="Z2288" s="26">
        <f t="shared" si="1260"/>
        <v>595.34999999999991</v>
      </c>
      <c r="AA2288" s="26">
        <f t="shared" si="1261"/>
        <v>255.14999999999998</v>
      </c>
      <c r="AB2288" s="26">
        <f t="shared" si="1262"/>
        <v>294.84000000000003</v>
      </c>
      <c r="AC2288" s="26">
        <f t="shared" si="1263"/>
        <v>1145.3399999999999</v>
      </c>
      <c r="AD2288" s="93">
        <f t="shared" si="1264"/>
        <v>1145.3399999999999</v>
      </c>
    </row>
    <row r="2289" spans="1:30" ht="30" customHeight="1" x14ac:dyDescent="0.35">
      <c r="A2289" s="16"/>
      <c r="B2289" s="16" t="s">
        <v>102</v>
      </c>
      <c r="C2289" s="17">
        <v>1941</v>
      </c>
      <c r="D2289" s="18">
        <v>14529</v>
      </c>
      <c r="E2289" s="18">
        <v>8593</v>
      </c>
      <c r="F2289" s="19" t="s">
        <v>577</v>
      </c>
      <c r="G2289" s="16" t="s">
        <v>53</v>
      </c>
      <c r="H2289" s="16" t="s">
        <v>36</v>
      </c>
      <c r="I2289" s="19">
        <v>6.8</v>
      </c>
      <c r="J2289" s="19">
        <v>1.3</v>
      </c>
      <c r="K2289" s="19">
        <v>3</v>
      </c>
      <c r="L2289" s="19"/>
      <c r="M2289" s="19">
        <f t="shared" si="1253"/>
        <v>3</v>
      </c>
      <c r="N2289" s="19"/>
      <c r="O2289" s="19">
        <f t="shared" si="1254"/>
        <v>20.399999999999999</v>
      </c>
      <c r="P2289" s="20" t="str">
        <f>VLOOKUP(H2289,Supporting!A:D,2,FALSE)</f>
        <v>m2-LxH</v>
      </c>
      <c r="Q2289" s="21" t="str">
        <f t="shared" si="1255"/>
        <v>off hired</v>
      </c>
      <c r="R2289" s="22">
        <v>44975</v>
      </c>
      <c r="S2289" s="22">
        <v>44978</v>
      </c>
      <c r="T2289" s="23">
        <f t="shared" si="1256"/>
        <v>1</v>
      </c>
      <c r="U2289" s="24">
        <f t="shared" si="1257"/>
        <v>0.5714285714285714</v>
      </c>
      <c r="V2289" s="31">
        <f>VLOOKUP(H2289,Supporting!A:D,3,FALSE)</f>
        <v>14</v>
      </c>
      <c r="W2289" s="25">
        <f>VLOOKUP(H2289,Supporting!A:D,4,FALSE)</f>
        <v>0.84</v>
      </c>
      <c r="X2289" s="26">
        <f t="shared" si="1258"/>
        <v>285.59999999999997</v>
      </c>
      <c r="Y2289" s="26">
        <f t="shared" si="1259"/>
        <v>17.135999999999999</v>
      </c>
      <c r="Z2289" s="26">
        <f t="shared" si="1260"/>
        <v>199.91999999999996</v>
      </c>
      <c r="AA2289" s="26">
        <f t="shared" si="1261"/>
        <v>85.679999999999993</v>
      </c>
      <c r="AB2289" s="26">
        <f t="shared" si="1262"/>
        <v>9.791999999999998</v>
      </c>
      <c r="AC2289" s="26">
        <f t="shared" si="1263"/>
        <v>295.39199999999994</v>
      </c>
      <c r="AD2289" s="93">
        <f t="shared" si="1264"/>
        <v>295.39199999999994</v>
      </c>
    </row>
    <row r="2290" spans="1:30" ht="30" customHeight="1" x14ac:dyDescent="0.35">
      <c r="A2290" s="16"/>
      <c r="B2290" s="16" t="s">
        <v>114</v>
      </c>
      <c r="C2290" s="17">
        <v>1939</v>
      </c>
      <c r="D2290" s="18">
        <v>14527</v>
      </c>
      <c r="E2290" s="18">
        <v>8730</v>
      </c>
      <c r="F2290" s="19" t="s">
        <v>49</v>
      </c>
      <c r="G2290" s="16" t="s">
        <v>89</v>
      </c>
      <c r="H2290" s="16" t="s">
        <v>36</v>
      </c>
      <c r="I2290" s="19">
        <v>12</v>
      </c>
      <c r="J2290" s="19">
        <v>1</v>
      </c>
      <c r="K2290" s="19">
        <v>2.5</v>
      </c>
      <c r="L2290" s="19"/>
      <c r="M2290" s="19">
        <f t="shared" si="1253"/>
        <v>2.5</v>
      </c>
      <c r="N2290" s="19"/>
      <c r="O2290" s="19">
        <f t="shared" si="1254"/>
        <v>30</v>
      </c>
      <c r="P2290" s="20" t="str">
        <f>VLOOKUP(H2290,Supporting!A:D,2,FALSE)</f>
        <v>m2-LxH</v>
      </c>
      <c r="Q2290" s="21" t="str">
        <f t="shared" si="1255"/>
        <v>off hired</v>
      </c>
      <c r="R2290" s="22">
        <v>44975</v>
      </c>
      <c r="S2290" s="22">
        <v>45008</v>
      </c>
      <c r="T2290" s="23">
        <f t="shared" si="1256"/>
        <v>1</v>
      </c>
      <c r="U2290" s="24">
        <f t="shared" si="1257"/>
        <v>4.8571428571428568</v>
      </c>
      <c r="V2290" s="31">
        <f>VLOOKUP(H2290,Supporting!A:D,3,FALSE)</f>
        <v>14</v>
      </c>
      <c r="W2290" s="25">
        <f>VLOOKUP(H2290,Supporting!A:D,4,FALSE)</f>
        <v>0.84</v>
      </c>
      <c r="X2290" s="26">
        <f t="shared" si="1258"/>
        <v>420</v>
      </c>
      <c r="Y2290" s="26">
        <f t="shared" si="1259"/>
        <v>25.2</v>
      </c>
      <c r="Z2290" s="26">
        <f t="shared" si="1260"/>
        <v>294</v>
      </c>
      <c r="AA2290" s="26">
        <f t="shared" si="1261"/>
        <v>126</v>
      </c>
      <c r="AB2290" s="26">
        <f t="shared" si="1262"/>
        <v>122.39999999999998</v>
      </c>
      <c r="AC2290" s="26">
        <f t="shared" si="1263"/>
        <v>542.4</v>
      </c>
      <c r="AD2290" s="93">
        <f t="shared" si="1264"/>
        <v>542.4</v>
      </c>
    </row>
    <row r="2291" spans="1:30" ht="30" customHeight="1" x14ac:dyDescent="0.35">
      <c r="A2291" s="16"/>
      <c r="B2291" s="16" t="s">
        <v>111</v>
      </c>
      <c r="C2291" s="17">
        <v>1938</v>
      </c>
      <c r="D2291" s="18">
        <v>14526</v>
      </c>
      <c r="E2291" s="18">
        <v>8771</v>
      </c>
      <c r="F2291" s="19" t="s">
        <v>49</v>
      </c>
      <c r="G2291" s="16"/>
      <c r="H2291" s="16" t="s">
        <v>36</v>
      </c>
      <c r="I2291" s="19">
        <v>8.5</v>
      </c>
      <c r="J2291" s="19">
        <v>1</v>
      </c>
      <c r="K2291" s="19">
        <v>2</v>
      </c>
      <c r="L2291" s="19"/>
      <c r="M2291" s="19">
        <f t="shared" si="1253"/>
        <v>2</v>
      </c>
      <c r="N2291" s="19"/>
      <c r="O2291" s="19">
        <f t="shared" si="1254"/>
        <v>17</v>
      </c>
      <c r="P2291" s="20" t="str">
        <f>VLOOKUP(H2291,Supporting!A:D,2,FALSE)</f>
        <v>m2-LxH</v>
      </c>
      <c r="Q2291" s="21" t="str">
        <f t="shared" si="1255"/>
        <v>off hired</v>
      </c>
      <c r="R2291" s="22">
        <v>44975</v>
      </c>
      <c r="S2291" s="22">
        <v>44988</v>
      </c>
      <c r="T2291" s="23">
        <f t="shared" si="1256"/>
        <v>1</v>
      </c>
      <c r="U2291" s="24">
        <f t="shared" si="1257"/>
        <v>2</v>
      </c>
      <c r="V2291" s="31">
        <f>VLOOKUP(H2291,Supporting!A:D,3,FALSE)</f>
        <v>14</v>
      </c>
      <c r="W2291" s="25">
        <f>VLOOKUP(H2291,Supporting!A:D,4,FALSE)</f>
        <v>0.84</v>
      </c>
      <c r="X2291" s="26">
        <f t="shared" si="1258"/>
        <v>238</v>
      </c>
      <c r="Y2291" s="26">
        <f t="shared" si="1259"/>
        <v>14.28</v>
      </c>
      <c r="Z2291" s="26">
        <f t="shared" si="1260"/>
        <v>166.59999999999997</v>
      </c>
      <c r="AA2291" s="26">
        <f t="shared" si="1261"/>
        <v>71.399999999999991</v>
      </c>
      <c r="AB2291" s="26">
        <f t="shared" si="1262"/>
        <v>28.56</v>
      </c>
      <c r="AC2291" s="26">
        <f t="shared" si="1263"/>
        <v>266.55999999999995</v>
      </c>
      <c r="AD2291" s="93">
        <f t="shared" si="1264"/>
        <v>266.55999999999995</v>
      </c>
    </row>
    <row r="2292" spans="1:30" ht="30" customHeight="1" x14ac:dyDescent="0.35">
      <c r="A2292" s="16"/>
      <c r="B2292" s="16" t="s">
        <v>47</v>
      </c>
      <c r="C2292" s="17">
        <v>1975</v>
      </c>
      <c r="D2292" s="18">
        <v>14613</v>
      </c>
      <c r="E2292" s="18"/>
      <c r="F2292" s="19" t="s">
        <v>49</v>
      </c>
      <c r="G2292" s="16"/>
      <c r="H2292" s="16" t="s">
        <v>28</v>
      </c>
      <c r="I2292" s="19">
        <v>2.5</v>
      </c>
      <c r="J2292" s="19">
        <v>2.5</v>
      </c>
      <c r="K2292" s="19">
        <v>2</v>
      </c>
      <c r="L2292" s="19"/>
      <c r="M2292" s="19">
        <f t="shared" si="1253"/>
        <v>2</v>
      </c>
      <c r="N2292" s="19"/>
      <c r="O2292" s="19">
        <f t="shared" si="1254"/>
        <v>12.5</v>
      </c>
      <c r="P2292" s="20" t="str">
        <f>VLOOKUP(H2292,Supporting!A:D,2,FALSE)</f>
        <v>m3</v>
      </c>
      <c r="Q2292" s="21" t="str">
        <f t="shared" si="1255"/>
        <v>on hire</v>
      </c>
      <c r="R2292" s="22">
        <v>44981</v>
      </c>
      <c r="S2292" s="22"/>
      <c r="T2292" s="23">
        <f t="shared" si="1256"/>
        <v>0</v>
      </c>
      <c r="U2292" s="24">
        <f t="shared" ca="1" si="1257"/>
        <v>8.5714285714285712</v>
      </c>
      <c r="V2292" s="31">
        <f>VLOOKUP(H2292,Supporting!A:D,3,FALSE)</f>
        <v>7.5</v>
      </c>
      <c r="W2292" s="25">
        <f>VLOOKUP(H2292,Supporting!A:D,4,FALSE)</f>
        <v>0.70000000000000007</v>
      </c>
      <c r="X2292" s="26">
        <f t="shared" si="1258"/>
        <v>93.75</v>
      </c>
      <c r="Y2292" s="26">
        <f t="shared" si="1259"/>
        <v>8.75</v>
      </c>
      <c r="Z2292" s="26">
        <f t="shared" si="1260"/>
        <v>65.625</v>
      </c>
      <c r="AA2292" s="26">
        <f t="shared" si="1261"/>
        <v>0</v>
      </c>
      <c r="AB2292" s="26">
        <f t="shared" ca="1" si="1262"/>
        <v>75</v>
      </c>
      <c r="AC2292" s="26">
        <f t="shared" ca="1" si="1263"/>
        <v>140.625</v>
      </c>
      <c r="AD2292" s="93">
        <f t="shared" ca="1" si="1264"/>
        <v>140.625</v>
      </c>
    </row>
    <row r="2293" spans="1:30" ht="30" customHeight="1" x14ac:dyDescent="0.35">
      <c r="A2293" s="16"/>
      <c r="B2293" s="16" t="s">
        <v>47</v>
      </c>
      <c r="C2293" s="17">
        <v>1974</v>
      </c>
      <c r="D2293" s="18">
        <v>14612</v>
      </c>
      <c r="E2293" s="18">
        <v>8864</v>
      </c>
      <c r="F2293" s="19" t="s">
        <v>49</v>
      </c>
      <c r="G2293" s="16" t="s">
        <v>67</v>
      </c>
      <c r="H2293" s="16" t="s">
        <v>28</v>
      </c>
      <c r="I2293" s="19">
        <v>2.5</v>
      </c>
      <c r="J2293" s="19">
        <v>2.5</v>
      </c>
      <c r="K2293" s="19">
        <v>3.5</v>
      </c>
      <c r="L2293" s="19"/>
      <c r="M2293" s="19">
        <f t="shared" si="1253"/>
        <v>3.5</v>
      </c>
      <c r="N2293" s="19"/>
      <c r="O2293" s="19">
        <f t="shared" si="1254"/>
        <v>21.875</v>
      </c>
      <c r="P2293" s="20" t="str">
        <f>VLOOKUP(H2293,Supporting!A:D,2,FALSE)</f>
        <v>m3</v>
      </c>
      <c r="Q2293" s="21" t="str">
        <f t="shared" si="1255"/>
        <v>off hired</v>
      </c>
      <c r="R2293" s="22">
        <v>44980</v>
      </c>
      <c r="S2293" s="22">
        <v>45029</v>
      </c>
      <c r="T2293" s="23">
        <f t="shared" si="1256"/>
        <v>1</v>
      </c>
      <c r="U2293" s="24">
        <f t="shared" si="1257"/>
        <v>7.1428571428571432</v>
      </c>
      <c r="V2293" s="31">
        <f>VLOOKUP(H2293,Supporting!A:D,3,FALSE)</f>
        <v>7.5</v>
      </c>
      <c r="W2293" s="25">
        <f>VLOOKUP(H2293,Supporting!A:D,4,FALSE)</f>
        <v>0.70000000000000007</v>
      </c>
      <c r="X2293" s="26">
        <f t="shared" si="1258"/>
        <v>164.0625</v>
      </c>
      <c r="Y2293" s="26">
        <f t="shared" si="1259"/>
        <v>15.312500000000002</v>
      </c>
      <c r="Z2293" s="26">
        <f t="shared" si="1260"/>
        <v>114.84374999999999</v>
      </c>
      <c r="AA2293" s="26">
        <f t="shared" si="1261"/>
        <v>49.21875</v>
      </c>
      <c r="AB2293" s="26">
        <f t="shared" si="1262"/>
        <v>109.37500000000001</v>
      </c>
      <c r="AC2293" s="26">
        <f t="shared" si="1263"/>
        <v>273.4375</v>
      </c>
      <c r="AD2293" s="93">
        <f t="shared" si="1264"/>
        <v>273.4375</v>
      </c>
    </row>
    <row r="2294" spans="1:30" ht="30" customHeight="1" x14ac:dyDescent="0.35">
      <c r="A2294" s="16"/>
      <c r="B2294" s="16" t="s">
        <v>47</v>
      </c>
      <c r="C2294" s="17">
        <v>1973</v>
      </c>
      <c r="D2294" s="18">
        <v>14611</v>
      </c>
      <c r="E2294" s="18">
        <v>8860</v>
      </c>
      <c r="F2294" s="19" t="s">
        <v>49</v>
      </c>
      <c r="G2294" s="16"/>
      <c r="H2294" s="16" t="s">
        <v>28</v>
      </c>
      <c r="I2294" s="19">
        <v>2.5</v>
      </c>
      <c r="J2294" s="19">
        <v>2.5</v>
      </c>
      <c r="K2294" s="19">
        <v>2</v>
      </c>
      <c r="L2294" s="19"/>
      <c r="M2294" s="19">
        <f t="shared" si="1253"/>
        <v>2</v>
      </c>
      <c r="N2294" s="19"/>
      <c r="O2294" s="19">
        <f t="shared" si="1254"/>
        <v>12.5</v>
      </c>
      <c r="P2294" s="20" t="str">
        <f>VLOOKUP(H2294,Supporting!A:D,2,FALSE)</f>
        <v>m3</v>
      </c>
      <c r="Q2294" s="21" t="str">
        <f t="shared" si="1255"/>
        <v>off hired</v>
      </c>
      <c r="R2294" s="22">
        <v>44980</v>
      </c>
      <c r="S2294" s="22">
        <v>45026</v>
      </c>
      <c r="T2294" s="23">
        <f t="shared" si="1256"/>
        <v>1</v>
      </c>
      <c r="U2294" s="24">
        <f t="shared" si="1257"/>
        <v>6.7142857142857144</v>
      </c>
      <c r="V2294" s="31">
        <f>VLOOKUP(H2294,Supporting!A:D,3,FALSE)</f>
        <v>7.5</v>
      </c>
      <c r="W2294" s="25">
        <f>VLOOKUP(H2294,Supporting!A:D,4,FALSE)</f>
        <v>0.70000000000000007</v>
      </c>
      <c r="X2294" s="26">
        <f t="shared" si="1258"/>
        <v>93.75</v>
      </c>
      <c r="Y2294" s="26">
        <f t="shared" si="1259"/>
        <v>8.75</v>
      </c>
      <c r="Z2294" s="26">
        <f t="shared" si="1260"/>
        <v>65.625</v>
      </c>
      <c r="AA2294" s="26">
        <f t="shared" si="1261"/>
        <v>28.125</v>
      </c>
      <c r="AB2294" s="26">
        <f t="shared" si="1262"/>
        <v>58.750000000000007</v>
      </c>
      <c r="AC2294" s="26">
        <f t="shared" si="1263"/>
        <v>152.5</v>
      </c>
      <c r="AD2294" s="93">
        <f t="shared" si="1264"/>
        <v>152.5</v>
      </c>
    </row>
    <row r="2295" spans="1:30" ht="30" customHeight="1" x14ac:dyDescent="0.35">
      <c r="A2295" s="16"/>
      <c r="B2295" s="16" t="s">
        <v>47</v>
      </c>
      <c r="C2295" s="17">
        <v>1972</v>
      </c>
      <c r="D2295" s="18">
        <v>14610</v>
      </c>
      <c r="E2295" s="18">
        <v>8767</v>
      </c>
      <c r="F2295" s="19" t="s">
        <v>49</v>
      </c>
      <c r="G2295" s="16" t="s">
        <v>627</v>
      </c>
      <c r="H2295" s="16" t="s">
        <v>52</v>
      </c>
      <c r="I2295" s="19">
        <v>4</v>
      </c>
      <c r="J2295" s="19">
        <v>1.8</v>
      </c>
      <c r="K2295" s="19">
        <v>2.5</v>
      </c>
      <c r="L2295" s="19"/>
      <c r="M2295" s="19">
        <f t="shared" si="1253"/>
        <v>2.5</v>
      </c>
      <c r="N2295" s="19"/>
      <c r="O2295" s="19">
        <f t="shared" si="1254"/>
        <v>10</v>
      </c>
      <c r="P2295" s="20" t="str">
        <f>VLOOKUP(H2295,Supporting!A:D,2,FALSE)</f>
        <v>m2-LxH</v>
      </c>
      <c r="Q2295" s="21" t="str">
        <f t="shared" si="1255"/>
        <v>off hired</v>
      </c>
      <c r="R2295" s="22">
        <v>44980</v>
      </c>
      <c r="S2295" s="22">
        <v>44988</v>
      </c>
      <c r="T2295" s="23">
        <f t="shared" si="1256"/>
        <v>1</v>
      </c>
      <c r="U2295" s="24">
        <f t="shared" si="1257"/>
        <v>1.2857142857142858</v>
      </c>
      <c r="V2295" s="31">
        <f>VLOOKUP(H2295,Supporting!A:D,3,FALSE)</f>
        <v>18</v>
      </c>
      <c r="W2295" s="25">
        <f>VLOOKUP(H2295,Supporting!A:D,4,FALSE)</f>
        <v>1.05</v>
      </c>
      <c r="X2295" s="26">
        <f t="shared" si="1258"/>
        <v>180</v>
      </c>
      <c r="Y2295" s="26">
        <f t="shared" si="1259"/>
        <v>10.5</v>
      </c>
      <c r="Z2295" s="26">
        <f t="shared" si="1260"/>
        <v>126</v>
      </c>
      <c r="AA2295" s="26">
        <f t="shared" si="1261"/>
        <v>54</v>
      </c>
      <c r="AB2295" s="26">
        <f t="shared" si="1262"/>
        <v>13.500000000000002</v>
      </c>
      <c r="AC2295" s="26">
        <f t="shared" si="1263"/>
        <v>193.5</v>
      </c>
      <c r="AD2295" s="93">
        <f t="shared" si="1264"/>
        <v>193.5</v>
      </c>
    </row>
    <row r="2296" spans="1:30" ht="30" customHeight="1" x14ac:dyDescent="0.35">
      <c r="A2296" s="16"/>
      <c r="B2296" s="16" t="s">
        <v>47</v>
      </c>
      <c r="C2296" s="17">
        <v>1971</v>
      </c>
      <c r="D2296" s="18">
        <v>14609</v>
      </c>
      <c r="E2296" s="18">
        <v>8731</v>
      </c>
      <c r="F2296" s="19" t="s">
        <v>577</v>
      </c>
      <c r="G2296" s="16"/>
      <c r="H2296" s="16" t="s">
        <v>28</v>
      </c>
      <c r="I2296" s="19">
        <v>2.5</v>
      </c>
      <c r="J2296" s="19">
        <v>2.5</v>
      </c>
      <c r="K2296" s="19">
        <v>3.5</v>
      </c>
      <c r="L2296" s="19"/>
      <c r="M2296" s="19">
        <f t="shared" si="1253"/>
        <v>3.5</v>
      </c>
      <c r="N2296" s="19"/>
      <c r="O2296" s="19">
        <f t="shared" si="1254"/>
        <v>21.875</v>
      </c>
      <c r="P2296" s="20" t="str">
        <f>VLOOKUP(H2296,Supporting!A:D,2,FALSE)</f>
        <v>m3</v>
      </c>
      <c r="Q2296" s="21" t="str">
        <f t="shared" si="1255"/>
        <v>off hired</v>
      </c>
      <c r="R2296" s="22">
        <v>44980</v>
      </c>
      <c r="S2296" s="22">
        <v>45008</v>
      </c>
      <c r="T2296" s="23">
        <f t="shared" si="1256"/>
        <v>1</v>
      </c>
      <c r="U2296" s="24">
        <f t="shared" si="1257"/>
        <v>4.1428571428571432</v>
      </c>
      <c r="V2296" s="31">
        <f>VLOOKUP(H2296,Supporting!A:D,3,FALSE)</f>
        <v>7.5</v>
      </c>
      <c r="W2296" s="25">
        <f>VLOOKUP(H2296,Supporting!A:D,4,FALSE)</f>
        <v>0.70000000000000007</v>
      </c>
      <c r="X2296" s="26">
        <f t="shared" si="1258"/>
        <v>164.0625</v>
      </c>
      <c r="Y2296" s="26">
        <f t="shared" si="1259"/>
        <v>15.312500000000002</v>
      </c>
      <c r="Z2296" s="26">
        <f t="shared" si="1260"/>
        <v>114.84374999999999</v>
      </c>
      <c r="AA2296" s="26">
        <f t="shared" si="1261"/>
        <v>49.21875</v>
      </c>
      <c r="AB2296" s="26">
        <f t="shared" si="1262"/>
        <v>63.437500000000014</v>
      </c>
      <c r="AC2296" s="26">
        <f t="shared" si="1263"/>
        <v>227.5</v>
      </c>
      <c r="AD2296" s="93">
        <f t="shared" si="1264"/>
        <v>227.5</v>
      </c>
    </row>
    <row r="2297" spans="1:30" ht="30" customHeight="1" x14ac:dyDescent="0.35">
      <c r="A2297" s="16"/>
      <c r="B2297" s="16" t="s">
        <v>102</v>
      </c>
      <c r="C2297" s="17">
        <v>1966</v>
      </c>
      <c r="D2297" s="18">
        <v>14604</v>
      </c>
      <c r="E2297" s="18">
        <v>8726</v>
      </c>
      <c r="F2297" s="19" t="s">
        <v>577</v>
      </c>
      <c r="G2297" s="16" t="s">
        <v>53</v>
      </c>
      <c r="H2297" s="16" t="s">
        <v>28</v>
      </c>
      <c r="I2297" s="19">
        <v>4.3</v>
      </c>
      <c r="J2297" s="19">
        <v>2.6</v>
      </c>
      <c r="K2297" s="19">
        <v>3</v>
      </c>
      <c r="L2297" s="19"/>
      <c r="M2297" s="19">
        <f t="shared" si="1253"/>
        <v>3</v>
      </c>
      <c r="N2297" s="19"/>
      <c r="O2297" s="19">
        <f t="shared" si="1254"/>
        <v>33.54</v>
      </c>
      <c r="P2297" s="20" t="str">
        <f>VLOOKUP(H2297,Supporting!A:D,2,FALSE)</f>
        <v>m3</v>
      </c>
      <c r="Q2297" s="21" t="str">
        <f t="shared" si="1255"/>
        <v>off hired</v>
      </c>
      <c r="R2297" s="22">
        <v>44980</v>
      </c>
      <c r="S2297" s="22">
        <v>45006</v>
      </c>
      <c r="T2297" s="23">
        <f t="shared" si="1256"/>
        <v>1</v>
      </c>
      <c r="U2297" s="24">
        <f t="shared" si="1257"/>
        <v>3.8571428571428572</v>
      </c>
      <c r="V2297" s="31">
        <f>VLOOKUP(H2297,Supporting!A:D,3,FALSE)</f>
        <v>7.5</v>
      </c>
      <c r="W2297" s="25">
        <f>VLOOKUP(H2297,Supporting!A:D,4,FALSE)</f>
        <v>0.70000000000000007</v>
      </c>
      <c r="X2297" s="26">
        <f t="shared" si="1258"/>
        <v>251.54999999999998</v>
      </c>
      <c r="Y2297" s="26">
        <f t="shared" si="1259"/>
        <v>23.478000000000002</v>
      </c>
      <c r="Z2297" s="26">
        <f t="shared" si="1260"/>
        <v>176.08499999999998</v>
      </c>
      <c r="AA2297" s="26">
        <f t="shared" si="1261"/>
        <v>75.464999999999989</v>
      </c>
      <c r="AB2297" s="26">
        <f t="shared" si="1262"/>
        <v>90.557999999999993</v>
      </c>
      <c r="AC2297" s="26">
        <f t="shared" si="1263"/>
        <v>342.10799999999995</v>
      </c>
      <c r="AD2297" s="93">
        <f t="shared" si="1264"/>
        <v>342.10799999999995</v>
      </c>
    </row>
    <row r="2298" spans="1:30" ht="30" customHeight="1" x14ac:dyDescent="0.35">
      <c r="A2298" s="16"/>
      <c r="B2298" s="16" t="s">
        <v>102</v>
      </c>
      <c r="C2298" s="17">
        <v>1966</v>
      </c>
      <c r="D2298" s="18">
        <v>14604</v>
      </c>
      <c r="E2298" s="18">
        <v>8726</v>
      </c>
      <c r="F2298" s="19" t="s">
        <v>577</v>
      </c>
      <c r="G2298" s="16" t="s">
        <v>53</v>
      </c>
      <c r="H2298" s="16" t="s">
        <v>36</v>
      </c>
      <c r="I2298" s="19">
        <v>4</v>
      </c>
      <c r="J2298" s="19">
        <v>1.3</v>
      </c>
      <c r="K2298" s="19">
        <v>2</v>
      </c>
      <c r="L2298" s="19"/>
      <c r="M2298" s="19">
        <f t="shared" si="1253"/>
        <v>2</v>
      </c>
      <c r="N2298" s="19"/>
      <c r="O2298" s="19">
        <f t="shared" si="1254"/>
        <v>8</v>
      </c>
      <c r="P2298" s="20" t="str">
        <f>VLOOKUP(H2298,Supporting!A:D,2,FALSE)</f>
        <v>m2-LxH</v>
      </c>
      <c r="Q2298" s="21" t="str">
        <f t="shared" si="1255"/>
        <v>off hired</v>
      </c>
      <c r="R2298" s="22">
        <v>44980</v>
      </c>
      <c r="S2298" s="22">
        <v>45006</v>
      </c>
      <c r="T2298" s="23">
        <f t="shared" si="1256"/>
        <v>1</v>
      </c>
      <c r="U2298" s="24">
        <f t="shared" si="1257"/>
        <v>3.8571428571428572</v>
      </c>
      <c r="V2298" s="31">
        <f>VLOOKUP(H2298,Supporting!A:D,3,FALSE)</f>
        <v>14</v>
      </c>
      <c r="W2298" s="25">
        <f>VLOOKUP(H2298,Supporting!A:D,4,FALSE)</f>
        <v>0.84</v>
      </c>
      <c r="X2298" s="26">
        <f t="shared" si="1258"/>
        <v>112</v>
      </c>
      <c r="Y2298" s="26">
        <f t="shared" si="1259"/>
        <v>6.72</v>
      </c>
      <c r="Z2298" s="26">
        <f t="shared" si="1260"/>
        <v>78.399999999999991</v>
      </c>
      <c r="AA2298" s="26">
        <f t="shared" si="1261"/>
        <v>33.6</v>
      </c>
      <c r="AB2298" s="26">
        <f t="shared" si="1262"/>
        <v>25.919999999999998</v>
      </c>
      <c r="AC2298" s="26">
        <f t="shared" si="1263"/>
        <v>137.91999999999999</v>
      </c>
      <c r="AD2298" s="93">
        <f t="shared" si="1264"/>
        <v>137.91999999999999</v>
      </c>
    </row>
    <row r="2299" spans="1:30" ht="30" customHeight="1" x14ac:dyDescent="0.35">
      <c r="A2299" s="16"/>
      <c r="B2299" s="16" t="s">
        <v>79</v>
      </c>
      <c r="C2299" s="17">
        <v>1994</v>
      </c>
      <c r="D2299" s="18">
        <v>14632</v>
      </c>
      <c r="E2299" s="18">
        <v>8736</v>
      </c>
      <c r="F2299" s="19" t="s">
        <v>49</v>
      </c>
      <c r="G2299" s="16" t="s">
        <v>89</v>
      </c>
      <c r="H2299" s="16" t="s">
        <v>28</v>
      </c>
      <c r="I2299" s="19">
        <v>11.5</v>
      </c>
      <c r="J2299" s="19">
        <v>3</v>
      </c>
      <c r="K2299" s="19">
        <v>3.5</v>
      </c>
      <c r="L2299" s="19"/>
      <c r="M2299" s="19">
        <f t="shared" si="1253"/>
        <v>3.5</v>
      </c>
      <c r="N2299" s="19"/>
      <c r="O2299" s="19">
        <f t="shared" si="1254"/>
        <v>120.75</v>
      </c>
      <c r="P2299" s="20" t="str">
        <f>VLOOKUP(H2299,Supporting!A:D,2,FALSE)</f>
        <v>m3</v>
      </c>
      <c r="Q2299" s="21" t="str">
        <f t="shared" si="1255"/>
        <v>off hired</v>
      </c>
      <c r="R2299" s="22">
        <v>44984</v>
      </c>
      <c r="S2299" s="22">
        <v>45008</v>
      </c>
      <c r="T2299" s="23">
        <f t="shared" ref="T2299:T2312" si="1265">IF(S2299&lt;&gt;0,1,0)</f>
        <v>1</v>
      </c>
      <c r="U2299" s="24">
        <f t="shared" ref="U2299:U2312" si="1266">IF(Q2299="on hire",$C$1-R2299+1,IF(Q2299="off hired",S2299-R2299+1,0))/7</f>
        <v>3.5714285714285716</v>
      </c>
      <c r="V2299" s="31">
        <f>VLOOKUP(H2299,Supporting!A:D,3,FALSE)</f>
        <v>7.5</v>
      </c>
      <c r="W2299" s="25">
        <f>VLOOKUP(H2299,Supporting!A:D,4,FALSE)</f>
        <v>0.70000000000000007</v>
      </c>
      <c r="X2299" s="26">
        <f t="shared" ref="X2299:X2312" si="1267">V2299*O2299</f>
        <v>905.625</v>
      </c>
      <c r="Y2299" s="26">
        <f t="shared" ref="Y2299:Y2312" si="1268">W2299*O2299</f>
        <v>84.525000000000006</v>
      </c>
      <c r="Z2299" s="26">
        <f t="shared" ref="Z2299:Z2312" si="1269">_xlfn.IFNA(0.7*O2299*V2299,0)</f>
        <v>633.93749999999989</v>
      </c>
      <c r="AA2299" s="26">
        <f t="shared" ref="AA2299:AA2312" si="1270">IF(Q2299="off hired",0.3*O2299*V2299*T2299,0)</f>
        <v>271.6875</v>
      </c>
      <c r="AB2299" s="26">
        <f t="shared" ref="AB2299:AB2312" si="1271">_xlfn.IFNA(U2299*O2299*W2299,0)</f>
        <v>301.87500000000006</v>
      </c>
      <c r="AC2299" s="26">
        <f t="shared" ref="AC2299:AC2312" si="1272">Z2299+AA2299+AB2299</f>
        <v>1207.5</v>
      </c>
    </row>
    <row r="2300" spans="1:30" ht="30" customHeight="1" x14ac:dyDescent="0.35">
      <c r="A2300" s="16"/>
      <c r="B2300" s="16" t="s">
        <v>102</v>
      </c>
      <c r="C2300" s="17">
        <v>1984</v>
      </c>
      <c r="D2300" s="18">
        <v>14622</v>
      </c>
      <c r="E2300" s="18"/>
      <c r="F2300" s="19" t="s">
        <v>577</v>
      </c>
      <c r="G2300" s="16" t="s">
        <v>53</v>
      </c>
      <c r="H2300" s="16" t="s">
        <v>36</v>
      </c>
      <c r="I2300" s="19">
        <v>9.8000000000000007</v>
      </c>
      <c r="J2300" s="19">
        <v>1</v>
      </c>
      <c r="K2300" s="19">
        <v>2</v>
      </c>
      <c r="L2300" s="19"/>
      <c r="M2300" s="19">
        <f t="shared" si="1253"/>
        <v>2</v>
      </c>
      <c r="N2300" s="19"/>
      <c r="O2300" s="19">
        <f t="shared" si="1254"/>
        <v>19.600000000000001</v>
      </c>
      <c r="P2300" s="20" t="str">
        <f>VLOOKUP(H2300,Supporting!A:D,2,FALSE)</f>
        <v>m2-LxH</v>
      </c>
      <c r="Q2300" s="21" t="str">
        <f t="shared" si="1255"/>
        <v>on hire</v>
      </c>
      <c r="R2300" s="22">
        <v>44982</v>
      </c>
      <c r="S2300" s="22"/>
      <c r="T2300" s="23">
        <f t="shared" si="1265"/>
        <v>0</v>
      </c>
      <c r="U2300" s="24">
        <f t="shared" ca="1" si="1266"/>
        <v>8.4285714285714288</v>
      </c>
      <c r="V2300" s="31">
        <f>VLOOKUP(H2300,Supporting!A:D,3,FALSE)</f>
        <v>14</v>
      </c>
      <c r="W2300" s="25">
        <f>VLOOKUP(H2300,Supporting!A:D,4,FALSE)</f>
        <v>0.84</v>
      </c>
      <c r="X2300" s="26">
        <f t="shared" si="1267"/>
        <v>274.40000000000003</v>
      </c>
      <c r="Y2300" s="26">
        <f t="shared" si="1268"/>
        <v>16.464000000000002</v>
      </c>
      <c r="Z2300" s="26">
        <f t="shared" si="1269"/>
        <v>192.08</v>
      </c>
      <c r="AA2300" s="26">
        <f t="shared" si="1270"/>
        <v>0</v>
      </c>
      <c r="AB2300" s="26">
        <f t="shared" ca="1" si="1271"/>
        <v>138.768</v>
      </c>
      <c r="AC2300" s="26">
        <f t="shared" ca="1" si="1272"/>
        <v>330.84800000000001</v>
      </c>
    </row>
    <row r="2301" spans="1:30" ht="30" customHeight="1" x14ac:dyDescent="0.35">
      <c r="A2301" s="16"/>
      <c r="B2301" s="16" t="s">
        <v>47</v>
      </c>
      <c r="C2301" s="17">
        <v>1983</v>
      </c>
      <c r="D2301" s="18">
        <v>14621</v>
      </c>
      <c r="E2301" s="18">
        <v>8863</v>
      </c>
      <c r="F2301" s="19" t="s">
        <v>577</v>
      </c>
      <c r="G2301" s="16" t="s">
        <v>76</v>
      </c>
      <c r="H2301" s="16" t="s">
        <v>36</v>
      </c>
      <c r="I2301" s="19">
        <v>6.8</v>
      </c>
      <c r="J2301" s="19">
        <v>1.3</v>
      </c>
      <c r="K2301" s="19">
        <v>4</v>
      </c>
      <c r="L2301" s="19"/>
      <c r="M2301" s="19">
        <f t="shared" si="1253"/>
        <v>4</v>
      </c>
      <c r="N2301" s="19"/>
      <c r="O2301" s="19">
        <f t="shared" si="1254"/>
        <v>27.2</v>
      </c>
      <c r="P2301" s="20" t="str">
        <f>VLOOKUP(H2301,Supporting!A:D,2,FALSE)</f>
        <v>m2-LxH</v>
      </c>
      <c r="Q2301" s="21" t="str">
        <f t="shared" si="1255"/>
        <v>off hired</v>
      </c>
      <c r="R2301" s="22">
        <v>44982</v>
      </c>
      <c r="S2301" s="22">
        <v>45027</v>
      </c>
      <c r="T2301" s="23">
        <f t="shared" si="1265"/>
        <v>1</v>
      </c>
      <c r="U2301" s="24">
        <f t="shared" si="1266"/>
        <v>6.5714285714285712</v>
      </c>
      <c r="V2301" s="31">
        <f>VLOOKUP(H2301,Supporting!A:D,3,FALSE)</f>
        <v>14</v>
      </c>
      <c r="W2301" s="25">
        <f>VLOOKUP(H2301,Supporting!A:D,4,FALSE)</f>
        <v>0.84</v>
      </c>
      <c r="X2301" s="26">
        <f t="shared" si="1267"/>
        <v>380.8</v>
      </c>
      <c r="Y2301" s="26">
        <f t="shared" si="1268"/>
        <v>22.847999999999999</v>
      </c>
      <c r="Z2301" s="26">
        <f t="shared" si="1269"/>
        <v>266.56</v>
      </c>
      <c r="AA2301" s="26">
        <f t="shared" si="1270"/>
        <v>114.24000000000001</v>
      </c>
      <c r="AB2301" s="26">
        <f t="shared" si="1271"/>
        <v>150.14399999999998</v>
      </c>
      <c r="AC2301" s="26">
        <f t="shared" si="1272"/>
        <v>530.94399999999996</v>
      </c>
    </row>
    <row r="2302" spans="1:30" ht="30" customHeight="1" x14ac:dyDescent="0.35">
      <c r="A2302" s="16"/>
      <c r="B2302" s="16" t="s">
        <v>47</v>
      </c>
      <c r="C2302" s="17">
        <v>1983</v>
      </c>
      <c r="D2302" s="18">
        <v>14621</v>
      </c>
      <c r="E2302" s="18">
        <v>8863</v>
      </c>
      <c r="F2302" s="19" t="s">
        <v>577</v>
      </c>
      <c r="G2302" s="16" t="s">
        <v>76</v>
      </c>
      <c r="H2302" s="16" t="s">
        <v>38</v>
      </c>
      <c r="I2302" s="19">
        <v>2.5</v>
      </c>
      <c r="J2302" s="19">
        <v>1</v>
      </c>
      <c r="K2302" s="19">
        <v>3</v>
      </c>
      <c r="L2302" s="19"/>
      <c r="M2302" s="19">
        <f t="shared" si="1253"/>
        <v>3</v>
      </c>
      <c r="N2302" s="19"/>
      <c r="O2302" s="19">
        <f t="shared" si="1254"/>
        <v>3</v>
      </c>
      <c r="P2302" s="20" t="str">
        <f>VLOOKUP(H2302,Supporting!A:D,2,FALSE)</f>
        <v>rm</v>
      </c>
      <c r="Q2302" s="21" t="str">
        <f t="shared" si="1255"/>
        <v>off hired</v>
      </c>
      <c r="R2302" s="22">
        <v>44982</v>
      </c>
      <c r="S2302" s="22">
        <v>45027</v>
      </c>
      <c r="T2302" s="23">
        <f t="shared" si="1265"/>
        <v>1</v>
      </c>
      <c r="U2302" s="24">
        <f t="shared" si="1266"/>
        <v>6.5714285714285712</v>
      </c>
      <c r="V2302" s="31">
        <f>VLOOKUP(H2302,Supporting!A:D,3,FALSE)</f>
        <v>135</v>
      </c>
      <c r="W2302" s="25">
        <f>VLOOKUP(H2302,Supporting!A:D,4,FALSE)</f>
        <v>12.25</v>
      </c>
      <c r="X2302" s="26">
        <f t="shared" si="1267"/>
        <v>405</v>
      </c>
      <c r="Y2302" s="26">
        <f t="shared" si="1268"/>
        <v>36.75</v>
      </c>
      <c r="Z2302" s="26">
        <f t="shared" si="1269"/>
        <v>283.49999999999994</v>
      </c>
      <c r="AA2302" s="26">
        <f t="shared" si="1270"/>
        <v>121.49999999999999</v>
      </c>
      <c r="AB2302" s="26">
        <f t="shared" si="1271"/>
        <v>241.5</v>
      </c>
      <c r="AC2302" s="26">
        <f t="shared" si="1272"/>
        <v>646.5</v>
      </c>
    </row>
    <row r="2303" spans="1:30" ht="30" customHeight="1" x14ac:dyDescent="0.35">
      <c r="A2303" s="16"/>
      <c r="B2303" s="16" t="s">
        <v>47</v>
      </c>
      <c r="C2303" s="17">
        <v>1982</v>
      </c>
      <c r="D2303" s="18">
        <v>14620</v>
      </c>
      <c r="E2303" s="18"/>
      <c r="F2303" s="19" t="s">
        <v>49</v>
      </c>
      <c r="G2303" s="16"/>
      <c r="H2303" s="16" t="s">
        <v>38</v>
      </c>
      <c r="I2303" s="19">
        <v>2.5</v>
      </c>
      <c r="J2303" s="19">
        <v>1.8</v>
      </c>
      <c r="K2303" s="19">
        <v>2</v>
      </c>
      <c r="L2303" s="19"/>
      <c r="M2303" s="19">
        <f t="shared" si="1253"/>
        <v>2</v>
      </c>
      <c r="N2303" s="19"/>
      <c r="O2303" s="19">
        <f t="shared" si="1254"/>
        <v>2</v>
      </c>
      <c r="P2303" s="20" t="str">
        <f>VLOOKUP(H2303,Supporting!A:D,2,FALSE)</f>
        <v>rm</v>
      </c>
      <c r="Q2303" s="21" t="str">
        <f t="shared" si="1255"/>
        <v>on hire</v>
      </c>
      <c r="R2303" s="22">
        <v>44982</v>
      </c>
      <c r="S2303" s="22"/>
      <c r="T2303" s="23">
        <f t="shared" si="1265"/>
        <v>0</v>
      </c>
      <c r="U2303" s="24">
        <f t="shared" ca="1" si="1266"/>
        <v>8.4285714285714288</v>
      </c>
      <c r="V2303" s="31">
        <f>VLOOKUP(H2303,Supporting!A:D,3,FALSE)</f>
        <v>135</v>
      </c>
      <c r="W2303" s="25">
        <f>VLOOKUP(H2303,Supporting!A:D,4,FALSE)</f>
        <v>12.25</v>
      </c>
      <c r="X2303" s="26">
        <f t="shared" si="1267"/>
        <v>270</v>
      </c>
      <c r="Y2303" s="26">
        <f t="shared" si="1268"/>
        <v>24.5</v>
      </c>
      <c r="Z2303" s="26">
        <f t="shared" si="1269"/>
        <v>189</v>
      </c>
      <c r="AA2303" s="26">
        <f t="shared" si="1270"/>
        <v>0</v>
      </c>
      <c r="AB2303" s="26">
        <f t="shared" ca="1" si="1271"/>
        <v>206.5</v>
      </c>
      <c r="AC2303" s="26">
        <f t="shared" ca="1" si="1272"/>
        <v>395.5</v>
      </c>
    </row>
    <row r="2304" spans="1:30" ht="30" customHeight="1" x14ac:dyDescent="0.35">
      <c r="A2304" s="16"/>
      <c r="B2304" s="16" t="s">
        <v>47</v>
      </c>
      <c r="C2304" s="17">
        <v>1981</v>
      </c>
      <c r="D2304" s="18">
        <v>14619</v>
      </c>
      <c r="E2304" s="18">
        <v>8747</v>
      </c>
      <c r="F2304" s="19" t="s">
        <v>577</v>
      </c>
      <c r="G2304" s="16" t="s">
        <v>67</v>
      </c>
      <c r="H2304" s="16" t="s">
        <v>28</v>
      </c>
      <c r="I2304" s="19">
        <v>6.3</v>
      </c>
      <c r="J2304" s="19">
        <v>2.5</v>
      </c>
      <c r="K2304" s="19">
        <v>2</v>
      </c>
      <c r="L2304" s="19"/>
      <c r="M2304" s="19">
        <f t="shared" si="1253"/>
        <v>2</v>
      </c>
      <c r="N2304" s="19"/>
      <c r="O2304" s="19">
        <f t="shared" si="1254"/>
        <v>31.5</v>
      </c>
      <c r="P2304" s="20" t="str">
        <f>VLOOKUP(H2304,Supporting!A:D,2,FALSE)</f>
        <v>m3</v>
      </c>
      <c r="Q2304" s="21" t="str">
        <f t="shared" si="1255"/>
        <v>off hired</v>
      </c>
      <c r="R2304" s="22">
        <v>44982</v>
      </c>
      <c r="S2304" s="22">
        <v>45018</v>
      </c>
      <c r="T2304" s="23">
        <f t="shared" si="1265"/>
        <v>1</v>
      </c>
      <c r="U2304" s="24">
        <f t="shared" si="1266"/>
        <v>5.2857142857142856</v>
      </c>
      <c r="V2304" s="31">
        <f>VLOOKUP(H2304,Supporting!A:D,3,FALSE)</f>
        <v>7.5</v>
      </c>
      <c r="W2304" s="25">
        <f>VLOOKUP(H2304,Supporting!A:D,4,FALSE)</f>
        <v>0.70000000000000007</v>
      </c>
      <c r="X2304" s="26">
        <f t="shared" si="1267"/>
        <v>236.25</v>
      </c>
      <c r="Y2304" s="26">
        <f t="shared" si="1268"/>
        <v>22.05</v>
      </c>
      <c r="Z2304" s="26">
        <f t="shared" si="1269"/>
        <v>165.37499999999997</v>
      </c>
      <c r="AA2304" s="26">
        <f t="shared" si="1270"/>
        <v>70.875</v>
      </c>
      <c r="AB2304" s="26">
        <f t="shared" si="1271"/>
        <v>116.55000000000001</v>
      </c>
      <c r="AC2304" s="26">
        <f t="shared" si="1272"/>
        <v>352.79999999999995</v>
      </c>
    </row>
    <row r="2305" spans="1:30" ht="30" customHeight="1" x14ac:dyDescent="0.35">
      <c r="A2305" s="16"/>
      <c r="B2305" s="16" t="s">
        <v>114</v>
      </c>
      <c r="C2305" s="17">
        <v>1980</v>
      </c>
      <c r="D2305" s="18">
        <v>14618</v>
      </c>
      <c r="E2305" s="18">
        <v>8768</v>
      </c>
      <c r="F2305" s="19" t="s">
        <v>49</v>
      </c>
      <c r="G2305" s="16" t="s">
        <v>53</v>
      </c>
      <c r="H2305" s="16" t="s">
        <v>38</v>
      </c>
      <c r="I2305" s="19">
        <v>2.5</v>
      </c>
      <c r="J2305" s="19">
        <v>1.3</v>
      </c>
      <c r="K2305" s="19">
        <v>3.5</v>
      </c>
      <c r="L2305" s="19"/>
      <c r="M2305" s="19">
        <f t="shared" si="1253"/>
        <v>3.5</v>
      </c>
      <c r="N2305" s="19"/>
      <c r="O2305" s="19">
        <f t="shared" si="1254"/>
        <v>3.5</v>
      </c>
      <c r="P2305" s="20" t="str">
        <f>VLOOKUP(H2305,Supporting!A:D,2,FALSE)</f>
        <v>rm</v>
      </c>
      <c r="Q2305" s="21" t="str">
        <f t="shared" si="1255"/>
        <v>off hired</v>
      </c>
      <c r="R2305" s="22">
        <v>44982</v>
      </c>
      <c r="S2305" s="22">
        <v>44988</v>
      </c>
      <c r="T2305" s="23">
        <f t="shared" si="1265"/>
        <v>1</v>
      </c>
      <c r="U2305" s="24">
        <f t="shared" si="1266"/>
        <v>1</v>
      </c>
      <c r="V2305" s="31">
        <f>VLOOKUP(H2305,Supporting!A:D,3,FALSE)</f>
        <v>135</v>
      </c>
      <c r="W2305" s="25">
        <f>VLOOKUP(H2305,Supporting!A:D,4,FALSE)</f>
        <v>12.25</v>
      </c>
      <c r="X2305" s="26">
        <f t="shared" si="1267"/>
        <v>472.5</v>
      </c>
      <c r="Y2305" s="26">
        <f t="shared" si="1268"/>
        <v>42.875</v>
      </c>
      <c r="Z2305" s="26">
        <f t="shared" si="1269"/>
        <v>330.74999999999994</v>
      </c>
      <c r="AA2305" s="26">
        <f t="shared" si="1270"/>
        <v>141.75</v>
      </c>
      <c r="AB2305" s="26">
        <f t="shared" si="1271"/>
        <v>42.875</v>
      </c>
      <c r="AC2305" s="26">
        <f t="shared" si="1272"/>
        <v>515.375</v>
      </c>
    </row>
    <row r="2306" spans="1:30" ht="30" customHeight="1" x14ac:dyDescent="0.35">
      <c r="A2306" s="16"/>
      <c r="B2306" s="16" t="s">
        <v>114</v>
      </c>
      <c r="C2306" s="17">
        <v>1979</v>
      </c>
      <c r="D2306" s="18">
        <v>14617</v>
      </c>
      <c r="E2306" s="18">
        <v>8761</v>
      </c>
      <c r="F2306" s="19" t="s">
        <v>49</v>
      </c>
      <c r="G2306" s="16" t="s">
        <v>583</v>
      </c>
      <c r="H2306" s="16" t="s">
        <v>28</v>
      </c>
      <c r="I2306" s="19">
        <v>3.5</v>
      </c>
      <c r="J2306" s="19">
        <v>2.5</v>
      </c>
      <c r="K2306" s="19">
        <v>3.5</v>
      </c>
      <c r="L2306" s="19"/>
      <c r="M2306" s="19">
        <f t="shared" si="1253"/>
        <v>3.5</v>
      </c>
      <c r="N2306" s="19"/>
      <c r="O2306" s="19">
        <f t="shared" si="1254"/>
        <v>30.625</v>
      </c>
      <c r="P2306" s="20" t="str">
        <f>VLOOKUP(H2306,Supporting!A:D,2,FALSE)</f>
        <v>m3</v>
      </c>
      <c r="Q2306" s="21" t="str">
        <f t="shared" si="1255"/>
        <v>off hired</v>
      </c>
      <c r="R2306" s="22">
        <v>44982</v>
      </c>
      <c r="S2306" s="22">
        <v>44987</v>
      </c>
      <c r="T2306" s="23">
        <f t="shared" si="1265"/>
        <v>1</v>
      </c>
      <c r="U2306" s="24">
        <f t="shared" si="1266"/>
        <v>0.8571428571428571</v>
      </c>
      <c r="V2306" s="31">
        <f>VLOOKUP(H2306,Supporting!A:D,3,FALSE)</f>
        <v>7.5</v>
      </c>
      <c r="W2306" s="25">
        <f>VLOOKUP(H2306,Supporting!A:D,4,FALSE)</f>
        <v>0.70000000000000007</v>
      </c>
      <c r="X2306" s="26">
        <f t="shared" si="1267"/>
        <v>229.6875</v>
      </c>
      <c r="Y2306" s="26">
        <f t="shared" si="1268"/>
        <v>21.437500000000004</v>
      </c>
      <c r="Z2306" s="26">
        <f t="shared" si="1269"/>
        <v>160.78125</v>
      </c>
      <c r="AA2306" s="26">
        <f t="shared" si="1270"/>
        <v>68.90625</v>
      </c>
      <c r="AB2306" s="26">
        <f t="shared" si="1271"/>
        <v>18.375</v>
      </c>
      <c r="AC2306" s="26">
        <f t="shared" si="1272"/>
        <v>248.0625</v>
      </c>
    </row>
    <row r="2307" spans="1:30" ht="30" customHeight="1" x14ac:dyDescent="0.35">
      <c r="A2307" s="16"/>
      <c r="B2307" s="16" t="s">
        <v>114</v>
      </c>
      <c r="C2307" s="17">
        <v>1979</v>
      </c>
      <c r="D2307" s="18">
        <v>14617</v>
      </c>
      <c r="E2307" s="18">
        <v>8761</v>
      </c>
      <c r="F2307" s="19" t="s">
        <v>49</v>
      </c>
      <c r="G2307" s="16" t="s">
        <v>583</v>
      </c>
      <c r="H2307" s="16" t="s">
        <v>41</v>
      </c>
      <c r="I2307" s="19">
        <v>2.5</v>
      </c>
      <c r="J2307" s="19">
        <v>0.6</v>
      </c>
      <c r="K2307" s="19"/>
      <c r="L2307" s="19"/>
      <c r="M2307" s="19">
        <f t="shared" si="1253"/>
        <v>0</v>
      </c>
      <c r="N2307" s="19">
        <v>1</v>
      </c>
      <c r="O2307" s="19">
        <f t="shared" si="1254"/>
        <v>1.5</v>
      </c>
      <c r="P2307" s="20" t="str">
        <f>VLOOKUP(H2307,Supporting!A:D,2,FALSE)</f>
        <v>m2-LxW</v>
      </c>
      <c r="Q2307" s="21" t="str">
        <f t="shared" si="1255"/>
        <v>off hired</v>
      </c>
      <c r="R2307" s="22">
        <v>44982</v>
      </c>
      <c r="S2307" s="22">
        <v>44987</v>
      </c>
      <c r="T2307" s="23">
        <f t="shared" si="1265"/>
        <v>1</v>
      </c>
      <c r="U2307" s="24">
        <f t="shared" si="1266"/>
        <v>0.8571428571428571</v>
      </c>
      <c r="V2307" s="31">
        <f>VLOOKUP(H2307,Supporting!A:D,3,FALSE)</f>
        <v>36.5</v>
      </c>
      <c r="W2307" s="25">
        <f>VLOOKUP(H2307,Supporting!A:D,4,FALSE)</f>
        <v>3.15</v>
      </c>
      <c r="X2307" s="26">
        <f t="shared" si="1267"/>
        <v>54.75</v>
      </c>
      <c r="Y2307" s="26">
        <f t="shared" si="1268"/>
        <v>4.7249999999999996</v>
      </c>
      <c r="Z2307" s="26">
        <f t="shared" si="1269"/>
        <v>38.324999999999996</v>
      </c>
      <c r="AA2307" s="26">
        <f t="shared" si="1270"/>
        <v>16.424999999999997</v>
      </c>
      <c r="AB2307" s="26">
        <f t="shared" si="1271"/>
        <v>4.05</v>
      </c>
      <c r="AC2307" s="26">
        <f t="shared" si="1272"/>
        <v>58.79999999999999</v>
      </c>
    </row>
    <row r="2308" spans="1:30" ht="30" customHeight="1" x14ac:dyDescent="0.35">
      <c r="A2308" s="16"/>
      <c r="B2308" s="16" t="s">
        <v>47</v>
      </c>
      <c r="C2308" s="17">
        <v>1978</v>
      </c>
      <c r="D2308" s="18">
        <v>14616</v>
      </c>
      <c r="E2308" s="18">
        <v>8714</v>
      </c>
      <c r="F2308" s="19" t="s">
        <v>577</v>
      </c>
      <c r="G2308" s="16"/>
      <c r="H2308" s="16" t="s">
        <v>28</v>
      </c>
      <c r="I2308" s="19">
        <v>2.5</v>
      </c>
      <c r="J2308" s="19">
        <v>2.5</v>
      </c>
      <c r="K2308" s="19">
        <v>3.5</v>
      </c>
      <c r="L2308" s="19"/>
      <c r="M2308" s="19">
        <f t="shared" si="1253"/>
        <v>3.5</v>
      </c>
      <c r="N2308" s="19"/>
      <c r="O2308" s="19">
        <f t="shared" si="1254"/>
        <v>21.875</v>
      </c>
      <c r="P2308" s="20" t="str">
        <f>VLOOKUP(H2308,Supporting!A:D,2,FALSE)</f>
        <v>m3</v>
      </c>
      <c r="Q2308" s="21" t="str">
        <f t="shared" si="1255"/>
        <v>off hired</v>
      </c>
      <c r="R2308" s="22">
        <v>44981</v>
      </c>
      <c r="S2308" s="22">
        <v>45001</v>
      </c>
      <c r="T2308" s="23">
        <f t="shared" si="1265"/>
        <v>1</v>
      </c>
      <c r="U2308" s="24">
        <f t="shared" si="1266"/>
        <v>3</v>
      </c>
      <c r="V2308" s="31">
        <f>VLOOKUP(H2308,Supporting!A:D,3,FALSE)</f>
        <v>7.5</v>
      </c>
      <c r="W2308" s="25">
        <f>VLOOKUP(H2308,Supporting!A:D,4,FALSE)</f>
        <v>0.70000000000000007</v>
      </c>
      <c r="X2308" s="26">
        <f t="shared" si="1267"/>
        <v>164.0625</v>
      </c>
      <c r="Y2308" s="26">
        <f t="shared" si="1268"/>
        <v>15.312500000000002</v>
      </c>
      <c r="Z2308" s="26">
        <f t="shared" si="1269"/>
        <v>114.84374999999999</v>
      </c>
      <c r="AA2308" s="26">
        <f t="shared" si="1270"/>
        <v>49.21875</v>
      </c>
      <c r="AB2308" s="26">
        <f t="shared" si="1271"/>
        <v>45.937500000000007</v>
      </c>
      <c r="AC2308" s="26">
        <f t="shared" si="1272"/>
        <v>210</v>
      </c>
    </row>
    <row r="2309" spans="1:30" ht="30" customHeight="1" x14ac:dyDescent="0.35">
      <c r="A2309" s="16"/>
      <c r="B2309" s="16" t="s">
        <v>47</v>
      </c>
      <c r="C2309" s="17">
        <v>1977</v>
      </c>
      <c r="D2309" s="18">
        <v>14615</v>
      </c>
      <c r="E2309" s="18">
        <v>8734</v>
      </c>
      <c r="F2309" s="19" t="s">
        <v>577</v>
      </c>
      <c r="G2309" s="16"/>
      <c r="H2309" s="16" t="s">
        <v>28</v>
      </c>
      <c r="I2309" s="19">
        <v>2.5</v>
      </c>
      <c r="J2309" s="19">
        <v>2.5</v>
      </c>
      <c r="K2309" s="19">
        <v>4</v>
      </c>
      <c r="L2309" s="19"/>
      <c r="M2309" s="19">
        <f t="shared" si="1253"/>
        <v>4</v>
      </c>
      <c r="N2309" s="19"/>
      <c r="O2309" s="19">
        <f t="shared" si="1254"/>
        <v>25</v>
      </c>
      <c r="P2309" s="20" t="str">
        <f>VLOOKUP(H2309,Supporting!A:D,2,FALSE)</f>
        <v>m3</v>
      </c>
      <c r="Q2309" s="21" t="str">
        <f t="shared" si="1255"/>
        <v>off hired</v>
      </c>
      <c r="R2309" s="22">
        <v>44981</v>
      </c>
      <c r="S2309" s="22">
        <v>45008</v>
      </c>
      <c r="T2309" s="23">
        <f t="shared" si="1265"/>
        <v>1</v>
      </c>
      <c r="U2309" s="24">
        <f t="shared" si="1266"/>
        <v>4</v>
      </c>
      <c r="V2309" s="31">
        <f>VLOOKUP(H2309,Supporting!A:D,3,FALSE)</f>
        <v>7.5</v>
      </c>
      <c r="W2309" s="25">
        <f>VLOOKUP(H2309,Supporting!A:D,4,FALSE)</f>
        <v>0.70000000000000007</v>
      </c>
      <c r="X2309" s="26">
        <f t="shared" si="1267"/>
        <v>187.5</v>
      </c>
      <c r="Y2309" s="26">
        <f t="shared" si="1268"/>
        <v>17.5</v>
      </c>
      <c r="Z2309" s="26">
        <f t="shared" si="1269"/>
        <v>131.25</v>
      </c>
      <c r="AA2309" s="26">
        <f t="shared" si="1270"/>
        <v>56.25</v>
      </c>
      <c r="AB2309" s="26">
        <f t="shared" si="1271"/>
        <v>70</v>
      </c>
      <c r="AC2309" s="26">
        <f t="shared" si="1272"/>
        <v>257.5</v>
      </c>
    </row>
    <row r="2310" spans="1:30" ht="30" customHeight="1" x14ac:dyDescent="0.35">
      <c r="A2310" s="16"/>
      <c r="B2310" s="16" t="s">
        <v>47</v>
      </c>
      <c r="C2310" s="17">
        <v>1976</v>
      </c>
      <c r="D2310" s="18">
        <v>14614</v>
      </c>
      <c r="E2310" s="18">
        <v>8742</v>
      </c>
      <c r="F2310" s="19" t="s">
        <v>577</v>
      </c>
      <c r="G2310" s="16" t="s">
        <v>628</v>
      </c>
      <c r="H2310" s="16" t="s">
        <v>52</v>
      </c>
      <c r="I2310" s="19">
        <v>2.5</v>
      </c>
      <c r="J2310" s="19">
        <v>1.8</v>
      </c>
      <c r="K2310" s="19">
        <v>2</v>
      </c>
      <c r="L2310" s="19"/>
      <c r="M2310" s="19">
        <f t="shared" si="1253"/>
        <v>2</v>
      </c>
      <c r="N2310" s="19"/>
      <c r="O2310" s="19">
        <f t="shared" si="1254"/>
        <v>5</v>
      </c>
      <c r="P2310" s="20" t="str">
        <f>VLOOKUP(H2310,Supporting!A:D,2,FALSE)</f>
        <v>m2-LxH</v>
      </c>
      <c r="Q2310" s="21" t="str">
        <f t="shared" si="1255"/>
        <v>off hired</v>
      </c>
      <c r="R2310" s="22">
        <v>44981</v>
      </c>
      <c r="S2310" s="22">
        <v>45017</v>
      </c>
      <c r="T2310" s="23">
        <f t="shared" si="1265"/>
        <v>1</v>
      </c>
      <c r="U2310" s="24">
        <f t="shared" si="1266"/>
        <v>5.2857142857142856</v>
      </c>
      <c r="V2310" s="31">
        <f>VLOOKUP(H2310,Supporting!A:D,3,FALSE)</f>
        <v>18</v>
      </c>
      <c r="W2310" s="25">
        <f>VLOOKUP(H2310,Supporting!A:D,4,FALSE)</f>
        <v>1.05</v>
      </c>
      <c r="X2310" s="26">
        <f t="shared" si="1267"/>
        <v>90</v>
      </c>
      <c r="Y2310" s="26">
        <f t="shared" si="1268"/>
        <v>5.25</v>
      </c>
      <c r="Z2310" s="26">
        <f t="shared" si="1269"/>
        <v>63</v>
      </c>
      <c r="AA2310" s="26">
        <f t="shared" si="1270"/>
        <v>27</v>
      </c>
      <c r="AB2310" s="26">
        <f t="shared" si="1271"/>
        <v>27.75</v>
      </c>
      <c r="AC2310" s="26">
        <f t="shared" si="1272"/>
        <v>117.75</v>
      </c>
    </row>
    <row r="2311" spans="1:30" ht="30" customHeight="1" x14ac:dyDescent="0.35">
      <c r="A2311" s="16"/>
      <c r="B2311" s="16" t="s">
        <v>132</v>
      </c>
      <c r="C2311" s="17">
        <v>1997</v>
      </c>
      <c r="D2311" s="18">
        <v>14635</v>
      </c>
      <c r="E2311" s="18"/>
      <c r="F2311" s="19" t="s">
        <v>577</v>
      </c>
      <c r="G2311" s="16" t="s">
        <v>511</v>
      </c>
      <c r="H2311" s="16" t="s">
        <v>38</v>
      </c>
      <c r="I2311" s="19">
        <v>2.5</v>
      </c>
      <c r="J2311" s="19">
        <v>1.3</v>
      </c>
      <c r="K2311" s="19">
        <v>1</v>
      </c>
      <c r="L2311" s="19"/>
      <c r="M2311" s="19">
        <f t="shared" si="1253"/>
        <v>1</v>
      </c>
      <c r="N2311" s="19"/>
      <c r="O2311" s="19">
        <f t="shared" si="1254"/>
        <v>1</v>
      </c>
      <c r="P2311" s="20" t="str">
        <f>VLOOKUP(H2311,Supporting!A:D,2,FALSE)</f>
        <v>rm</v>
      </c>
      <c r="Q2311" s="21" t="str">
        <f t="shared" si="1255"/>
        <v>on hire</v>
      </c>
      <c r="R2311" s="22">
        <v>44985</v>
      </c>
      <c r="S2311" s="22"/>
      <c r="T2311" s="23">
        <f t="shared" si="1265"/>
        <v>0</v>
      </c>
      <c r="U2311" s="24">
        <f t="shared" ca="1" si="1266"/>
        <v>8</v>
      </c>
      <c r="V2311" s="31">
        <f>VLOOKUP(H2311,Supporting!A:D,3,FALSE)</f>
        <v>135</v>
      </c>
      <c r="W2311" s="25">
        <f>VLOOKUP(H2311,Supporting!A:D,4,FALSE)</f>
        <v>12.25</v>
      </c>
      <c r="X2311" s="26">
        <f t="shared" si="1267"/>
        <v>135</v>
      </c>
      <c r="Y2311" s="26">
        <f t="shared" si="1268"/>
        <v>12.25</v>
      </c>
      <c r="Z2311" s="26">
        <f t="shared" si="1269"/>
        <v>94.5</v>
      </c>
      <c r="AA2311" s="26">
        <f t="shared" si="1270"/>
        <v>0</v>
      </c>
      <c r="AB2311" s="26">
        <f t="shared" ca="1" si="1271"/>
        <v>98</v>
      </c>
      <c r="AC2311" s="26">
        <f t="shared" ca="1" si="1272"/>
        <v>192.5</v>
      </c>
    </row>
    <row r="2312" spans="1:30" ht="30" customHeight="1" x14ac:dyDescent="0.35">
      <c r="A2312" s="16"/>
      <c r="B2312" s="16" t="s">
        <v>132</v>
      </c>
      <c r="C2312" s="17">
        <v>1996</v>
      </c>
      <c r="D2312" s="18">
        <v>14634</v>
      </c>
      <c r="E2312" s="18"/>
      <c r="F2312" s="19" t="s">
        <v>577</v>
      </c>
      <c r="G2312" s="16" t="s">
        <v>511</v>
      </c>
      <c r="H2312" s="16" t="s">
        <v>36</v>
      </c>
      <c r="I2312" s="19">
        <v>5.6</v>
      </c>
      <c r="J2312" s="19">
        <v>1.3</v>
      </c>
      <c r="K2312" s="19">
        <v>1</v>
      </c>
      <c r="L2312" s="19"/>
      <c r="M2312" s="19">
        <f t="shared" si="1253"/>
        <v>1</v>
      </c>
      <c r="N2312" s="19"/>
      <c r="O2312" s="19">
        <f t="shared" si="1254"/>
        <v>5.6</v>
      </c>
      <c r="P2312" s="20" t="str">
        <f>VLOOKUP(H2312,Supporting!A:D,2,FALSE)</f>
        <v>m2-LxH</v>
      </c>
      <c r="Q2312" s="21" t="str">
        <f t="shared" si="1255"/>
        <v>on hire</v>
      </c>
      <c r="R2312" s="22">
        <v>44984</v>
      </c>
      <c r="S2312" s="22"/>
      <c r="T2312" s="23">
        <f t="shared" si="1265"/>
        <v>0</v>
      </c>
      <c r="U2312" s="24">
        <f t="shared" ca="1" si="1266"/>
        <v>8.1428571428571423</v>
      </c>
      <c r="V2312" s="31">
        <f>VLOOKUP(H2312,Supporting!A:D,3,FALSE)</f>
        <v>14</v>
      </c>
      <c r="W2312" s="25">
        <f>VLOOKUP(H2312,Supporting!A:D,4,FALSE)</f>
        <v>0.84</v>
      </c>
      <c r="X2312" s="26">
        <f t="shared" si="1267"/>
        <v>78.399999999999991</v>
      </c>
      <c r="Y2312" s="26">
        <f t="shared" si="1268"/>
        <v>4.7039999999999997</v>
      </c>
      <c r="Z2312" s="26">
        <f t="shared" si="1269"/>
        <v>54.879999999999995</v>
      </c>
      <c r="AA2312" s="26">
        <f t="shared" si="1270"/>
        <v>0</v>
      </c>
      <c r="AB2312" s="26">
        <f t="shared" ca="1" si="1271"/>
        <v>38.303999999999995</v>
      </c>
      <c r="AC2312" s="26">
        <f t="shared" ca="1" si="1272"/>
        <v>93.183999999999997</v>
      </c>
    </row>
    <row r="2313" spans="1:30" ht="30" customHeight="1" x14ac:dyDescent="0.35">
      <c r="A2313" s="16"/>
      <c r="B2313" s="16" t="s">
        <v>79</v>
      </c>
      <c r="C2313" s="17">
        <v>1995</v>
      </c>
      <c r="D2313" s="18">
        <v>14633</v>
      </c>
      <c r="E2313" s="18">
        <v>8778</v>
      </c>
      <c r="F2313" s="19" t="s">
        <v>49</v>
      </c>
      <c r="G2313" s="16"/>
      <c r="H2313" s="16" t="s">
        <v>28</v>
      </c>
      <c r="I2313" s="19">
        <v>2.5</v>
      </c>
      <c r="J2313" s="19">
        <v>2.5</v>
      </c>
      <c r="K2313" s="19">
        <v>4.5</v>
      </c>
      <c r="L2313" s="19"/>
      <c r="M2313" s="19">
        <f t="shared" si="1253"/>
        <v>4.5</v>
      </c>
      <c r="N2313" s="19"/>
      <c r="O2313" s="19">
        <f t="shared" si="1254"/>
        <v>28.125</v>
      </c>
      <c r="P2313" s="20" t="str">
        <f>VLOOKUP(H2313,Supporting!A:D,2,FALSE)</f>
        <v>m3</v>
      </c>
      <c r="Q2313" s="21" t="str">
        <f t="shared" si="1255"/>
        <v>off hired</v>
      </c>
      <c r="R2313" s="22">
        <v>44984</v>
      </c>
      <c r="S2313" s="22">
        <v>44991</v>
      </c>
      <c r="T2313" s="23">
        <f t="shared" si="1256"/>
        <v>1</v>
      </c>
      <c r="U2313" s="24">
        <f t="shared" si="1257"/>
        <v>1.1428571428571428</v>
      </c>
      <c r="V2313" s="31">
        <f>VLOOKUP(H2313,Supporting!A:D,3,FALSE)</f>
        <v>7.5</v>
      </c>
      <c r="W2313" s="25">
        <f>VLOOKUP(H2313,Supporting!A:D,4,FALSE)</f>
        <v>0.70000000000000007</v>
      </c>
      <c r="X2313" s="26">
        <f t="shared" si="1258"/>
        <v>210.9375</v>
      </c>
      <c r="Y2313" s="26">
        <f t="shared" si="1259"/>
        <v>19.687500000000004</v>
      </c>
      <c r="Z2313" s="26">
        <f t="shared" si="1260"/>
        <v>147.65625</v>
      </c>
      <c r="AA2313" s="26">
        <f t="shared" si="1261"/>
        <v>63.28125</v>
      </c>
      <c r="AB2313" s="26">
        <f t="shared" si="1262"/>
        <v>22.5</v>
      </c>
      <c r="AC2313" s="26">
        <f t="shared" si="1263"/>
        <v>233.4375</v>
      </c>
      <c r="AD2313" s="93">
        <f t="shared" si="1264"/>
        <v>233.4375</v>
      </c>
    </row>
    <row r="2314" spans="1:30" ht="30" customHeight="1" x14ac:dyDescent="0.35">
      <c r="A2314" s="16"/>
      <c r="B2314" s="16" t="s">
        <v>47</v>
      </c>
      <c r="C2314" s="17">
        <v>1993</v>
      </c>
      <c r="D2314" s="18">
        <v>14631</v>
      </c>
      <c r="E2314" s="18"/>
      <c r="F2314" s="19" t="s">
        <v>577</v>
      </c>
      <c r="G2314" s="16"/>
      <c r="H2314" s="16" t="s">
        <v>28</v>
      </c>
      <c r="I2314" s="19">
        <v>2.5</v>
      </c>
      <c r="J2314" s="19">
        <v>2.5</v>
      </c>
      <c r="K2314" s="19">
        <v>5</v>
      </c>
      <c r="L2314" s="19"/>
      <c r="M2314" s="19">
        <f t="shared" si="1253"/>
        <v>5</v>
      </c>
      <c r="N2314" s="19"/>
      <c r="O2314" s="19">
        <f t="shared" si="1254"/>
        <v>31.25</v>
      </c>
      <c r="P2314" s="20" t="str">
        <f>VLOOKUP(H2314,Supporting!A:D,2,FALSE)</f>
        <v>m3</v>
      </c>
      <c r="Q2314" s="21" t="str">
        <f t="shared" si="1255"/>
        <v>on hire</v>
      </c>
      <c r="R2314" s="22">
        <v>44984</v>
      </c>
      <c r="S2314" s="22"/>
      <c r="T2314" s="23">
        <f t="shared" si="1256"/>
        <v>0</v>
      </c>
      <c r="U2314" s="24">
        <f t="shared" ca="1" si="1257"/>
        <v>8.1428571428571423</v>
      </c>
      <c r="V2314" s="31">
        <f>VLOOKUP(H2314,Supporting!A:D,3,FALSE)</f>
        <v>7.5</v>
      </c>
      <c r="W2314" s="25">
        <f>VLOOKUP(H2314,Supporting!A:D,4,FALSE)</f>
        <v>0.70000000000000007</v>
      </c>
      <c r="X2314" s="26">
        <f t="shared" si="1258"/>
        <v>234.375</v>
      </c>
      <c r="Y2314" s="26">
        <f t="shared" si="1259"/>
        <v>21.875000000000004</v>
      </c>
      <c r="Z2314" s="26">
        <f t="shared" si="1260"/>
        <v>164.0625</v>
      </c>
      <c r="AA2314" s="26">
        <f t="shared" si="1261"/>
        <v>0</v>
      </c>
      <c r="AB2314" s="26">
        <f t="shared" ca="1" si="1262"/>
        <v>178.125</v>
      </c>
      <c r="AC2314" s="26">
        <f t="shared" ca="1" si="1263"/>
        <v>342.1875</v>
      </c>
      <c r="AD2314" s="93">
        <f t="shared" ca="1" si="1264"/>
        <v>342.1875</v>
      </c>
    </row>
    <row r="2315" spans="1:30" ht="30" customHeight="1" x14ac:dyDescent="0.35">
      <c r="A2315" s="16"/>
      <c r="B2315" s="16" t="s">
        <v>79</v>
      </c>
      <c r="C2315" s="17">
        <v>1992</v>
      </c>
      <c r="D2315" s="18">
        <v>14630</v>
      </c>
      <c r="E2315" s="18"/>
      <c r="F2315" s="19" t="s">
        <v>577</v>
      </c>
      <c r="G2315" s="16" t="s">
        <v>65</v>
      </c>
      <c r="H2315" s="16" t="s">
        <v>38</v>
      </c>
      <c r="I2315" s="19">
        <v>1.8</v>
      </c>
      <c r="J2315" s="19">
        <v>1.3</v>
      </c>
      <c r="K2315" s="19">
        <v>4</v>
      </c>
      <c r="L2315" s="19"/>
      <c r="M2315" s="19">
        <f t="shared" si="1253"/>
        <v>4</v>
      </c>
      <c r="N2315" s="19"/>
      <c r="O2315" s="19">
        <f t="shared" si="1254"/>
        <v>4</v>
      </c>
      <c r="P2315" s="20" t="str">
        <f>VLOOKUP(H2315,Supporting!A:D,2,FALSE)</f>
        <v>rm</v>
      </c>
      <c r="Q2315" s="21" t="str">
        <f t="shared" si="1255"/>
        <v>on hire</v>
      </c>
      <c r="R2315" s="22">
        <v>44984</v>
      </c>
      <c r="S2315" s="22"/>
      <c r="T2315" s="23">
        <f t="shared" si="1256"/>
        <v>0</v>
      </c>
      <c r="U2315" s="24">
        <f t="shared" ca="1" si="1257"/>
        <v>8.1428571428571423</v>
      </c>
      <c r="V2315" s="31">
        <f>VLOOKUP(H2315,Supporting!A:D,3,FALSE)</f>
        <v>135</v>
      </c>
      <c r="W2315" s="25">
        <f>VLOOKUP(H2315,Supporting!A:D,4,FALSE)</f>
        <v>12.25</v>
      </c>
      <c r="X2315" s="26">
        <f t="shared" si="1258"/>
        <v>540</v>
      </c>
      <c r="Y2315" s="26">
        <f t="shared" si="1259"/>
        <v>49</v>
      </c>
      <c r="Z2315" s="26">
        <f t="shared" si="1260"/>
        <v>378</v>
      </c>
      <c r="AA2315" s="26">
        <f t="shared" si="1261"/>
        <v>0</v>
      </c>
      <c r="AB2315" s="26">
        <f t="shared" ca="1" si="1262"/>
        <v>399</v>
      </c>
      <c r="AC2315" s="26">
        <f t="shared" ca="1" si="1263"/>
        <v>777</v>
      </c>
      <c r="AD2315" s="93">
        <f t="shared" ca="1" si="1264"/>
        <v>777</v>
      </c>
    </row>
    <row r="2316" spans="1:30" ht="30" customHeight="1" x14ac:dyDescent="0.35">
      <c r="A2316" s="16"/>
      <c r="B2316" s="16" t="s">
        <v>55</v>
      </c>
      <c r="C2316" s="17">
        <v>1952</v>
      </c>
      <c r="D2316" s="18">
        <v>14540</v>
      </c>
      <c r="E2316" s="18">
        <v>8702</v>
      </c>
      <c r="F2316" s="19" t="s">
        <v>577</v>
      </c>
      <c r="G2316" s="16" t="s">
        <v>583</v>
      </c>
      <c r="H2316" s="16" t="s">
        <v>36</v>
      </c>
      <c r="I2316" s="19">
        <v>8.5</v>
      </c>
      <c r="J2316" s="19">
        <v>1</v>
      </c>
      <c r="K2316" s="19">
        <v>1.5</v>
      </c>
      <c r="L2316" s="19"/>
      <c r="M2316" s="19">
        <f t="shared" si="1253"/>
        <v>1.5</v>
      </c>
      <c r="N2316" s="19"/>
      <c r="O2316" s="19">
        <f t="shared" si="1254"/>
        <v>12.75</v>
      </c>
      <c r="P2316" s="20" t="str">
        <f>VLOOKUP(H2316,Supporting!A:D,2,FALSE)</f>
        <v>m2-LxH</v>
      </c>
      <c r="Q2316" s="21" t="str">
        <f t="shared" si="1255"/>
        <v>off hired</v>
      </c>
      <c r="R2316" s="22">
        <v>44979</v>
      </c>
      <c r="S2316" s="22">
        <v>44999</v>
      </c>
      <c r="T2316" s="23">
        <f t="shared" si="1256"/>
        <v>1</v>
      </c>
      <c r="U2316" s="24">
        <f t="shared" si="1257"/>
        <v>3</v>
      </c>
      <c r="V2316" s="31">
        <f>VLOOKUP(H2316,Supporting!A:D,3,FALSE)</f>
        <v>14</v>
      </c>
      <c r="W2316" s="25">
        <f>VLOOKUP(H2316,Supporting!A:D,4,FALSE)</f>
        <v>0.84</v>
      </c>
      <c r="X2316" s="26">
        <f t="shared" si="1258"/>
        <v>178.5</v>
      </c>
      <c r="Y2316" s="26">
        <f t="shared" si="1259"/>
        <v>10.709999999999999</v>
      </c>
      <c r="Z2316" s="26">
        <f t="shared" si="1260"/>
        <v>124.94999999999999</v>
      </c>
      <c r="AA2316" s="26">
        <f t="shared" si="1261"/>
        <v>53.55</v>
      </c>
      <c r="AB2316" s="26">
        <f t="shared" si="1262"/>
        <v>32.129999999999995</v>
      </c>
      <c r="AC2316" s="26">
        <f t="shared" si="1263"/>
        <v>210.63</v>
      </c>
      <c r="AD2316" s="93">
        <f t="shared" si="1264"/>
        <v>210.63</v>
      </c>
    </row>
    <row r="2317" spans="1:30" ht="30" customHeight="1" x14ac:dyDescent="0.35">
      <c r="A2317" s="16"/>
      <c r="B2317" s="16" t="s">
        <v>59</v>
      </c>
      <c r="C2317" s="17">
        <v>1961</v>
      </c>
      <c r="D2317" s="18">
        <v>14549</v>
      </c>
      <c r="E2317" s="18"/>
      <c r="F2317" s="19" t="s">
        <v>49</v>
      </c>
      <c r="G2317" s="16" t="s">
        <v>137</v>
      </c>
      <c r="H2317" s="16" t="s">
        <v>37</v>
      </c>
      <c r="I2317" s="19">
        <v>2.5</v>
      </c>
      <c r="J2317" s="19">
        <v>1.3</v>
      </c>
      <c r="K2317" s="19">
        <v>4.5</v>
      </c>
      <c r="L2317" s="19"/>
      <c r="M2317" s="19">
        <f t="shared" si="1253"/>
        <v>4.5</v>
      </c>
      <c r="N2317" s="19"/>
      <c r="O2317" s="19">
        <f t="shared" si="1254"/>
        <v>4.5</v>
      </c>
      <c r="P2317" s="20" t="str">
        <f>VLOOKUP(H2317,Supporting!A:D,2,FALSE)</f>
        <v>rm</v>
      </c>
      <c r="Q2317" s="21" t="str">
        <f t="shared" si="1255"/>
        <v>on hire</v>
      </c>
      <c r="R2317" s="22">
        <v>44980</v>
      </c>
      <c r="S2317" s="22"/>
      <c r="T2317" s="23">
        <f t="shared" si="1256"/>
        <v>0</v>
      </c>
      <c r="U2317" s="24">
        <f t="shared" ca="1" si="1257"/>
        <v>8.7142857142857135</v>
      </c>
      <c r="V2317" s="31">
        <f>VLOOKUP(H2317,Supporting!A:D,3,FALSE)</f>
        <v>100</v>
      </c>
      <c r="W2317" s="25">
        <f>VLOOKUP(H2317,Supporting!A:D,4,FALSE)</f>
        <v>10.15</v>
      </c>
      <c r="X2317" s="26">
        <f t="shared" si="1258"/>
        <v>450</v>
      </c>
      <c r="Y2317" s="26">
        <f t="shared" si="1259"/>
        <v>45.675000000000004</v>
      </c>
      <c r="Z2317" s="26">
        <f t="shared" si="1260"/>
        <v>315</v>
      </c>
      <c r="AA2317" s="26">
        <f t="shared" si="1261"/>
        <v>0</v>
      </c>
      <c r="AB2317" s="26">
        <f t="shared" ca="1" si="1262"/>
        <v>398.02499999999998</v>
      </c>
      <c r="AC2317" s="26">
        <f t="shared" ca="1" si="1263"/>
        <v>713.02499999999998</v>
      </c>
      <c r="AD2317" s="93">
        <f t="shared" ca="1" si="1264"/>
        <v>713.02499999999998</v>
      </c>
    </row>
    <row r="2318" spans="1:30" ht="30" customHeight="1" x14ac:dyDescent="0.35">
      <c r="A2318" s="16"/>
      <c r="B2318" s="16" t="s">
        <v>114</v>
      </c>
      <c r="C2318" s="17">
        <v>1986</v>
      </c>
      <c r="D2318" s="18">
        <v>14624</v>
      </c>
      <c r="E2318" s="18"/>
      <c r="F2318" s="19" t="s">
        <v>49</v>
      </c>
      <c r="G2318" s="16" t="s">
        <v>592</v>
      </c>
      <c r="H2318" s="16" t="s">
        <v>38</v>
      </c>
      <c r="I2318" s="19">
        <v>1.3</v>
      </c>
      <c r="J2318" s="19">
        <v>1.3</v>
      </c>
      <c r="K2318" s="19">
        <v>2</v>
      </c>
      <c r="L2318" s="19"/>
      <c r="M2318" s="19">
        <f t="shared" si="1253"/>
        <v>2</v>
      </c>
      <c r="N2318" s="19"/>
      <c r="O2318" s="19">
        <f t="shared" si="1254"/>
        <v>2</v>
      </c>
      <c r="P2318" s="20" t="str">
        <f>VLOOKUP(H2318,Supporting!A:D,2,FALSE)</f>
        <v>rm</v>
      </c>
      <c r="Q2318" s="21" t="str">
        <f t="shared" si="1255"/>
        <v>on hire</v>
      </c>
      <c r="R2318" s="22">
        <v>44983</v>
      </c>
      <c r="S2318" s="22"/>
      <c r="T2318" s="23">
        <f t="shared" si="1256"/>
        <v>0</v>
      </c>
      <c r="U2318" s="24">
        <f t="shared" ca="1" si="1257"/>
        <v>8.2857142857142865</v>
      </c>
      <c r="V2318" s="31">
        <f>VLOOKUP(H2318,Supporting!A:D,3,FALSE)</f>
        <v>135</v>
      </c>
      <c r="W2318" s="25">
        <f>VLOOKUP(H2318,Supporting!A:D,4,FALSE)</f>
        <v>12.25</v>
      </c>
      <c r="X2318" s="26">
        <f t="shared" si="1258"/>
        <v>270</v>
      </c>
      <c r="Y2318" s="26">
        <f t="shared" si="1259"/>
        <v>24.5</v>
      </c>
      <c r="Z2318" s="26">
        <f t="shared" si="1260"/>
        <v>189</v>
      </c>
      <c r="AA2318" s="26">
        <f t="shared" si="1261"/>
        <v>0</v>
      </c>
      <c r="AB2318" s="26">
        <f t="shared" ca="1" si="1262"/>
        <v>203.00000000000003</v>
      </c>
      <c r="AC2318" s="26">
        <f t="shared" ca="1" si="1263"/>
        <v>392</v>
      </c>
      <c r="AD2318" s="93">
        <f t="shared" ca="1" si="1264"/>
        <v>392</v>
      </c>
    </row>
    <row r="2319" spans="1:30" ht="30" customHeight="1" x14ac:dyDescent="0.35">
      <c r="A2319" s="16"/>
      <c r="B2319" s="16" t="s">
        <v>114</v>
      </c>
      <c r="C2319" s="17">
        <v>1986</v>
      </c>
      <c r="D2319" s="18">
        <v>14624</v>
      </c>
      <c r="E2319" s="18"/>
      <c r="F2319" s="19" t="s">
        <v>49</v>
      </c>
      <c r="G2319" s="16" t="s">
        <v>592</v>
      </c>
      <c r="H2319" s="16" t="s">
        <v>38</v>
      </c>
      <c r="I2319" s="19">
        <v>1.3</v>
      </c>
      <c r="J2319" s="19">
        <v>1</v>
      </c>
      <c r="K2319" s="19">
        <v>4</v>
      </c>
      <c r="L2319" s="19"/>
      <c r="M2319" s="19">
        <f t="shared" ref="M2319:M2322" si="1273">K2319-L2319</f>
        <v>4</v>
      </c>
      <c r="N2319" s="19"/>
      <c r="O2319" s="19">
        <f t="shared" ref="O2319:O2322" si="1274">IF(P2319="m3",I2319*J2319*M2319,IF(P2319="m2-LxH",I2319*M2319,IF(P2319="m2-LxW",I2319*J2319*N2319,IF(P2319="rm",M2319,IF(P2319="lm",I2319,IF(P2319="unit",1,0))))))</f>
        <v>4</v>
      </c>
      <c r="P2319" s="20" t="str">
        <f>VLOOKUP(H2319,Supporting!A:D,2,FALSE)</f>
        <v>rm</v>
      </c>
      <c r="Q2319" s="21" t="str">
        <f t="shared" ref="Q2319:Q2322" si="1275">IF(S2319&lt;&gt;0,"off hired",IF(R2319&lt;&gt;0,"on hire","-"))</f>
        <v>on hire</v>
      </c>
      <c r="R2319" s="22">
        <v>44983</v>
      </c>
      <c r="S2319" s="22"/>
      <c r="T2319" s="23">
        <f t="shared" ref="T2319:T2322" si="1276">IF(S2319&lt;&gt;0,1,0)</f>
        <v>0</v>
      </c>
      <c r="U2319" s="24">
        <f t="shared" ref="U2319:U2322" ca="1" si="1277">IF(Q2319="on hire",$C$1-R2319+1,IF(Q2319="off hired",S2319-R2319+1,0))/7</f>
        <v>8.2857142857142865</v>
      </c>
      <c r="V2319" s="31">
        <f>VLOOKUP(H2319,Supporting!A:D,3,FALSE)</f>
        <v>135</v>
      </c>
      <c r="W2319" s="25">
        <f>VLOOKUP(H2319,Supporting!A:D,4,FALSE)</f>
        <v>12.25</v>
      </c>
      <c r="X2319" s="26">
        <f t="shared" ref="X2319:X2322" si="1278">V2319*O2319</f>
        <v>540</v>
      </c>
      <c r="Y2319" s="26">
        <f t="shared" ref="Y2319:Y2322" si="1279">W2319*O2319</f>
        <v>49</v>
      </c>
      <c r="Z2319" s="26">
        <f t="shared" ref="Z2319:Z2322" si="1280">_xlfn.IFNA(0.7*O2319*V2319,0)</f>
        <v>378</v>
      </c>
      <c r="AA2319" s="26">
        <f t="shared" ref="AA2319:AA2322" si="1281">IF(Q2319="off hired",0.3*O2319*V2319*T2319,0)</f>
        <v>0</v>
      </c>
      <c r="AB2319" s="26">
        <f t="shared" ref="AB2319:AB2322" ca="1" si="1282">_xlfn.IFNA(U2319*O2319*W2319,0)</f>
        <v>406.00000000000006</v>
      </c>
      <c r="AC2319" s="26">
        <f t="shared" ref="AC2319:AC2322" ca="1" si="1283">Z2319+AA2319+AB2319</f>
        <v>784</v>
      </c>
      <c r="AD2319" s="93">
        <f t="shared" ref="AD2319:AD2322" ca="1" si="1284">_xlfn.IFNA(AC2319,0)</f>
        <v>784</v>
      </c>
    </row>
    <row r="2320" spans="1:30" ht="30" customHeight="1" x14ac:dyDescent="0.35">
      <c r="A2320" s="16"/>
      <c r="B2320" s="16" t="s">
        <v>114</v>
      </c>
      <c r="C2320" s="17">
        <v>1985</v>
      </c>
      <c r="D2320" s="18">
        <v>14623</v>
      </c>
      <c r="E2320" s="18">
        <v>8710</v>
      </c>
      <c r="F2320" s="19" t="s">
        <v>49</v>
      </c>
      <c r="G2320" s="16" t="s">
        <v>75</v>
      </c>
      <c r="H2320" s="16" t="s">
        <v>36</v>
      </c>
      <c r="I2320" s="19">
        <v>4.0999999999999996</v>
      </c>
      <c r="J2320" s="19">
        <v>0.6</v>
      </c>
      <c r="K2320" s="19">
        <v>2</v>
      </c>
      <c r="L2320" s="19"/>
      <c r="M2320" s="19">
        <f t="shared" si="1273"/>
        <v>2</v>
      </c>
      <c r="N2320" s="19"/>
      <c r="O2320" s="19">
        <f t="shared" si="1274"/>
        <v>8.1999999999999993</v>
      </c>
      <c r="P2320" s="20" t="str">
        <f>VLOOKUP(H2320,Supporting!A:D,2,FALSE)</f>
        <v>m2-LxH</v>
      </c>
      <c r="Q2320" s="21" t="str">
        <f t="shared" si="1275"/>
        <v>off hired</v>
      </c>
      <c r="R2320" s="22">
        <v>44983</v>
      </c>
      <c r="S2320" s="22">
        <v>45000</v>
      </c>
      <c r="T2320" s="23">
        <f t="shared" si="1276"/>
        <v>1</v>
      </c>
      <c r="U2320" s="24">
        <f t="shared" si="1277"/>
        <v>2.5714285714285716</v>
      </c>
      <c r="V2320" s="31">
        <f>VLOOKUP(H2320,Supporting!A:D,3,FALSE)</f>
        <v>14</v>
      </c>
      <c r="W2320" s="25">
        <f>VLOOKUP(H2320,Supporting!A:D,4,FALSE)</f>
        <v>0.84</v>
      </c>
      <c r="X2320" s="26">
        <f t="shared" si="1278"/>
        <v>114.79999999999998</v>
      </c>
      <c r="Y2320" s="26">
        <f t="shared" si="1279"/>
        <v>6.887999999999999</v>
      </c>
      <c r="Z2320" s="26">
        <f t="shared" si="1280"/>
        <v>80.359999999999985</v>
      </c>
      <c r="AA2320" s="26">
        <f t="shared" si="1281"/>
        <v>34.439999999999991</v>
      </c>
      <c r="AB2320" s="26">
        <f t="shared" si="1282"/>
        <v>17.712</v>
      </c>
      <c r="AC2320" s="26">
        <f t="shared" si="1283"/>
        <v>132.51199999999997</v>
      </c>
      <c r="AD2320" s="93">
        <f t="shared" si="1284"/>
        <v>132.51199999999997</v>
      </c>
    </row>
    <row r="2321" spans="1:30" ht="30" customHeight="1" x14ac:dyDescent="0.35">
      <c r="A2321" s="16"/>
      <c r="B2321" s="16" t="s">
        <v>114</v>
      </c>
      <c r="C2321" s="17">
        <v>1985</v>
      </c>
      <c r="D2321" s="18">
        <v>14623</v>
      </c>
      <c r="E2321" s="18">
        <v>8710</v>
      </c>
      <c r="F2321" s="19" t="s">
        <v>49</v>
      </c>
      <c r="G2321" s="16" t="s">
        <v>75</v>
      </c>
      <c r="H2321" s="16" t="s">
        <v>36</v>
      </c>
      <c r="I2321" s="19">
        <v>4</v>
      </c>
      <c r="J2321" s="19">
        <v>1.3</v>
      </c>
      <c r="K2321" s="19">
        <v>2.5</v>
      </c>
      <c r="L2321" s="19"/>
      <c r="M2321" s="19">
        <f t="shared" si="1273"/>
        <v>2.5</v>
      </c>
      <c r="N2321" s="19"/>
      <c r="O2321" s="19">
        <f t="shared" si="1274"/>
        <v>10</v>
      </c>
      <c r="P2321" s="20" t="str">
        <f>VLOOKUP(H2321,Supporting!A:D,2,FALSE)</f>
        <v>m2-LxH</v>
      </c>
      <c r="Q2321" s="21" t="str">
        <f t="shared" si="1275"/>
        <v>off hired</v>
      </c>
      <c r="R2321" s="22">
        <v>44983</v>
      </c>
      <c r="S2321" s="22">
        <v>45000</v>
      </c>
      <c r="T2321" s="23">
        <f t="shared" si="1276"/>
        <v>1</v>
      </c>
      <c r="U2321" s="24">
        <f t="shared" si="1277"/>
        <v>2.5714285714285716</v>
      </c>
      <c r="V2321" s="31">
        <f>VLOOKUP(H2321,Supporting!A:D,3,FALSE)</f>
        <v>14</v>
      </c>
      <c r="W2321" s="25">
        <f>VLOOKUP(H2321,Supporting!A:D,4,FALSE)</f>
        <v>0.84</v>
      </c>
      <c r="X2321" s="26">
        <f t="shared" si="1278"/>
        <v>140</v>
      </c>
      <c r="Y2321" s="26">
        <f t="shared" si="1279"/>
        <v>8.4</v>
      </c>
      <c r="Z2321" s="26">
        <f t="shared" si="1280"/>
        <v>98</v>
      </c>
      <c r="AA2321" s="26">
        <f t="shared" si="1281"/>
        <v>42</v>
      </c>
      <c r="AB2321" s="26">
        <f t="shared" si="1282"/>
        <v>21.6</v>
      </c>
      <c r="AC2321" s="26">
        <f t="shared" si="1283"/>
        <v>161.6</v>
      </c>
      <c r="AD2321" s="93">
        <f t="shared" si="1284"/>
        <v>161.6</v>
      </c>
    </row>
    <row r="2322" spans="1:30" ht="30" customHeight="1" x14ac:dyDescent="0.35">
      <c r="A2322" s="16"/>
      <c r="B2322" s="16" t="s">
        <v>47</v>
      </c>
      <c r="C2322" s="17">
        <v>1958</v>
      </c>
      <c r="D2322" s="18">
        <v>14546</v>
      </c>
      <c r="E2322" s="18">
        <v>8595</v>
      </c>
      <c r="F2322" s="19" t="s">
        <v>577</v>
      </c>
      <c r="G2322" s="16" t="s">
        <v>76</v>
      </c>
      <c r="H2322" s="16" t="s">
        <v>36</v>
      </c>
      <c r="I2322" s="19">
        <v>4</v>
      </c>
      <c r="J2322" s="19">
        <v>0.6</v>
      </c>
      <c r="K2322" s="19">
        <v>1.5</v>
      </c>
      <c r="L2322" s="19"/>
      <c r="M2322" s="19">
        <f t="shared" si="1273"/>
        <v>1.5</v>
      </c>
      <c r="N2322" s="19"/>
      <c r="O2322" s="19">
        <f t="shared" si="1274"/>
        <v>6</v>
      </c>
      <c r="P2322" s="20" t="str">
        <f>VLOOKUP(H2322,Supporting!A:D,2,FALSE)</f>
        <v>m2-LxH</v>
      </c>
      <c r="Q2322" s="21" t="str">
        <f t="shared" si="1275"/>
        <v>off hired</v>
      </c>
      <c r="R2322" s="22">
        <v>44979</v>
      </c>
      <c r="S2322" s="22">
        <v>44981</v>
      </c>
      <c r="T2322" s="23">
        <f t="shared" si="1276"/>
        <v>1</v>
      </c>
      <c r="U2322" s="24">
        <f t="shared" si="1277"/>
        <v>0.42857142857142855</v>
      </c>
      <c r="V2322" s="31">
        <f>VLOOKUP(H2322,Supporting!A:D,3,FALSE)</f>
        <v>14</v>
      </c>
      <c r="W2322" s="25">
        <f>VLOOKUP(H2322,Supporting!A:D,4,FALSE)</f>
        <v>0.84</v>
      </c>
      <c r="X2322" s="26">
        <f t="shared" si="1278"/>
        <v>84</v>
      </c>
      <c r="Y2322" s="26">
        <f t="shared" si="1279"/>
        <v>5.04</v>
      </c>
      <c r="Z2322" s="26">
        <f t="shared" si="1280"/>
        <v>58.79999999999999</v>
      </c>
      <c r="AA2322" s="26">
        <f t="shared" si="1281"/>
        <v>25.199999999999996</v>
      </c>
      <c r="AB2322" s="26">
        <f t="shared" si="1282"/>
        <v>2.1599999999999997</v>
      </c>
      <c r="AC2322" s="26">
        <f t="shared" si="1283"/>
        <v>86.159999999999982</v>
      </c>
      <c r="AD2322" s="93">
        <f t="shared" si="1284"/>
        <v>86.159999999999982</v>
      </c>
    </row>
    <row r="2323" spans="1:30" ht="30" customHeight="1" x14ac:dyDescent="0.35">
      <c r="A2323" s="16"/>
      <c r="B2323" s="16" t="s">
        <v>114</v>
      </c>
      <c r="C2323" s="17">
        <v>1965</v>
      </c>
      <c r="D2323" s="18">
        <v>14603</v>
      </c>
      <c r="E2323" s="18">
        <v>8598</v>
      </c>
      <c r="F2323" s="19" t="s">
        <v>49</v>
      </c>
      <c r="G2323" s="16" t="s">
        <v>629</v>
      </c>
      <c r="H2323" s="16" t="s">
        <v>28</v>
      </c>
      <c r="I2323" s="19">
        <v>3.5</v>
      </c>
      <c r="J2323" s="19">
        <v>2.5</v>
      </c>
      <c r="K2323" s="19">
        <v>3.5</v>
      </c>
      <c r="L2323" s="19"/>
      <c r="M2323" s="19">
        <f t="shared" ref="M2323:M2331" si="1285">K2323-L2323</f>
        <v>3.5</v>
      </c>
      <c r="N2323" s="19"/>
      <c r="O2323" s="19">
        <f t="shared" ref="O2323:O2331" si="1286">IF(P2323="m3",I2323*J2323*M2323,IF(P2323="m2-LxH",I2323*M2323,IF(P2323="m2-LxW",I2323*J2323*N2323,IF(P2323="rm",M2323,IF(P2323="lm",I2323,IF(P2323="unit",1,0))))))</f>
        <v>30.625</v>
      </c>
      <c r="P2323" s="20" t="str">
        <f>VLOOKUP(H2323,Supporting!A:D,2,FALSE)</f>
        <v>m3</v>
      </c>
      <c r="Q2323" s="21" t="str">
        <f t="shared" ref="Q2323:Q2331" si="1287">IF(S2323&lt;&gt;0,"off hired",IF(R2323&lt;&gt;0,"on hire","-"))</f>
        <v>off hired</v>
      </c>
      <c r="R2323" s="22">
        <v>44980</v>
      </c>
      <c r="S2323" s="22">
        <v>44981</v>
      </c>
      <c r="T2323" s="23">
        <f t="shared" ref="T2323:T2331" si="1288">IF(S2323&lt;&gt;0,1,0)</f>
        <v>1</v>
      </c>
      <c r="U2323" s="24">
        <f t="shared" ref="U2323:U2331" si="1289">IF(Q2323="on hire",$C$1-R2323+1,IF(Q2323="off hired",S2323-R2323+1,0))/7</f>
        <v>0.2857142857142857</v>
      </c>
      <c r="V2323" s="31">
        <f>VLOOKUP(H2323,Supporting!A:D,3,FALSE)</f>
        <v>7.5</v>
      </c>
      <c r="W2323" s="25">
        <f>VLOOKUP(H2323,Supporting!A:D,4,FALSE)</f>
        <v>0.70000000000000007</v>
      </c>
      <c r="X2323" s="26">
        <f t="shared" ref="X2323:X2331" si="1290">V2323*O2323</f>
        <v>229.6875</v>
      </c>
      <c r="Y2323" s="26">
        <f t="shared" ref="Y2323:Y2331" si="1291">W2323*O2323</f>
        <v>21.437500000000004</v>
      </c>
      <c r="Z2323" s="26">
        <f t="shared" ref="Z2323:Z2331" si="1292">_xlfn.IFNA(0.7*O2323*V2323,0)</f>
        <v>160.78125</v>
      </c>
      <c r="AA2323" s="26">
        <f t="shared" ref="AA2323:AA2331" si="1293">IF(Q2323="off hired",0.3*O2323*V2323*T2323,0)</f>
        <v>68.90625</v>
      </c>
      <c r="AB2323" s="26">
        <f t="shared" ref="AB2323:AB2331" si="1294">_xlfn.IFNA(U2323*O2323*W2323,0)</f>
        <v>6.1250000000000009</v>
      </c>
      <c r="AC2323" s="26">
        <f t="shared" ref="AC2323:AC2331" si="1295">Z2323+AA2323+AB2323</f>
        <v>235.8125</v>
      </c>
      <c r="AD2323" s="93">
        <f t="shared" ref="AD2323:AD2331" si="1296">_xlfn.IFNA(AC2323,0)</f>
        <v>235.8125</v>
      </c>
    </row>
    <row r="2324" spans="1:30" ht="30" customHeight="1" x14ac:dyDescent="0.35">
      <c r="A2324" s="16"/>
      <c r="B2324" s="16" t="s">
        <v>114</v>
      </c>
      <c r="C2324" s="17">
        <v>1965</v>
      </c>
      <c r="D2324" s="18">
        <v>14603</v>
      </c>
      <c r="E2324" s="18">
        <v>8598</v>
      </c>
      <c r="F2324" s="19" t="s">
        <v>49</v>
      </c>
      <c r="G2324" s="16" t="s">
        <v>629</v>
      </c>
      <c r="H2324" s="16" t="s">
        <v>41</v>
      </c>
      <c r="I2324" s="19">
        <v>1.3</v>
      </c>
      <c r="J2324" s="19">
        <v>0.6</v>
      </c>
      <c r="K2324" s="19"/>
      <c r="L2324" s="19"/>
      <c r="M2324" s="19">
        <f t="shared" si="1285"/>
        <v>0</v>
      </c>
      <c r="N2324" s="19">
        <v>1</v>
      </c>
      <c r="O2324" s="19">
        <f t="shared" si="1286"/>
        <v>0.78</v>
      </c>
      <c r="P2324" s="20" t="str">
        <f>VLOOKUP(H2324,Supporting!A:D,2,FALSE)</f>
        <v>m2-LxW</v>
      </c>
      <c r="Q2324" s="21" t="str">
        <f t="shared" si="1287"/>
        <v>off hired</v>
      </c>
      <c r="R2324" s="22">
        <v>44980</v>
      </c>
      <c r="S2324" s="22">
        <v>44981</v>
      </c>
      <c r="T2324" s="23">
        <f t="shared" si="1288"/>
        <v>1</v>
      </c>
      <c r="U2324" s="24">
        <f t="shared" si="1289"/>
        <v>0.2857142857142857</v>
      </c>
      <c r="V2324" s="31">
        <f>VLOOKUP(H2324,Supporting!A:D,3,FALSE)</f>
        <v>36.5</v>
      </c>
      <c r="W2324" s="25">
        <f>VLOOKUP(H2324,Supporting!A:D,4,FALSE)</f>
        <v>3.15</v>
      </c>
      <c r="X2324" s="26">
        <f t="shared" si="1290"/>
        <v>28.470000000000002</v>
      </c>
      <c r="Y2324" s="26">
        <f t="shared" si="1291"/>
        <v>2.4569999999999999</v>
      </c>
      <c r="Z2324" s="26">
        <f t="shared" si="1292"/>
        <v>19.928999999999998</v>
      </c>
      <c r="AA2324" s="26">
        <f t="shared" si="1293"/>
        <v>8.5410000000000004</v>
      </c>
      <c r="AB2324" s="26">
        <f t="shared" si="1294"/>
        <v>0.70199999999999996</v>
      </c>
      <c r="AC2324" s="26">
        <f t="shared" si="1295"/>
        <v>29.171999999999997</v>
      </c>
      <c r="AD2324" s="93">
        <f t="shared" si="1296"/>
        <v>29.171999999999997</v>
      </c>
    </row>
    <row r="2325" spans="1:30" ht="30" customHeight="1" x14ac:dyDescent="0.35">
      <c r="A2325" s="16"/>
      <c r="B2325" s="16"/>
      <c r="C2325" s="17"/>
      <c r="D2325" s="18"/>
      <c r="E2325" s="18"/>
      <c r="F2325" s="19"/>
      <c r="G2325" s="16"/>
      <c r="H2325" s="16"/>
      <c r="I2325" s="19"/>
      <c r="J2325" s="19"/>
      <c r="K2325" s="19"/>
      <c r="L2325" s="19"/>
      <c r="M2325" s="19">
        <f t="shared" si="1285"/>
        <v>0</v>
      </c>
      <c r="N2325" s="19"/>
      <c r="O2325" s="19" t="e">
        <f t="shared" si="1286"/>
        <v>#N/A</v>
      </c>
      <c r="P2325" s="20" t="e">
        <f>VLOOKUP(H2325,Supporting!A:D,2,FALSE)</f>
        <v>#N/A</v>
      </c>
      <c r="Q2325" s="21" t="str">
        <f t="shared" si="1287"/>
        <v>-</v>
      </c>
      <c r="R2325" s="22"/>
      <c r="S2325" s="22"/>
      <c r="T2325" s="23">
        <f t="shared" si="1288"/>
        <v>0</v>
      </c>
      <c r="U2325" s="24">
        <f t="shared" si="1289"/>
        <v>0</v>
      </c>
      <c r="V2325" s="31" t="e">
        <f>VLOOKUP(H2325,Supporting!A:D,3,FALSE)</f>
        <v>#N/A</v>
      </c>
      <c r="W2325" s="25" t="e">
        <f>VLOOKUP(H2325,Supporting!A:D,4,FALSE)</f>
        <v>#N/A</v>
      </c>
      <c r="X2325" s="26" t="e">
        <f t="shared" si="1290"/>
        <v>#N/A</v>
      </c>
      <c r="Y2325" s="26" t="e">
        <f t="shared" si="1291"/>
        <v>#N/A</v>
      </c>
      <c r="Z2325" s="26">
        <f t="shared" si="1292"/>
        <v>0</v>
      </c>
      <c r="AA2325" s="26">
        <f t="shared" si="1293"/>
        <v>0</v>
      </c>
      <c r="AB2325" s="26">
        <f t="shared" si="1294"/>
        <v>0</v>
      </c>
      <c r="AC2325" s="26">
        <f t="shared" si="1295"/>
        <v>0</v>
      </c>
      <c r="AD2325" s="93">
        <f t="shared" si="1296"/>
        <v>0</v>
      </c>
    </row>
    <row r="2326" spans="1:30" ht="30" customHeight="1" x14ac:dyDescent="0.35">
      <c r="A2326" s="16"/>
      <c r="B2326" s="16" t="s">
        <v>79</v>
      </c>
      <c r="C2326" s="17">
        <v>2031</v>
      </c>
      <c r="D2326" s="18">
        <v>14719</v>
      </c>
      <c r="E2326" s="18">
        <v>8744</v>
      </c>
      <c r="F2326" s="19" t="s">
        <v>49</v>
      </c>
      <c r="G2326" s="16" t="s">
        <v>80</v>
      </c>
      <c r="H2326" s="16" t="s">
        <v>28</v>
      </c>
      <c r="I2326" s="19">
        <v>22.6</v>
      </c>
      <c r="J2326" s="19">
        <v>3.1</v>
      </c>
      <c r="K2326" s="19">
        <v>3.5</v>
      </c>
      <c r="L2326" s="19"/>
      <c r="M2326" s="19">
        <f t="shared" si="1285"/>
        <v>3.5</v>
      </c>
      <c r="N2326" s="19"/>
      <c r="O2326" s="19">
        <f t="shared" si="1286"/>
        <v>245.21</v>
      </c>
      <c r="P2326" s="20" t="str">
        <f>VLOOKUP(H2326,Supporting!A:D,2,FALSE)</f>
        <v>m3</v>
      </c>
      <c r="Q2326" s="21" t="str">
        <f t="shared" si="1287"/>
        <v>off hired</v>
      </c>
      <c r="R2326" s="22">
        <v>44989</v>
      </c>
      <c r="S2326" s="22">
        <v>45017</v>
      </c>
      <c r="T2326" s="23">
        <f t="shared" si="1288"/>
        <v>1</v>
      </c>
      <c r="U2326" s="24">
        <f t="shared" si="1289"/>
        <v>4.1428571428571432</v>
      </c>
      <c r="V2326" s="31">
        <f>VLOOKUP(H2326,Supporting!A:D,3,FALSE)</f>
        <v>7.5</v>
      </c>
      <c r="W2326" s="25">
        <f>VLOOKUP(H2326,Supporting!A:D,4,FALSE)</f>
        <v>0.70000000000000007</v>
      </c>
      <c r="X2326" s="26">
        <f t="shared" si="1290"/>
        <v>1839.075</v>
      </c>
      <c r="Y2326" s="26">
        <f t="shared" si="1291"/>
        <v>171.64700000000002</v>
      </c>
      <c r="Z2326" s="26">
        <f t="shared" si="1292"/>
        <v>1287.3525</v>
      </c>
      <c r="AA2326" s="26">
        <f t="shared" si="1293"/>
        <v>551.72249999999997</v>
      </c>
      <c r="AB2326" s="26">
        <f t="shared" si="1294"/>
        <v>711.10900000000015</v>
      </c>
      <c r="AC2326" s="26">
        <f t="shared" si="1295"/>
        <v>2550.1840000000002</v>
      </c>
      <c r="AD2326" s="93">
        <f t="shared" si="1296"/>
        <v>2550.1840000000002</v>
      </c>
    </row>
    <row r="2327" spans="1:30" ht="30" customHeight="1" x14ac:dyDescent="0.35">
      <c r="A2327" s="16"/>
      <c r="B2327" s="16" t="s">
        <v>79</v>
      </c>
      <c r="C2327" s="17">
        <v>2024</v>
      </c>
      <c r="D2327" s="18">
        <v>14712</v>
      </c>
      <c r="E2327" s="18">
        <v>8795</v>
      </c>
      <c r="F2327" s="19" t="s">
        <v>49</v>
      </c>
      <c r="G2327" s="16" t="s">
        <v>80</v>
      </c>
      <c r="H2327" s="16" t="s">
        <v>52</v>
      </c>
      <c r="I2327" s="19">
        <v>16</v>
      </c>
      <c r="J2327" s="19">
        <v>1.8</v>
      </c>
      <c r="K2327" s="19">
        <v>5</v>
      </c>
      <c r="L2327" s="19"/>
      <c r="M2327" s="19">
        <f t="shared" si="1285"/>
        <v>5</v>
      </c>
      <c r="N2327" s="19"/>
      <c r="O2327" s="19">
        <f t="shared" si="1286"/>
        <v>80</v>
      </c>
      <c r="P2327" s="20" t="str">
        <f>VLOOKUP(H2327,Supporting!A:D,2,FALSE)</f>
        <v>m2-LxH</v>
      </c>
      <c r="Q2327" s="21" t="str">
        <f t="shared" si="1287"/>
        <v>off hired</v>
      </c>
      <c r="R2327" s="22">
        <v>44988</v>
      </c>
      <c r="S2327" s="22">
        <v>44995</v>
      </c>
      <c r="T2327" s="23">
        <f t="shared" si="1288"/>
        <v>1</v>
      </c>
      <c r="U2327" s="24">
        <f t="shared" si="1289"/>
        <v>1.1428571428571428</v>
      </c>
      <c r="V2327" s="31">
        <f>VLOOKUP(H2327,Supporting!A:D,3,FALSE)</f>
        <v>18</v>
      </c>
      <c r="W2327" s="25">
        <f>VLOOKUP(H2327,Supporting!A:D,4,FALSE)</f>
        <v>1.05</v>
      </c>
      <c r="X2327" s="26">
        <f t="shared" si="1290"/>
        <v>1440</v>
      </c>
      <c r="Y2327" s="26">
        <f t="shared" si="1291"/>
        <v>84</v>
      </c>
      <c r="Z2327" s="26">
        <f t="shared" si="1292"/>
        <v>1008</v>
      </c>
      <c r="AA2327" s="26">
        <f t="shared" si="1293"/>
        <v>432</v>
      </c>
      <c r="AB2327" s="26">
        <f t="shared" si="1294"/>
        <v>95.999999999999986</v>
      </c>
      <c r="AC2327" s="26">
        <f t="shared" si="1295"/>
        <v>1536</v>
      </c>
      <c r="AD2327" s="93">
        <f t="shared" si="1296"/>
        <v>1536</v>
      </c>
    </row>
    <row r="2328" spans="1:30" ht="30" customHeight="1" x14ac:dyDescent="0.35">
      <c r="A2328" s="16"/>
      <c r="B2328" s="16" t="s">
        <v>79</v>
      </c>
      <c r="C2328" s="17">
        <v>2024</v>
      </c>
      <c r="D2328" s="18">
        <v>14712</v>
      </c>
      <c r="E2328" s="18">
        <v>8795</v>
      </c>
      <c r="F2328" s="19" t="s">
        <v>49</v>
      </c>
      <c r="G2328" s="16" t="s">
        <v>80</v>
      </c>
      <c r="H2328" s="16" t="s">
        <v>38</v>
      </c>
      <c r="I2328" s="19">
        <v>2.5</v>
      </c>
      <c r="J2328" s="19">
        <v>1.8</v>
      </c>
      <c r="K2328" s="19">
        <v>2</v>
      </c>
      <c r="L2328" s="19"/>
      <c r="M2328" s="19">
        <f t="shared" si="1285"/>
        <v>2</v>
      </c>
      <c r="N2328" s="19"/>
      <c r="O2328" s="19">
        <f t="shared" si="1286"/>
        <v>2</v>
      </c>
      <c r="P2328" s="20" t="str">
        <f>VLOOKUP(H2328,Supporting!A:D,2,FALSE)</f>
        <v>rm</v>
      </c>
      <c r="Q2328" s="21" t="str">
        <f t="shared" si="1287"/>
        <v>off hired</v>
      </c>
      <c r="R2328" s="22">
        <v>44988</v>
      </c>
      <c r="S2328" s="22">
        <v>44995</v>
      </c>
      <c r="T2328" s="23">
        <f t="shared" si="1288"/>
        <v>1</v>
      </c>
      <c r="U2328" s="24">
        <f t="shared" si="1289"/>
        <v>1.1428571428571428</v>
      </c>
      <c r="V2328" s="31">
        <f>VLOOKUP(H2328,Supporting!A:D,3,FALSE)</f>
        <v>135</v>
      </c>
      <c r="W2328" s="25">
        <f>VLOOKUP(H2328,Supporting!A:D,4,FALSE)</f>
        <v>12.25</v>
      </c>
      <c r="X2328" s="26">
        <f t="shared" si="1290"/>
        <v>270</v>
      </c>
      <c r="Y2328" s="26">
        <f t="shared" si="1291"/>
        <v>24.5</v>
      </c>
      <c r="Z2328" s="26">
        <f t="shared" si="1292"/>
        <v>189</v>
      </c>
      <c r="AA2328" s="26">
        <f t="shared" si="1293"/>
        <v>81</v>
      </c>
      <c r="AB2328" s="26">
        <f t="shared" si="1294"/>
        <v>28</v>
      </c>
      <c r="AC2328" s="26">
        <f t="shared" si="1295"/>
        <v>298</v>
      </c>
      <c r="AD2328" s="93">
        <f t="shared" si="1296"/>
        <v>298</v>
      </c>
    </row>
    <row r="2329" spans="1:30" ht="30" customHeight="1" x14ac:dyDescent="0.35">
      <c r="A2329" s="16"/>
      <c r="B2329" s="16" t="s">
        <v>114</v>
      </c>
      <c r="C2329" s="17">
        <v>2023</v>
      </c>
      <c r="D2329" s="18">
        <v>14711</v>
      </c>
      <c r="E2329" s="18">
        <v>8786</v>
      </c>
      <c r="F2329" s="19" t="s">
        <v>577</v>
      </c>
      <c r="G2329" s="16" t="s">
        <v>73</v>
      </c>
      <c r="H2329" s="16" t="s">
        <v>36</v>
      </c>
      <c r="I2329" s="19">
        <v>26</v>
      </c>
      <c r="J2329" s="19">
        <v>1</v>
      </c>
      <c r="K2329" s="19">
        <v>2</v>
      </c>
      <c r="L2329" s="19"/>
      <c r="M2329" s="19">
        <f t="shared" si="1285"/>
        <v>2</v>
      </c>
      <c r="N2329" s="19"/>
      <c r="O2329" s="19">
        <f t="shared" si="1286"/>
        <v>52</v>
      </c>
      <c r="P2329" s="20" t="str">
        <f>VLOOKUP(H2329,Supporting!A:D,2,FALSE)</f>
        <v>m2-LxH</v>
      </c>
      <c r="Q2329" s="21" t="str">
        <f t="shared" si="1287"/>
        <v>off hired</v>
      </c>
      <c r="R2329" s="22">
        <v>44988</v>
      </c>
      <c r="S2329" s="22">
        <v>44993</v>
      </c>
      <c r="T2329" s="23">
        <f t="shared" si="1288"/>
        <v>1</v>
      </c>
      <c r="U2329" s="24">
        <f t="shared" si="1289"/>
        <v>0.8571428571428571</v>
      </c>
      <c r="V2329" s="31">
        <f>VLOOKUP(H2329,Supporting!A:D,3,FALSE)</f>
        <v>14</v>
      </c>
      <c r="W2329" s="25">
        <f>VLOOKUP(H2329,Supporting!A:D,4,FALSE)</f>
        <v>0.84</v>
      </c>
      <c r="X2329" s="26">
        <f t="shared" si="1290"/>
        <v>728</v>
      </c>
      <c r="Y2329" s="26">
        <f t="shared" si="1291"/>
        <v>43.68</v>
      </c>
      <c r="Z2329" s="26">
        <f t="shared" si="1292"/>
        <v>509.59999999999997</v>
      </c>
      <c r="AA2329" s="26">
        <f t="shared" si="1293"/>
        <v>218.4</v>
      </c>
      <c r="AB2329" s="26">
        <f t="shared" si="1294"/>
        <v>37.44</v>
      </c>
      <c r="AC2329" s="26">
        <f t="shared" si="1295"/>
        <v>765.44</v>
      </c>
      <c r="AD2329" s="93">
        <f t="shared" si="1296"/>
        <v>765.44</v>
      </c>
    </row>
    <row r="2330" spans="1:30" ht="30" customHeight="1" x14ac:dyDescent="0.35">
      <c r="A2330" s="16"/>
      <c r="B2330" s="16" t="s">
        <v>102</v>
      </c>
      <c r="C2330" s="17">
        <v>2022</v>
      </c>
      <c r="D2330" s="18">
        <v>14710</v>
      </c>
      <c r="E2330" s="18">
        <v>8774</v>
      </c>
      <c r="F2330" s="19" t="s">
        <v>577</v>
      </c>
      <c r="G2330" s="16" t="s">
        <v>53</v>
      </c>
      <c r="H2330" s="16" t="s">
        <v>36</v>
      </c>
      <c r="I2330" s="19">
        <v>6.3</v>
      </c>
      <c r="J2330" s="19">
        <v>1.3</v>
      </c>
      <c r="K2330" s="19">
        <v>4</v>
      </c>
      <c r="L2330" s="19"/>
      <c r="M2330" s="19">
        <f t="shared" ref="M2330" si="1297">K2330-L2330</f>
        <v>4</v>
      </c>
      <c r="N2330" s="19"/>
      <c r="O2330" s="19">
        <f t="shared" ref="O2330" si="1298">IF(P2330="m3",I2330*J2330*M2330,IF(P2330="m2-LxH",I2330*M2330,IF(P2330="m2-LxW",I2330*J2330*N2330,IF(P2330="rm",M2330,IF(P2330="lm",I2330,IF(P2330="unit",1,0))))))</f>
        <v>25.2</v>
      </c>
      <c r="P2330" s="20" t="str">
        <f>VLOOKUP(H2330,Supporting!A:D,2,FALSE)</f>
        <v>m2-LxH</v>
      </c>
      <c r="Q2330" s="21" t="str">
        <f t="shared" ref="Q2330" si="1299">IF(S2330&lt;&gt;0,"off hired",IF(R2330&lt;&gt;0,"on hire","-"))</f>
        <v>off hired</v>
      </c>
      <c r="R2330" s="22">
        <v>44988</v>
      </c>
      <c r="S2330" s="22">
        <v>44990</v>
      </c>
      <c r="T2330" s="23">
        <f t="shared" ref="T2330" si="1300">IF(S2330&lt;&gt;0,1,0)</f>
        <v>1</v>
      </c>
      <c r="U2330" s="24">
        <f t="shared" ref="U2330" si="1301">IF(Q2330="on hire",$C$1-R2330+1,IF(Q2330="off hired",S2330-R2330+1,0))/7</f>
        <v>0.42857142857142855</v>
      </c>
      <c r="V2330" s="31">
        <f>VLOOKUP(H2330,Supporting!A:D,3,FALSE)</f>
        <v>14</v>
      </c>
      <c r="W2330" s="25">
        <f>VLOOKUP(H2330,Supporting!A:D,4,FALSE)</f>
        <v>0.84</v>
      </c>
      <c r="X2330" s="26">
        <f t="shared" ref="X2330" si="1302">V2330*O2330</f>
        <v>352.8</v>
      </c>
      <c r="Y2330" s="26">
        <f t="shared" ref="Y2330" si="1303">W2330*O2330</f>
        <v>21.167999999999999</v>
      </c>
      <c r="Z2330" s="26">
        <f t="shared" ref="Z2330" si="1304">_xlfn.IFNA(0.7*O2330*V2330,0)</f>
        <v>246.95999999999995</v>
      </c>
      <c r="AA2330" s="26">
        <f t="shared" ref="AA2330" si="1305">IF(Q2330="off hired",0.3*O2330*V2330*T2330,0)</f>
        <v>105.83999999999999</v>
      </c>
      <c r="AB2330" s="26">
        <f t="shared" ref="AB2330" si="1306">_xlfn.IFNA(U2330*O2330*W2330,0)</f>
        <v>9.0719999999999992</v>
      </c>
      <c r="AC2330" s="26">
        <f t="shared" ref="AC2330" si="1307">Z2330+AA2330+AB2330</f>
        <v>361.87199999999996</v>
      </c>
      <c r="AD2330" s="93">
        <f t="shared" ref="AD2330" si="1308">_xlfn.IFNA(AC2330,0)</f>
        <v>361.87199999999996</v>
      </c>
    </row>
    <row r="2331" spans="1:30" ht="30" customHeight="1" x14ac:dyDescent="0.35">
      <c r="A2331" s="16"/>
      <c r="B2331" s="16" t="s">
        <v>102</v>
      </c>
      <c r="C2331" s="17">
        <v>2022</v>
      </c>
      <c r="D2331" s="18">
        <v>14710</v>
      </c>
      <c r="E2331" s="18">
        <v>8774</v>
      </c>
      <c r="F2331" s="19" t="s">
        <v>577</v>
      </c>
      <c r="G2331" s="16" t="s">
        <v>53</v>
      </c>
      <c r="H2331" s="16" t="s">
        <v>38</v>
      </c>
      <c r="I2331" s="19">
        <v>2.5</v>
      </c>
      <c r="J2331" s="19">
        <v>2.5</v>
      </c>
      <c r="K2331" s="19">
        <v>1.5</v>
      </c>
      <c r="L2331" s="19"/>
      <c r="M2331" s="19">
        <f t="shared" si="1285"/>
        <v>1.5</v>
      </c>
      <c r="N2331" s="19"/>
      <c r="O2331" s="19">
        <f t="shared" si="1286"/>
        <v>1.5</v>
      </c>
      <c r="P2331" s="20" t="str">
        <f>VLOOKUP(H2331,Supporting!A:D,2,FALSE)</f>
        <v>rm</v>
      </c>
      <c r="Q2331" s="21" t="str">
        <f t="shared" si="1287"/>
        <v>off hired</v>
      </c>
      <c r="R2331" s="22">
        <v>44988</v>
      </c>
      <c r="S2331" s="22">
        <v>44990</v>
      </c>
      <c r="T2331" s="23">
        <f t="shared" si="1288"/>
        <v>1</v>
      </c>
      <c r="U2331" s="24">
        <f t="shared" si="1289"/>
        <v>0.42857142857142855</v>
      </c>
      <c r="V2331" s="31">
        <f>VLOOKUP(H2331,Supporting!A:D,3,FALSE)</f>
        <v>135</v>
      </c>
      <c r="W2331" s="25">
        <f>VLOOKUP(H2331,Supporting!A:D,4,FALSE)</f>
        <v>12.25</v>
      </c>
      <c r="X2331" s="26">
        <f t="shared" si="1290"/>
        <v>202.5</v>
      </c>
      <c r="Y2331" s="26">
        <f t="shared" si="1291"/>
        <v>18.375</v>
      </c>
      <c r="Z2331" s="26">
        <f t="shared" si="1292"/>
        <v>141.74999999999997</v>
      </c>
      <c r="AA2331" s="26">
        <f t="shared" si="1293"/>
        <v>60.749999999999993</v>
      </c>
      <c r="AB2331" s="26">
        <f t="shared" si="1294"/>
        <v>7.8749999999999991</v>
      </c>
      <c r="AC2331" s="26">
        <f t="shared" si="1295"/>
        <v>210.37499999999997</v>
      </c>
      <c r="AD2331" s="93">
        <f t="shared" si="1296"/>
        <v>210.37499999999997</v>
      </c>
    </row>
    <row r="2332" spans="1:30" ht="30" customHeight="1" x14ac:dyDescent="0.35">
      <c r="A2332" s="16"/>
      <c r="B2332" s="16" t="s">
        <v>47</v>
      </c>
      <c r="C2332" s="17">
        <v>2018</v>
      </c>
      <c r="D2332" s="18">
        <v>14706</v>
      </c>
      <c r="E2332" s="18">
        <v>8723</v>
      </c>
      <c r="F2332" s="19" t="s">
        <v>49</v>
      </c>
      <c r="G2332" s="16" t="s">
        <v>554</v>
      </c>
      <c r="H2332" s="16" t="s">
        <v>38</v>
      </c>
      <c r="I2332" s="19">
        <v>4</v>
      </c>
      <c r="J2332" s="19">
        <v>2.5</v>
      </c>
      <c r="K2332" s="19">
        <v>3</v>
      </c>
      <c r="L2332" s="19"/>
      <c r="M2332" s="19">
        <f t="shared" ref="M2332:M2419" si="1309">K2332-L2332</f>
        <v>3</v>
      </c>
      <c r="N2332" s="19"/>
      <c r="O2332" s="19">
        <f t="shared" ref="O2332:O2419" si="1310">IF(P2332="m3",I2332*J2332*M2332,IF(P2332="m2-LxH",I2332*M2332,IF(P2332="m2-LxW",I2332*J2332*N2332,IF(P2332="rm",M2332,IF(P2332="lm",I2332,IF(P2332="unit",1,0))))))</f>
        <v>3</v>
      </c>
      <c r="P2332" s="20" t="str">
        <f>VLOOKUP(H2332,Supporting!A:D,2,FALSE)</f>
        <v>rm</v>
      </c>
      <c r="Q2332" s="21" t="str">
        <f t="shared" ref="Q2332:Q2419" si="1311">IF(S2332&lt;&gt;0,"off hired",IF(R2332&lt;&gt;0,"on hire","-"))</f>
        <v>off hired</v>
      </c>
      <c r="R2332" s="22">
        <v>44987</v>
      </c>
      <c r="S2332" s="22">
        <v>45005</v>
      </c>
      <c r="T2332" s="23">
        <f t="shared" ref="T2332:T2419" si="1312">IF(S2332&lt;&gt;0,1,0)</f>
        <v>1</v>
      </c>
      <c r="U2332" s="24">
        <f t="shared" ref="U2332:U2419" si="1313">IF(Q2332="on hire",$C$1-R2332+1,IF(Q2332="off hired",S2332-R2332+1,0))/7</f>
        <v>2.7142857142857144</v>
      </c>
      <c r="V2332" s="31">
        <f>VLOOKUP(H2332,Supporting!A:D,3,FALSE)</f>
        <v>135</v>
      </c>
      <c r="W2332" s="25">
        <f>VLOOKUP(H2332,Supporting!A:D,4,FALSE)</f>
        <v>12.25</v>
      </c>
      <c r="X2332" s="26">
        <f t="shared" ref="X2332:X2419" si="1314">V2332*O2332</f>
        <v>405</v>
      </c>
      <c r="Y2332" s="26">
        <f t="shared" ref="Y2332:Y2419" si="1315">W2332*O2332</f>
        <v>36.75</v>
      </c>
      <c r="Z2332" s="26">
        <f t="shared" ref="Z2332:Z2419" si="1316">_xlfn.IFNA(0.7*O2332*V2332,0)</f>
        <v>283.49999999999994</v>
      </c>
      <c r="AA2332" s="26">
        <f t="shared" ref="AA2332:AA2419" si="1317">IF(Q2332="off hired",0.3*O2332*V2332*T2332,0)</f>
        <v>121.49999999999999</v>
      </c>
      <c r="AB2332" s="26">
        <f t="shared" ref="AB2332:AB2419" si="1318">_xlfn.IFNA(U2332*O2332*W2332,0)</f>
        <v>99.75</v>
      </c>
      <c r="AC2332" s="26">
        <f t="shared" ref="AC2332:AC2419" si="1319">Z2332+AA2332+AB2332</f>
        <v>504.74999999999994</v>
      </c>
      <c r="AD2332" s="93">
        <f t="shared" ref="AD2332:AD2419" si="1320">_xlfn.IFNA(AC2332,0)</f>
        <v>504.74999999999994</v>
      </c>
    </row>
    <row r="2333" spans="1:30" ht="30" customHeight="1" x14ac:dyDescent="0.35">
      <c r="A2333" s="16"/>
      <c r="B2333" s="16" t="s">
        <v>47</v>
      </c>
      <c r="C2333" s="17">
        <v>2018</v>
      </c>
      <c r="D2333" s="18">
        <v>14706</v>
      </c>
      <c r="E2333" s="18">
        <v>8723</v>
      </c>
      <c r="F2333" s="19" t="s">
        <v>49</v>
      </c>
      <c r="G2333" s="16" t="s">
        <v>554</v>
      </c>
      <c r="H2333" s="16" t="s">
        <v>52</v>
      </c>
      <c r="I2333" s="19">
        <v>7.5</v>
      </c>
      <c r="J2333" s="19">
        <v>1.8</v>
      </c>
      <c r="K2333" s="19">
        <v>3.5</v>
      </c>
      <c r="L2333" s="19"/>
      <c r="M2333" s="19">
        <f t="shared" si="1309"/>
        <v>3.5</v>
      </c>
      <c r="N2333" s="19"/>
      <c r="O2333" s="19">
        <f t="shared" si="1310"/>
        <v>26.25</v>
      </c>
      <c r="P2333" s="20" t="str">
        <f>VLOOKUP(H2333,Supporting!A:D,2,FALSE)</f>
        <v>m2-LxH</v>
      </c>
      <c r="Q2333" s="21" t="str">
        <f t="shared" si="1311"/>
        <v>off hired</v>
      </c>
      <c r="R2333" s="22">
        <v>44987</v>
      </c>
      <c r="S2333" s="22">
        <v>45005</v>
      </c>
      <c r="T2333" s="23">
        <f t="shared" si="1312"/>
        <v>1</v>
      </c>
      <c r="U2333" s="24">
        <f t="shared" si="1313"/>
        <v>2.7142857142857144</v>
      </c>
      <c r="V2333" s="31">
        <f>VLOOKUP(H2333,Supporting!A:D,3,FALSE)</f>
        <v>18</v>
      </c>
      <c r="W2333" s="25">
        <f>VLOOKUP(H2333,Supporting!A:D,4,FALSE)</f>
        <v>1.05</v>
      </c>
      <c r="X2333" s="26">
        <f t="shared" si="1314"/>
        <v>472.5</v>
      </c>
      <c r="Y2333" s="26">
        <f t="shared" si="1315"/>
        <v>27.5625</v>
      </c>
      <c r="Z2333" s="26">
        <f t="shared" si="1316"/>
        <v>330.75</v>
      </c>
      <c r="AA2333" s="26">
        <f t="shared" si="1317"/>
        <v>141.75</v>
      </c>
      <c r="AB2333" s="26">
        <f t="shared" si="1318"/>
        <v>74.8125</v>
      </c>
      <c r="AC2333" s="26">
        <f t="shared" si="1319"/>
        <v>547.3125</v>
      </c>
      <c r="AD2333" s="93">
        <f t="shared" si="1320"/>
        <v>547.3125</v>
      </c>
    </row>
    <row r="2334" spans="1:30" ht="30" customHeight="1" x14ac:dyDescent="0.35">
      <c r="A2334" s="16"/>
      <c r="B2334" s="16" t="s">
        <v>47</v>
      </c>
      <c r="C2334" s="17">
        <v>2016</v>
      </c>
      <c r="D2334" s="18">
        <v>14704</v>
      </c>
      <c r="E2334" s="18">
        <v>8749</v>
      </c>
      <c r="F2334" s="19" t="s">
        <v>577</v>
      </c>
      <c r="G2334" s="16"/>
      <c r="H2334" s="16" t="s">
        <v>36</v>
      </c>
      <c r="I2334" s="19">
        <v>12</v>
      </c>
      <c r="J2334" s="19">
        <v>1.3</v>
      </c>
      <c r="K2334" s="19">
        <v>4</v>
      </c>
      <c r="L2334" s="19"/>
      <c r="M2334" s="19">
        <f t="shared" si="1309"/>
        <v>4</v>
      </c>
      <c r="N2334" s="19"/>
      <c r="O2334" s="19">
        <f t="shared" si="1310"/>
        <v>48</v>
      </c>
      <c r="P2334" s="20" t="str">
        <f>VLOOKUP(H2334,Supporting!A:D,2,FALSE)</f>
        <v>m2-LxH</v>
      </c>
      <c r="Q2334" s="21" t="str">
        <f t="shared" si="1311"/>
        <v>off hired</v>
      </c>
      <c r="R2334" s="22">
        <v>44987</v>
      </c>
      <c r="S2334" s="22">
        <v>45019</v>
      </c>
      <c r="T2334" s="23">
        <f t="shared" si="1312"/>
        <v>1</v>
      </c>
      <c r="U2334" s="24">
        <f t="shared" si="1313"/>
        <v>4.7142857142857144</v>
      </c>
      <c r="V2334" s="31">
        <f>VLOOKUP(H2334,Supporting!A:D,3,FALSE)</f>
        <v>14</v>
      </c>
      <c r="W2334" s="25">
        <f>VLOOKUP(H2334,Supporting!A:D,4,FALSE)</f>
        <v>0.84</v>
      </c>
      <c r="X2334" s="26">
        <f t="shared" si="1314"/>
        <v>672</v>
      </c>
      <c r="Y2334" s="26">
        <f t="shared" si="1315"/>
        <v>40.32</v>
      </c>
      <c r="Z2334" s="26">
        <f t="shared" si="1316"/>
        <v>470.39999999999992</v>
      </c>
      <c r="AA2334" s="26">
        <f t="shared" si="1317"/>
        <v>201.59999999999997</v>
      </c>
      <c r="AB2334" s="26">
        <f t="shared" si="1318"/>
        <v>190.07999999999998</v>
      </c>
      <c r="AC2334" s="26">
        <f t="shared" si="1319"/>
        <v>862.07999999999993</v>
      </c>
      <c r="AD2334" s="93">
        <f t="shared" si="1320"/>
        <v>862.07999999999993</v>
      </c>
    </row>
    <row r="2335" spans="1:30" ht="30" customHeight="1" x14ac:dyDescent="0.35">
      <c r="A2335" s="16"/>
      <c r="B2335" s="16" t="s">
        <v>47</v>
      </c>
      <c r="C2335" s="17">
        <v>2015</v>
      </c>
      <c r="D2335" s="18">
        <v>14703</v>
      </c>
      <c r="E2335" s="18">
        <v>8872</v>
      </c>
      <c r="F2335" s="19" t="s">
        <v>577</v>
      </c>
      <c r="G2335" s="16"/>
      <c r="H2335" s="16" t="s">
        <v>38</v>
      </c>
      <c r="I2335" s="19">
        <v>2.5</v>
      </c>
      <c r="J2335" s="19">
        <v>1</v>
      </c>
      <c r="K2335" s="19">
        <v>4</v>
      </c>
      <c r="L2335" s="19"/>
      <c r="M2335" s="19">
        <f t="shared" si="1309"/>
        <v>4</v>
      </c>
      <c r="N2335" s="19"/>
      <c r="O2335" s="19">
        <f t="shared" si="1310"/>
        <v>4</v>
      </c>
      <c r="P2335" s="20" t="str">
        <f>VLOOKUP(H2335,Supporting!A:D,2,FALSE)</f>
        <v>rm</v>
      </c>
      <c r="Q2335" s="21" t="str">
        <f t="shared" si="1311"/>
        <v>off hired</v>
      </c>
      <c r="R2335" s="22">
        <v>44987</v>
      </c>
      <c r="S2335" s="22">
        <v>45033</v>
      </c>
      <c r="T2335" s="23">
        <f t="shared" si="1312"/>
        <v>1</v>
      </c>
      <c r="U2335" s="24">
        <f t="shared" si="1313"/>
        <v>6.7142857142857144</v>
      </c>
      <c r="V2335" s="31">
        <f>VLOOKUP(H2335,Supporting!A:D,3,FALSE)</f>
        <v>135</v>
      </c>
      <c r="W2335" s="25">
        <f>VLOOKUP(H2335,Supporting!A:D,4,FALSE)</f>
        <v>12.25</v>
      </c>
      <c r="X2335" s="26">
        <f t="shared" si="1314"/>
        <v>540</v>
      </c>
      <c r="Y2335" s="26">
        <f t="shared" si="1315"/>
        <v>49</v>
      </c>
      <c r="Z2335" s="26">
        <f t="shared" si="1316"/>
        <v>378</v>
      </c>
      <c r="AA2335" s="26">
        <f t="shared" si="1317"/>
        <v>162</v>
      </c>
      <c r="AB2335" s="26">
        <f t="shared" si="1318"/>
        <v>329</v>
      </c>
      <c r="AC2335" s="26">
        <f t="shared" si="1319"/>
        <v>869</v>
      </c>
      <c r="AD2335" s="93">
        <f t="shared" si="1320"/>
        <v>869</v>
      </c>
    </row>
    <row r="2336" spans="1:30" ht="30" customHeight="1" x14ac:dyDescent="0.35">
      <c r="A2336" s="16"/>
      <c r="B2336" s="16" t="s">
        <v>47</v>
      </c>
      <c r="C2336" s="17">
        <v>2013</v>
      </c>
      <c r="D2336" s="18">
        <v>14701</v>
      </c>
      <c r="E2336" s="18">
        <v>8775</v>
      </c>
      <c r="F2336" s="19" t="s">
        <v>49</v>
      </c>
      <c r="G2336" s="16" t="s">
        <v>76</v>
      </c>
      <c r="H2336" s="16" t="s">
        <v>36</v>
      </c>
      <c r="I2336" s="19">
        <v>8.8000000000000007</v>
      </c>
      <c r="J2336" s="19">
        <v>1</v>
      </c>
      <c r="K2336" s="19">
        <v>1.5</v>
      </c>
      <c r="L2336" s="19"/>
      <c r="M2336" s="19">
        <f t="shared" si="1309"/>
        <v>1.5</v>
      </c>
      <c r="N2336" s="19"/>
      <c r="O2336" s="19">
        <f t="shared" si="1310"/>
        <v>13.200000000000001</v>
      </c>
      <c r="P2336" s="20" t="str">
        <f>VLOOKUP(H2336,Supporting!A:D,2,FALSE)</f>
        <v>m2-LxH</v>
      </c>
      <c r="Q2336" s="21" t="str">
        <f t="shared" si="1311"/>
        <v>off hired</v>
      </c>
      <c r="R2336" s="22">
        <v>44987</v>
      </c>
      <c r="S2336" s="22">
        <v>44991</v>
      </c>
      <c r="T2336" s="23">
        <f t="shared" si="1312"/>
        <v>1</v>
      </c>
      <c r="U2336" s="24">
        <f t="shared" si="1313"/>
        <v>0.7142857142857143</v>
      </c>
      <c r="V2336" s="31">
        <f>VLOOKUP(H2336,Supporting!A:D,3,FALSE)</f>
        <v>14</v>
      </c>
      <c r="W2336" s="25">
        <f>VLOOKUP(H2336,Supporting!A:D,4,FALSE)</f>
        <v>0.84</v>
      </c>
      <c r="X2336" s="26">
        <f t="shared" si="1314"/>
        <v>184.8</v>
      </c>
      <c r="Y2336" s="26">
        <f t="shared" si="1315"/>
        <v>11.088000000000001</v>
      </c>
      <c r="Z2336" s="26">
        <f t="shared" si="1316"/>
        <v>129.36000000000001</v>
      </c>
      <c r="AA2336" s="26">
        <f t="shared" si="1317"/>
        <v>55.44</v>
      </c>
      <c r="AB2336" s="26">
        <f t="shared" si="1318"/>
        <v>7.92</v>
      </c>
      <c r="AC2336" s="26">
        <f t="shared" si="1319"/>
        <v>192.72</v>
      </c>
      <c r="AD2336" s="93">
        <f t="shared" si="1320"/>
        <v>192.72</v>
      </c>
    </row>
    <row r="2337" spans="1:30" ht="30" customHeight="1" x14ac:dyDescent="0.35">
      <c r="A2337" s="16"/>
      <c r="B2337" s="16" t="s">
        <v>84</v>
      </c>
      <c r="C2337" s="17">
        <v>2012</v>
      </c>
      <c r="D2337" s="18">
        <v>14650</v>
      </c>
      <c r="E2337" s="18"/>
      <c r="F2337" s="19" t="s">
        <v>577</v>
      </c>
      <c r="G2337" s="16" t="s">
        <v>630</v>
      </c>
      <c r="H2337" s="16" t="s">
        <v>48</v>
      </c>
      <c r="I2337" s="19">
        <v>3.5</v>
      </c>
      <c r="J2337" s="19">
        <v>0.6</v>
      </c>
      <c r="K2337" s="19">
        <v>4</v>
      </c>
      <c r="L2337" s="19"/>
      <c r="M2337" s="19">
        <f t="shared" ref="M2337:M2352" si="1321">K2337-L2337</f>
        <v>4</v>
      </c>
      <c r="N2337" s="19"/>
      <c r="O2337" s="19">
        <f t="shared" ref="O2337:O2352" si="1322">IF(P2337="m3",I2337*J2337*M2337,IF(P2337="m2-LxH",I2337*M2337,IF(P2337="m2-LxW",I2337*J2337*N2337,IF(P2337="rm",M2337,IF(P2337="lm",I2337,IF(P2337="unit",1,0))))))</f>
        <v>4</v>
      </c>
      <c r="P2337" s="20" t="str">
        <f>VLOOKUP(H2337,Supporting!A:D,2,FALSE)</f>
        <v>rm</v>
      </c>
      <c r="Q2337" s="21" t="str">
        <f t="shared" ref="Q2337:Q2352" si="1323">IF(S2337&lt;&gt;0,"off hired",IF(R2337&lt;&gt;0,"on hire","-"))</f>
        <v>on hire</v>
      </c>
      <c r="R2337" s="22">
        <v>44986</v>
      </c>
      <c r="S2337" s="22"/>
      <c r="T2337" s="23">
        <f t="shared" ref="T2337:T2352" si="1324">IF(S2337&lt;&gt;0,1,0)</f>
        <v>0</v>
      </c>
      <c r="U2337" s="24">
        <f t="shared" ref="U2337:U2352" ca="1" si="1325">IF(Q2337="on hire",$C$1-R2337+1,IF(Q2337="off hired",S2337-R2337+1,0))/7</f>
        <v>7.8571428571428568</v>
      </c>
      <c r="V2337" s="31">
        <f>VLOOKUP(H2337,Supporting!A:D,3,FALSE)</f>
        <v>63</v>
      </c>
      <c r="W2337" s="25">
        <f>VLOOKUP(H2337,Supporting!A:D,4,FALSE)</f>
        <v>7.1400000000000006</v>
      </c>
      <c r="X2337" s="26">
        <f t="shared" ref="X2337:X2352" si="1326">V2337*O2337</f>
        <v>252</v>
      </c>
      <c r="Y2337" s="26">
        <f t="shared" ref="Y2337:Y2352" si="1327">W2337*O2337</f>
        <v>28.560000000000002</v>
      </c>
      <c r="Z2337" s="26">
        <f t="shared" ref="Z2337:Z2352" si="1328">_xlfn.IFNA(0.7*O2337*V2337,0)</f>
        <v>176.39999999999998</v>
      </c>
      <c r="AA2337" s="26">
        <f t="shared" ref="AA2337:AA2352" si="1329">IF(Q2337="off hired",0.3*O2337*V2337*T2337,0)</f>
        <v>0</v>
      </c>
      <c r="AB2337" s="26">
        <f t="shared" ref="AB2337:AB2352" ca="1" si="1330">_xlfn.IFNA(U2337*O2337*W2337,0)</f>
        <v>224.4</v>
      </c>
      <c r="AC2337" s="26">
        <f t="shared" ref="AC2337:AC2352" ca="1" si="1331">Z2337+AA2337+AB2337</f>
        <v>400.79999999999995</v>
      </c>
      <c r="AD2337" s="93">
        <f t="shared" ref="AD2337:AD2352" ca="1" si="1332">_xlfn.IFNA(AC2337,0)</f>
        <v>400.79999999999995</v>
      </c>
    </row>
    <row r="2338" spans="1:30" ht="30" customHeight="1" x14ac:dyDescent="0.35">
      <c r="A2338" s="16"/>
      <c r="B2338" s="16" t="s">
        <v>84</v>
      </c>
      <c r="C2338" s="17">
        <v>2012</v>
      </c>
      <c r="D2338" s="18">
        <v>14650</v>
      </c>
      <c r="E2338" s="18"/>
      <c r="F2338" s="19" t="s">
        <v>577</v>
      </c>
      <c r="G2338" s="16" t="s">
        <v>630</v>
      </c>
      <c r="H2338" s="16" t="s">
        <v>48</v>
      </c>
      <c r="I2338" s="19">
        <v>2.5</v>
      </c>
      <c r="J2338" s="19">
        <v>0.6</v>
      </c>
      <c r="K2338" s="19">
        <v>3</v>
      </c>
      <c r="L2338" s="19"/>
      <c r="M2338" s="19">
        <f t="shared" si="1321"/>
        <v>3</v>
      </c>
      <c r="N2338" s="19"/>
      <c r="O2338" s="19">
        <f t="shared" si="1322"/>
        <v>3</v>
      </c>
      <c r="P2338" s="20" t="str">
        <f>VLOOKUP(H2338,Supporting!A:D,2,FALSE)</f>
        <v>rm</v>
      </c>
      <c r="Q2338" s="21" t="str">
        <f t="shared" si="1323"/>
        <v>on hire</v>
      </c>
      <c r="R2338" s="22">
        <v>44986</v>
      </c>
      <c r="S2338" s="22"/>
      <c r="T2338" s="23">
        <f t="shared" si="1324"/>
        <v>0</v>
      </c>
      <c r="U2338" s="24">
        <f t="shared" ca="1" si="1325"/>
        <v>7.8571428571428568</v>
      </c>
      <c r="V2338" s="31">
        <f>VLOOKUP(H2338,Supporting!A:D,3,FALSE)</f>
        <v>63</v>
      </c>
      <c r="W2338" s="25">
        <f>VLOOKUP(H2338,Supporting!A:D,4,FALSE)</f>
        <v>7.1400000000000006</v>
      </c>
      <c r="X2338" s="26">
        <f t="shared" si="1326"/>
        <v>189</v>
      </c>
      <c r="Y2338" s="26">
        <f t="shared" si="1327"/>
        <v>21.42</v>
      </c>
      <c r="Z2338" s="26">
        <f t="shared" si="1328"/>
        <v>132.29999999999998</v>
      </c>
      <c r="AA2338" s="26">
        <f t="shared" si="1329"/>
        <v>0</v>
      </c>
      <c r="AB2338" s="26">
        <f t="shared" ca="1" si="1330"/>
        <v>168.3</v>
      </c>
      <c r="AC2338" s="26">
        <f t="shared" ca="1" si="1331"/>
        <v>300.60000000000002</v>
      </c>
      <c r="AD2338" s="93">
        <f t="shared" ca="1" si="1332"/>
        <v>300.60000000000002</v>
      </c>
    </row>
    <row r="2339" spans="1:30" ht="30" customHeight="1" x14ac:dyDescent="0.35">
      <c r="A2339" s="16"/>
      <c r="B2339" s="16" t="s">
        <v>97</v>
      </c>
      <c r="C2339" s="17">
        <v>2011</v>
      </c>
      <c r="D2339" s="18">
        <v>14649</v>
      </c>
      <c r="E2339" s="18">
        <v>8773</v>
      </c>
      <c r="F2339" s="19" t="s">
        <v>577</v>
      </c>
      <c r="G2339" s="16" t="s">
        <v>72</v>
      </c>
      <c r="H2339" s="16" t="s">
        <v>36</v>
      </c>
      <c r="I2339" s="19">
        <v>7.5</v>
      </c>
      <c r="J2339" s="19">
        <v>1.3</v>
      </c>
      <c r="K2339" s="19">
        <v>5</v>
      </c>
      <c r="L2339" s="19"/>
      <c r="M2339" s="19">
        <f t="shared" si="1321"/>
        <v>5</v>
      </c>
      <c r="N2339" s="19"/>
      <c r="O2339" s="19">
        <f t="shared" si="1322"/>
        <v>37.5</v>
      </c>
      <c r="P2339" s="20" t="str">
        <f>VLOOKUP(H2339,Supporting!A:D,2,FALSE)</f>
        <v>m2-LxH</v>
      </c>
      <c r="Q2339" s="21" t="str">
        <f t="shared" si="1323"/>
        <v>off hired</v>
      </c>
      <c r="R2339" s="22">
        <v>44988</v>
      </c>
      <c r="S2339" s="22">
        <v>44988</v>
      </c>
      <c r="T2339" s="23">
        <f t="shared" si="1324"/>
        <v>1</v>
      </c>
      <c r="U2339" s="24">
        <f t="shared" si="1325"/>
        <v>0.14285714285714285</v>
      </c>
      <c r="V2339" s="31">
        <f>VLOOKUP(H2339,Supporting!A:D,3,FALSE)</f>
        <v>14</v>
      </c>
      <c r="W2339" s="25">
        <f>VLOOKUP(H2339,Supporting!A:D,4,FALSE)</f>
        <v>0.84</v>
      </c>
      <c r="X2339" s="26">
        <f t="shared" si="1326"/>
        <v>525</v>
      </c>
      <c r="Y2339" s="26">
        <f t="shared" si="1327"/>
        <v>31.5</v>
      </c>
      <c r="Z2339" s="26">
        <f t="shared" si="1328"/>
        <v>367.5</v>
      </c>
      <c r="AA2339" s="26">
        <f t="shared" si="1329"/>
        <v>157.5</v>
      </c>
      <c r="AB2339" s="26">
        <f t="shared" si="1330"/>
        <v>4.4999999999999991</v>
      </c>
      <c r="AC2339" s="26">
        <f t="shared" si="1331"/>
        <v>529.5</v>
      </c>
      <c r="AD2339" s="93">
        <f t="shared" si="1332"/>
        <v>529.5</v>
      </c>
    </row>
    <row r="2340" spans="1:30" ht="30" customHeight="1" x14ac:dyDescent="0.35">
      <c r="A2340" s="16"/>
      <c r="B2340" s="16" t="s">
        <v>97</v>
      </c>
      <c r="C2340" s="17">
        <v>2011</v>
      </c>
      <c r="D2340" s="18">
        <v>14649</v>
      </c>
      <c r="E2340" s="18">
        <v>8773</v>
      </c>
      <c r="F2340" s="19" t="s">
        <v>577</v>
      </c>
      <c r="G2340" s="16" t="s">
        <v>72</v>
      </c>
      <c r="H2340" s="16" t="s">
        <v>41</v>
      </c>
      <c r="I2340" s="19">
        <v>7.5</v>
      </c>
      <c r="J2340" s="19">
        <v>1</v>
      </c>
      <c r="K2340" s="19"/>
      <c r="L2340" s="19"/>
      <c r="M2340" s="19">
        <f t="shared" si="1321"/>
        <v>0</v>
      </c>
      <c r="N2340" s="19">
        <v>1</v>
      </c>
      <c r="O2340" s="19">
        <f t="shared" si="1322"/>
        <v>7.5</v>
      </c>
      <c r="P2340" s="20" t="str">
        <f>VLOOKUP(H2340,Supporting!A:D,2,FALSE)</f>
        <v>m2-LxW</v>
      </c>
      <c r="Q2340" s="21" t="str">
        <f t="shared" si="1323"/>
        <v>off hired</v>
      </c>
      <c r="R2340" s="22">
        <v>44988</v>
      </c>
      <c r="S2340" s="22">
        <v>44988</v>
      </c>
      <c r="T2340" s="23">
        <f t="shared" si="1324"/>
        <v>1</v>
      </c>
      <c r="U2340" s="24">
        <f t="shared" si="1325"/>
        <v>0.14285714285714285</v>
      </c>
      <c r="V2340" s="31">
        <f>VLOOKUP(H2340,Supporting!A:D,3,FALSE)</f>
        <v>36.5</v>
      </c>
      <c r="W2340" s="25">
        <f>VLOOKUP(H2340,Supporting!A:D,4,FALSE)</f>
        <v>3.15</v>
      </c>
      <c r="X2340" s="26">
        <f t="shared" si="1326"/>
        <v>273.75</v>
      </c>
      <c r="Y2340" s="26">
        <f t="shared" si="1327"/>
        <v>23.625</v>
      </c>
      <c r="Z2340" s="26">
        <f t="shared" si="1328"/>
        <v>191.625</v>
      </c>
      <c r="AA2340" s="26">
        <f t="shared" si="1329"/>
        <v>82.125</v>
      </c>
      <c r="AB2340" s="26">
        <f t="shared" si="1330"/>
        <v>3.375</v>
      </c>
      <c r="AC2340" s="26">
        <f t="shared" si="1331"/>
        <v>277.125</v>
      </c>
      <c r="AD2340" s="93">
        <f t="shared" si="1332"/>
        <v>277.125</v>
      </c>
    </row>
    <row r="2341" spans="1:30" ht="30" customHeight="1" x14ac:dyDescent="0.35">
      <c r="A2341" s="16"/>
      <c r="B2341" s="16" t="s">
        <v>79</v>
      </c>
      <c r="C2341" s="17">
        <v>2010</v>
      </c>
      <c r="D2341" s="18">
        <v>14648</v>
      </c>
      <c r="E2341" s="18"/>
      <c r="F2341" s="19" t="s">
        <v>49</v>
      </c>
      <c r="G2341" s="16" t="s">
        <v>133</v>
      </c>
      <c r="H2341" s="16" t="s">
        <v>38</v>
      </c>
      <c r="I2341" s="19">
        <v>2.5</v>
      </c>
      <c r="J2341" s="19">
        <v>1.8</v>
      </c>
      <c r="K2341" s="19">
        <v>2.5</v>
      </c>
      <c r="L2341" s="19"/>
      <c r="M2341" s="19">
        <f t="shared" si="1321"/>
        <v>2.5</v>
      </c>
      <c r="N2341" s="19"/>
      <c r="O2341" s="19">
        <f t="shared" si="1322"/>
        <v>2.5</v>
      </c>
      <c r="P2341" s="20" t="str">
        <f>VLOOKUP(H2341,Supporting!A:D,2,FALSE)</f>
        <v>rm</v>
      </c>
      <c r="Q2341" s="21" t="str">
        <f t="shared" si="1323"/>
        <v>on hire</v>
      </c>
      <c r="R2341" s="22">
        <v>44986</v>
      </c>
      <c r="S2341" s="22"/>
      <c r="T2341" s="23">
        <f t="shared" si="1324"/>
        <v>0</v>
      </c>
      <c r="U2341" s="24">
        <f t="shared" ca="1" si="1325"/>
        <v>7.8571428571428568</v>
      </c>
      <c r="V2341" s="31">
        <f>VLOOKUP(H2341,Supporting!A:D,3,FALSE)</f>
        <v>135</v>
      </c>
      <c r="W2341" s="25">
        <f>VLOOKUP(H2341,Supporting!A:D,4,FALSE)</f>
        <v>12.25</v>
      </c>
      <c r="X2341" s="26">
        <f t="shared" si="1326"/>
        <v>337.5</v>
      </c>
      <c r="Y2341" s="26">
        <f t="shared" si="1327"/>
        <v>30.625</v>
      </c>
      <c r="Z2341" s="26">
        <f t="shared" si="1328"/>
        <v>236.25</v>
      </c>
      <c r="AA2341" s="26">
        <f t="shared" si="1329"/>
        <v>0</v>
      </c>
      <c r="AB2341" s="26">
        <f t="shared" ca="1" si="1330"/>
        <v>240.625</v>
      </c>
      <c r="AC2341" s="26">
        <f t="shared" ca="1" si="1331"/>
        <v>476.875</v>
      </c>
      <c r="AD2341" s="93">
        <f t="shared" ca="1" si="1332"/>
        <v>476.875</v>
      </c>
    </row>
    <row r="2342" spans="1:30" ht="30" customHeight="1" x14ac:dyDescent="0.35">
      <c r="A2342" s="16"/>
      <c r="B2342" s="16" t="s">
        <v>79</v>
      </c>
      <c r="C2342" s="17">
        <v>2010</v>
      </c>
      <c r="D2342" s="18">
        <v>14648</v>
      </c>
      <c r="E2342" s="18"/>
      <c r="F2342" s="19" t="s">
        <v>49</v>
      </c>
      <c r="G2342" s="16" t="s">
        <v>133</v>
      </c>
      <c r="H2342" s="16" t="s">
        <v>36</v>
      </c>
      <c r="I2342" s="19">
        <v>7</v>
      </c>
      <c r="J2342" s="19">
        <v>1</v>
      </c>
      <c r="K2342" s="19">
        <v>2.5</v>
      </c>
      <c r="L2342" s="19"/>
      <c r="M2342" s="19">
        <f t="shared" si="1321"/>
        <v>2.5</v>
      </c>
      <c r="N2342" s="19"/>
      <c r="O2342" s="19">
        <f t="shared" si="1322"/>
        <v>17.5</v>
      </c>
      <c r="P2342" s="20" t="str">
        <f>VLOOKUP(H2342,Supporting!A:D,2,FALSE)</f>
        <v>m2-LxH</v>
      </c>
      <c r="Q2342" s="21" t="str">
        <f t="shared" si="1323"/>
        <v>on hire</v>
      </c>
      <c r="R2342" s="22">
        <v>44986</v>
      </c>
      <c r="S2342" s="22"/>
      <c r="T2342" s="23">
        <f t="shared" si="1324"/>
        <v>0</v>
      </c>
      <c r="U2342" s="24">
        <f t="shared" ca="1" si="1325"/>
        <v>7.8571428571428568</v>
      </c>
      <c r="V2342" s="31">
        <f>VLOOKUP(H2342,Supporting!A:D,3,FALSE)</f>
        <v>14</v>
      </c>
      <c r="W2342" s="25">
        <f>VLOOKUP(H2342,Supporting!A:D,4,FALSE)</f>
        <v>0.84</v>
      </c>
      <c r="X2342" s="26">
        <f t="shared" si="1326"/>
        <v>245</v>
      </c>
      <c r="Y2342" s="26">
        <f t="shared" si="1327"/>
        <v>14.7</v>
      </c>
      <c r="Z2342" s="26">
        <f t="shared" si="1328"/>
        <v>171.5</v>
      </c>
      <c r="AA2342" s="26">
        <f t="shared" si="1329"/>
        <v>0</v>
      </c>
      <c r="AB2342" s="26">
        <f t="shared" ca="1" si="1330"/>
        <v>115.5</v>
      </c>
      <c r="AC2342" s="26">
        <f t="shared" ca="1" si="1331"/>
        <v>287</v>
      </c>
      <c r="AD2342" s="93">
        <f t="shared" ca="1" si="1332"/>
        <v>287</v>
      </c>
    </row>
    <row r="2343" spans="1:30" ht="30" customHeight="1" x14ac:dyDescent="0.35">
      <c r="A2343" s="16"/>
      <c r="B2343" s="16" t="s">
        <v>79</v>
      </c>
      <c r="C2343" s="17">
        <v>2009</v>
      </c>
      <c r="D2343" s="18">
        <v>14647</v>
      </c>
      <c r="E2343" s="18"/>
      <c r="F2343" s="19" t="s">
        <v>49</v>
      </c>
      <c r="G2343" s="16" t="s">
        <v>80</v>
      </c>
      <c r="H2343" s="16" t="s">
        <v>28</v>
      </c>
      <c r="I2343" s="19">
        <v>7.5</v>
      </c>
      <c r="J2343" s="19">
        <v>3.1</v>
      </c>
      <c r="K2343" s="19">
        <v>3.5</v>
      </c>
      <c r="L2343" s="19"/>
      <c r="M2343" s="19">
        <f t="shared" si="1321"/>
        <v>3.5</v>
      </c>
      <c r="N2343" s="19"/>
      <c r="O2343" s="19">
        <f t="shared" si="1322"/>
        <v>81.375</v>
      </c>
      <c r="P2343" s="20" t="str">
        <f>VLOOKUP(H2343,Supporting!A:D,2,FALSE)</f>
        <v>m3</v>
      </c>
      <c r="Q2343" s="21" t="str">
        <f t="shared" si="1323"/>
        <v>on hire</v>
      </c>
      <c r="R2343" s="22">
        <v>44986</v>
      </c>
      <c r="S2343" s="22"/>
      <c r="T2343" s="23">
        <f t="shared" si="1324"/>
        <v>0</v>
      </c>
      <c r="U2343" s="24">
        <f t="shared" ca="1" si="1325"/>
        <v>7.8571428571428568</v>
      </c>
      <c r="V2343" s="31">
        <f>VLOOKUP(H2343,Supporting!A:D,3,FALSE)</f>
        <v>7.5</v>
      </c>
      <c r="W2343" s="25">
        <f>VLOOKUP(H2343,Supporting!A:D,4,FALSE)</f>
        <v>0.70000000000000007</v>
      </c>
      <c r="X2343" s="26">
        <f t="shared" si="1326"/>
        <v>610.3125</v>
      </c>
      <c r="Y2343" s="26">
        <f t="shared" si="1327"/>
        <v>56.962500000000006</v>
      </c>
      <c r="Z2343" s="26">
        <f t="shared" si="1328"/>
        <v>427.21875</v>
      </c>
      <c r="AA2343" s="26">
        <f t="shared" si="1329"/>
        <v>0</v>
      </c>
      <c r="AB2343" s="26">
        <f t="shared" ca="1" si="1330"/>
        <v>447.56250000000006</v>
      </c>
      <c r="AC2343" s="26">
        <f t="shared" ca="1" si="1331"/>
        <v>874.78125</v>
      </c>
      <c r="AD2343" s="93">
        <f t="shared" ca="1" si="1332"/>
        <v>874.78125</v>
      </c>
    </row>
    <row r="2344" spans="1:30" ht="30" customHeight="1" x14ac:dyDescent="0.35">
      <c r="A2344" s="16"/>
      <c r="B2344" s="16" t="s">
        <v>47</v>
      </c>
      <c r="C2344" s="17">
        <v>2008</v>
      </c>
      <c r="D2344" s="18">
        <v>14646</v>
      </c>
      <c r="E2344" s="18">
        <v>8704</v>
      </c>
      <c r="F2344" s="19" t="s">
        <v>577</v>
      </c>
      <c r="G2344" s="16"/>
      <c r="H2344" s="16" t="s">
        <v>28</v>
      </c>
      <c r="I2344" s="19">
        <v>2.5</v>
      </c>
      <c r="J2344" s="19">
        <v>2.5</v>
      </c>
      <c r="K2344" s="19">
        <v>4</v>
      </c>
      <c r="L2344" s="19"/>
      <c r="M2344" s="19">
        <f t="shared" si="1321"/>
        <v>4</v>
      </c>
      <c r="N2344" s="19"/>
      <c r="O2344" s="19">
        <f t="shared" si="1322"/>
        <v>25</v>
      </c>
      <c r="P2344" s="20" t="str">
        <f>VLOOKUP(H2344,Supporting!A:D,2,FALSE)</f>
        <v>m3</v>
      </c>
      <c r="Q2344" s="21" t="str">
        <f t="shared" si="1323"/>
        <v>off hired</v>
      </c>
      <c r="R2344" s="22">
        <v>44986</v>
      </c>
      <c r="S2344" s="22">
        <v>44999</v>
      </c>
      <c r="T2344" s="23">
        <f t="shared" si="1324"/>
        <v>1</v>
      </c>
      <c r="U2344" s="24">
        <f t="shared" si="1325"/>
        <v>2</v>
      </c>
      <c r="V2344" s="31">
        <f>VLOOKUP(H2344,Supporting!A:D,3,FALSE)</f>
        <v>7.5</v>
      </c>
      <c r="W2344" s="25">
        <f>VLOOKUP(H2344,Supporting!A:D,4,FALSE)</f>
        <v>0.70000000000000007</v>
      </c>
      <c r="X2344" s="26">
        <f t="shared" si="1326"/>
        <v>187.5</v>
      </c>
      <c r="Y2344" s="26">
        <f t="shared" si="1327"/>
        <v>17.5</v>
      </c>
      <c r="Z2344" s="26">
        <f t="shared" si="1328"/>
        <v>131.25</v>
      </c>
      <c r="AA2344" s="26">
        <f t="shared" si="1329"/>
        <v>56.25</v>
      </c>
      <c r="AB2344" s="26">
        <f t="shared" si="1330"/>
        <v>35</v>
      </c>
      <c r="AC2344" s="26">
        <f t="shared" si="1331"/>
        <v>222.5</v>
      </c>
      <c r="AD2344" s="93">
        <f t="shared" si="1332"/>
        <v>222.5</v>
      </c>
    </row>
    <row r="2345" spans="1:30" ht="30" customHeight="1" x14ac:dyDescent="0.35">
      <c r="A2345" s="16"/>
      <c r="B2345" s="16" t="s">
        <v>111</v>
      </c>
      <c r="C2345" s="17">
        <v>2007</v>
      </c>
      <c r="D2345" s="18">
        <v>14645</v>
      </c>
      <c r="E2345" s="18">
        <v>8798</v>
      </c>
      <c r="F2345" s="19" t="s">
        <v>49</v>
      </c>
      <c r="G2345" s="16"/>
      <c r="H2345" s="16" t="s">
        <v>36</v>
      </c>
      <c r="I2345" s="19">
        <v>6.5</v>
      </c>
      <c r="J2345" s="19">
        <v>1.3</v>
      </c>
      <c r="K2345" s="19">
        <v>1.5</v>
      </c>
      <c r="L2345" s="19"/>
      <c r="M2345" s="19">
        <f t="shared" si="1321"/>
        <v>1.5</v>
      </c>
      <c r="N2345" s="19"/>
      <c r="O2345" s="19">
        <f t="shared" si="1322"/>
        <v>9.75</v>
      </c>
      <c r="P2345" s="20" t="str">
        <f>VLOOKUP(H2345,Supporting!A:D,2,FALSE)</f>
        <v>m2-LxH</v>
      </c>
      <c r="Q2345" s="21" t="str">
        <f t="shared" si="1323"/>
        <v>off hired</v>
      </c>
      <c r="R2345" s="22">
        <v>44986</v>
      </c>
      <c r="S2345" s="22">
        <v>44996</v>
      </c>
      <c r="T2345" s="23">
        <f t="shared" si="1324"/>
        <v>1</v>
      </c>
      <c r="U2345" s="24">
        <f t="shared" si="1325"/>
        <v>1.5714285714285714</v>
      </c>
      <c r="V2345" s="31">
        <f>VLOOKUP(H2345,Supporting!A:D,3,FALSE)</f>
        <v>14</v>
      </c>
      <c r="W2345" s="25">
        <f>VLOOKUP(H2345,Supporting!A:D,4,FALSE)</f>
        <v>0.84</v>
      </c>
      <c r="X2345" s="26">
        <f t="shared" si="1326"/>
        <v>136.5</v>
      </c>
      <c r="Y2345" s="26">
        <f t="shared" si="1327"/>
        <v>8.19</v>
      </c>
      <c r="Z2345" s="26">
        <f t="shared" si="1328"/>
        <v>95.549999999999983</v>
      </c>
      <c r="AA2345" s="26">
        <f t="shared" si="1329"/>
        <v>40.949999999999996</v>
      </c>
      <c r="AB2345" s="26">
        <f t="shared" si="1330"/>
        <v>12.87</v>
      </c>
      <c r="AC2345" s="26">
        <f t="shared" si="1331"/>
        <v>149.36999999999998</v>
      </c>
      <c r="AD2345" s="93">
        <f t="shared" si="1332"/>
        <v>149.36999999999998</v>
      </c>
    </row>
    <row r="2346" spans="1:30" ht="30" customHeight="1" x14ac:dyDescent="0.35">
      <c r="A2346" s="16"/>
      <c r="B2346" s="16" t="s">
        <v>59</v>
      </c>
      <c r="C2346" s="17">
        <v>2006</v>
      </c>
      <c r="D2346" s="18">
        <v>14644</v>
      </c>
      <c r="E2346" s="18">
        <v>8789</v>
      </c>
      <c r="F2346" s="19" t="s">
        <v>49</v>
      </c>
      <c r="G2346" s="16" t="s">
        <v>137</v>
      </c>
      <c r="H2346" s="16" t="s">
        <v>36</v>
      </c>
      <c r="I2346" s="19">
        <v>5</v>
      </c>
      <c r="J2346" s="19">
        <v>1</v>
      </c>
      <c r="K2346" s="19">
        <v>1.5</v>
      </c>
      <c r="L2346" s="19"/>
      <c r="M2346" s="19">
        <f t="shared" si="1321"/>
        <v>1.5</v>
      </c>
      <c r="N2346" s="19"/>
      <c r="O2346" s="19">
        <f t="shared" si="1322"/>
        <v>7.5</v>
      </c>
      <c r="P2346" s="20" t="str">
        <f>VLOOKUP(H2346,Supporting!A:D,2,FALSE)</f>
        <v>m2-LxH</v>
      </c>
      <c r="Q2346" s="21" t="str">
        <f t="shared" si="1323"/>
        <v>off hired</v>
      </c>
      <c r="R2346" s="22">
        <v>44986</v>
      </c>
      <c r="S2346" s="22">
        <v>44994</v>
      </c>
      <c r="T2346" s="23">
        <f t="shared" si="1324"/>
        <v>1</v>
      </c>
      <c r="U2346" s="24">
        <f t="shared" si="1325"/>
        <v>1.2857142857142858</v>
      </c>
      <c r="V2346" s="31">
        <f>VLOOKUP(H2346,Supporting!A:D,3,FALSE)</f>
        <v>14</v>
      </c>
      <c r="W2346" s="25">
        <f>VLOOKUP(H2346,Supporting!A:D,4,FALSE)</f>
        <v>0.84</v>
      </c>
      <c r="X2346" s="26">
        <f t="shared" si="1326"/>
        <v>105</v>
      </c>
      <c r="Y2346" s="26">
        <f t="shared" si="1327"/>
        <v>6.3</v>
      </c>
      <c r="Z2346" s="26">
        <f t="shared" si="1328"/>
        <v>73.5</v>
      </c>
      <c r="AA2346" s="26">
        <f t="shared" si="1329"/>
        <v>31.5</v>
      </c>
      <c r="AB2346" s="26">
        <f t="shared" si="1330"/>
        <v>8.1000000000000014</v>
      </c>
      <c r="AC2346" s="26">
        <f t="shared" si="1331"/>
        <v>113.1</v>
      </c>
      <c r="AD2346" s="93">
        <f t="shared" si="1332"/>
        <v>113.1</v>
      </c>
    </row>
    <row r="2347" spans="1:30" ht="30" customHeight="1" x14ac:dyDescent="0.35">
      <c r="A2347" s="16"/>
      <c r="B2347" s="16" t="s">
        <v>47</v>
      </c>
      <c r="C2347" s="17">
        <v>2005</v>
      </c>
      <c r="D2347" s="18">
        <v>14643</v>
      </c>
      <c r="E2347" s="18">
        <v>8740</v>
      </c>
      <c r="F2347" s="19" t="s">
        <v>49</v>
      </c>
      <c r="G2347" s="16" t="s">
        <v>554</v>
      </c>
      <c r="H2347" s="16" t="s">
        <v>28</v>
      </c>
      <c r="I2347" s="19">
        <v>4</v>
      </c>
      <c r="J2347" s="19">
        <v>2.5</v>
      </c>
      <c r="K2347" s="19">
        <v>3.5</v>
      </c>
      <c r="L2347" s="19"/>
      <c r="M2347" s="19">
        <f t="shared" si="1321"/>
        <v>3.5</v>
      </c>
      <c r="N2347" s="19"/>
      <c r="O2347" s="19">
        <f t="shared" si="1322"/>
        <v>35</v>
      </c>
      <c r="P2347" s="20" t="str">
        <f>VLOOKUP(H2347,Supporting!A:D,2,FALSE)</f>
        <v>m3</v>
      </c>
      <c r="Q2347" s="21" t="str">
        <f t="shared" si="1323"/>
        <v>off hired</v>
      </c>
      <c r="R2347" s="22">
        <v>44985</v>
      </c>
      <c r="S2347" s="22">
        <v>45014</v>
      </c>
      <c r="T2347" s="23">
        <f t="shared" si="1324"/>
        <v>1</v>
      </c>
      <c r="U2347" s="24">
        <f t="shared" si="1325"/>
        <v>4.2857142857142856</v>
      </c>
      <c r="V2347" s="31">
        <f>VLOOKUP(H2347,Supporting!A:D,3,FALSE)</f>
        <v>7.5</v>
      </c>
      <c r="W2347" s="25">
        <f>VLOOKUP(H2347,Supporting!A:D,4,FALSE)</f>
        <v>0.70000000000000007</v>
      </c>
      <c r="X2347" s="26">
        <f t="shared" si="1326"/>
        <v>262.5</v>
      </c>
      <c r="Y2347" s="26">
        <f t="shared" si="1327"/>
        <v>24.500000000000004</v>
      </c>
      <c r="Z2347" s="26">
        <f t="shared" si="1328"/>
        <v>183.75</v>
      </c>
      <c r="AA2347" s="26">
        <f t="shared" si="1329"/>
        <v>78.75</v>
      </c>
      <c r="AB2347" s="26">
        <f t="shared" si="1330"/>
        <v>105.00000000000001</v>
      </c>
      <c r="AC2347" s="26">
        <f t="shared" si="1331"/>
        <v>367.5</v>
      </c>
      <c r="AD2347" s="93">
        <f t="shared" si="1332"/>
        <v>367.5</v>
      </c>
    </row>
    <row r="2348" spans="1:30" ht="30" customHeight="1" x14ac:dyDescent="0.35">
      <c r="A2348" s="16"/>
      <c r="B2348" s="16" t="s">
        <v>485</v>
      </c>
      <c r="C2348" s="17">
        <v>2004</v>
      </c>
      <c r="D2348" s="18">
        <v>14642</v>
      </c>
      <c r="E2348" s="18">
        <v>8701</v>
      </c>
      <c r="F2348" s="19" t="s">
        <v>49</v>
      </c>
      <c r="G2348" s="16" t="s">
        <v>134</v>
      </c>
      <c r="H2348" s="16" t="s">
        <v>36</v>
      </c>
      <c r="I2348" s="19">
        <v>70</v>
      </c>
      <c r="J2348" s="19">
        <v>1</v>
      </c>
      <c r="K2348" s="19">
        <v>1.5</v>
      </c>
      <c r="L2348" s="19"/>
      <c r="M2348" s="19">
        <f t="shared" si="1321"/>
        <v>1.5</v>
      </c>
      <c r="N2348" s="19"/>
      <c r="O2348" s="19">
        <f t="shared" si="1322"/>
        <v>105</v>
      </c>
      <c r="P2348" s="20" t="str">
        <f>VLOOKUP(H2348,Supporting!A:D,2,FALSE)</f>
        <v>m2-LxH</v>
      </c>
      <c r="Q2348" s="21" t="str">
        <f t="shared" si="1323"/>
        <v>off hired</v>
      </c>
      <c r="R2348" s="22">
        <v>44985</v>
      </c>
      <c r="S2348" s="22">
        <v>44998</v>
      </c>
      <c r="T2348" s="23">
        <f t="shared" si="1324"/>
        <v>1</v>
      </c>
      <c r="U2348" s="24">
        <f t="shared" si="1325"/>
        <v>2</v>
      </c>
      <c r="V2348" s="31">
        <f>VLOOKUP(H2348,Supporting!A:D,3,FALSE)</f>
        <v>14</v>
      </c>
      <c r="W2348" s="25">
        <f>VLOOKUP(H2348,Supporting!A:D,4,FALSE)</f>
        <v>0.84</v>
      </c>
      <c r="X2348" s="26">
        <f t="shared" si="1326"/>
        <v>1470</v>
      </c>
      <c r="Y2348" s="26">
        <f t="shared" si="1327"/>
        <v>88.2</v>
      </c>
      <c r="Z2348" s="26">
        <f t="shared" si="1328"/>
        <v>1029</v>
      </c>
      <c r="AA2348" s="26">
        <f t="shared" si="1329"/>
        <v>441</v>
      </c>
      <c r="AB2348" s="26">
        <f t="shared" si="1330"/>
        <v>176.4</v>
      </c>
      <c r="AC2348" s="26">
        <f t="shared" si="1331"/>
        <v>1646.4</v>
      </c>
      <c r="AD2348" s="93">
        <f t="shared" si="1332"/>
        <v>1646.4</v>
      </c>
    </row>
    <row r="2349" spans="1:30" ht="30" customHeight="1" x14ac:dyDescent="0.35">
      <c r="A2349" s="16"/>
      <c r="B2349" s="16" t="s">
        <v>117</v>
      </c>
      <c r="C2349" s="17">
        <v>2003</v>
      </c>
      <c r="D2349" s="18">
        <v>14641</v>
      </c>
      <c r="E2349" s="18"/>
      <c r="F2349" s="19" t="s">
        <v>577</v>
      </c>
      <c r="G2349" s="16" t="s">
        <v>73</v>
      </c>
      <c r="H2349" s="16" t="s">
        <v>36</v>
      </c>
      <c r="I2349" s="19">
        <v>12.8</v>
      </c>
      <c r="J2349" s="19">
        <v>1</v>
      </c>
      <c r="K2349" s="19">
        <v>2</v>
      </c>
      <c r="L2349" s="19"/>
      <c r="M2349" s="19">
        <f t="shared" si="1321"/>
        <v>2</v>
      </c>
      <c r="N2349" s="19"/>
      <c r="O2349" s="19">
        <f t="shared" si="1322"/>
        <v>25.6</v>
      </c>
      <c r="P2349" s="20" t="str">
        <f>VLOOKUP(H2349,Supporting!A:D,2,FALSE)</f>
        <v>m2-LxH</v>
      </c>
      <c r="Q2349" s="21" t="str">
        <f t="shared" si="1323"/>
        <v>on hire</v>
      </c>
      <c r="R2349" s="22">
        <v>44985</v>
      </c>
      <c r="S2349" s="22"/>
      <c r="T2349" s="23">
        <f t="shared" si="1324"/>
        <v>0</v>
      </c>
      <c r="U2349" s="24">
        <f t="shared" ca="1" si="1325"/>
        <v>8</v>
      </c>
      <c r="V2349" s="31">
        <f>VLOOKUP(H2349,Supporting!A:D,3,FALSE)</f>
        <v>14</v>
      </c>
      <c r="W2349" s="25">
        <f>VLOOKUP(H2349,Supporting!A:D,4,FALSE)</f>
        <v>0.84</v>
      </c>
      <c r="X2349" s="26">
        <f t="shared" si="1326"/>
        <v>358.40000000000003</v>
      </c>
      <c r="Y2349" s="26">
        <f t="shared" si="1327"/>
        <v>21.504000000000001</v>
      </c>
      <c r="Z2349" s="26">
        <f t="shared" si="1328"/>
        <v>250.87999999999997</v>
      </c>
      <c r="AA2349" s="26">
        <f t="shared" si="1329"/>
        <v>0</v>
      </c>
      <c r="AB2349" s="26">
        <f t="shared" ca="1" si="1330"/>
        <v>172.03200000000001</v>
      </c>
      <c r="AC2349" s="26">
        <f t="shared" ca="1" si="1331"/>
        <v>422.91199999999998</v>
      </c>
      <c r="AD2349" s="93">
        <f t="shared" ca="1" si="1332"/>
        <v>422.91199999999998</v>
      </c>
    </row>
    <row r="2350" spans="1:30" ht="30" customHeight="1" x14ac:dyDescent="0.35">
      <c r="A2350" s="16"/>
      <c r="B2350" s="16" t="s">
        <v>47</v>
      </c>
      <c r="C2350" s="17">
        <v>2002</v>
      </c>
      <c r="D2350" s="18">
        <v>14640</v>
      </c>
      <c r="E2350" s="18">
        <v>8704</v>
      </c>
      <c r="F2350" s="19" t="s">
        <v>577</v>
      </c>
      <c r="G2350" s="16" t="s">
        <v>122</v>
      </c>
      <c r="H2350" s="16" t="s">
        <v>28</v>
      </c>
      <c r="I2350" s="19">
        <v>2.5</v>
      </c>
      <c r="J2350" s="19">
        <v>2.5</v>
      </c>
      <c r="K2350" s="19">
        <v>4</v>
      </c>
      <c r="L2350" s="19"/>
      <c r="M2350" s="19">
        <f t="shared" si="1321"/>
        <v>4</v>
      </c>
      <c r="N2350" s="19"/>
      <c r="O2350" s="19">
        <f t="shared" si="1322"/>
        <v>25</v>
      </c>
      <c r="P2350" s="20" t="str">
        <f>VLOOKUP(H2350,Supporting!A:D,2,FALSE)</f>
        <v>m3</v>
      </c>
      <c r="Q2350" s="21" t="str">
        <f t="shared" si="1323"/>
        <v>off hired</v>
      </c>
      <c r="R2350" s="22">
        <v>44985</v>
      </c>
      <c r="S2350" s="22">
        <v>44999</v>
      </c>
      <c r="T2350" s="23">
        <f t="shared" si="1324"/>
        <v>1</v>
      </c>
      <c r="U2350" s="24">
        <f t="shared" si="1325"/>
        <v>2.1428571428571428</v>
      </c>
      <c r="V2350" s="31">
        <f>VLOOKUP(H2350,Supporting!A:D,3,FALSE)</f>
        <v>7.5</v>
      </c>
      <c r="W2350" s="25">
        <f>VLOOKUP(H2350,Supporting!A:D,4,FALSE)</f>
        <v>0.70000000000000007</v>
      </c>
      <c r="X2350" s="26">
        <f t="shared" si="1326"/>
        <v>187.5</v>
      </c>
      <c r="Y2350" s="26">
        <f t="shared" si="1327"/>
        <v>17.5</v>
      </c>
      <c r="Z2350" s="26">
        <f t="shared" si="1328"/>
        <v>131.25</v>
      </c>
      <c r="AA2350" s="26">
        <f t="shared" si="1329"/>
        <v>56.25</v>
      </c>
      <c r="AB2350" s="26">
        <f t="shared" si="1330"/>
        <v>37.5</v>
      </c>
      <c r="AC2350" s="26">
        <f t="shared" si="1331"/>
        <v>225</v>
      </c>
      <c r="AD2350" s="93">
        <f t="shared" si="1332"/>
        <v>225</v>
      </c>
    </row>
    <row r="2351" spans="1:30" ht="30" customHeight="1" x14ac:dyDescent="0.35">
      <c r="A2351" s="16"/>
      <c r="B2351" s="16" t="s">
        <v>47</v>
      </c>
      <c r="C2351" s="17">
        <v>2001</v>
      </c>
      <c r="D2351" s="18">
        <v>14639</v>
      </c>
      <c r="E2351" s="18">
        <v>8790</v>
      </c>
      <c r="F2351" s="19" t="s">
        <v>577</v>
      </c>
      <c r="G2351" s="16" t="s">
        <v>631</v>
      </c>
      <c r="H2351" s="16" t="s">
        <v>28</v>
      </c>
      <c r="I2351" s="19">
        <v>2.5</v>
      </c>
      <c r="J2351" s="19">
        <v>2.5</v>
      </c>
      <c r="K2351" s="19">
        <v>4</v>
      </c>
      <c r="L2351" s="19"/>
      <c r="M2351" s="19">
        <f t="shared" si="1321"/>
        <v>4</v>
      </c>
      <c r="N2351" s="19"/>
      <c r="O2351" s="19">
        <f t="shared" si="1322"/>
        <v>25</v>
      </c>
      <c r="P2351" s="20" t="str">
        <f>VLOOKUP(H2351,Supporting!A:D,2,FALSE)</f>
        <v>m3</v>
      </c>
      <c r="Q2351" s="21" t="str">
        <f t="shared" si="1323"/>
        <v>off hired</v>
      </c>
      <c r="R2351" s="22">
        <v>44985</v>
      </c>
      <c r="S2351" s="22">
        <v>44994</v>
      </c>
      <c r="T2351" s="23">
        <f t="shared" si="1324"/>
        <v>1</v>
      </c>
      <c r="U2351" s="24">
        <f t="shared" si="1325"/>
        <v>1.4285714285714286</v>
      </c>
      <c r="V2351" s="31">
        <f>VLOOKUP(H2351,Supporting!A:D,3,FALSE)</f>
        <v>7.5</v>
      </c>
      <c r="W2351" s="25">
        <f>VLOOKUP(H2351,Supporting!A:D,4,FALSE)</f>
        <v>0.70000000000000007</v>
      </c>
      <c r="X2351" s="26">
        <f t="shared" si="1326"/>
        <v>187.5</v>
      </c>
      <c r="Y2351" s="26">
        <f t="shared" si="1327"/>
        <v>17.5</v>
      </c>
      <c r="Z2351" s="26">
        <f t="shared" si="1328"/>
        <v>131.25</v>
      </c>
      <c r="AA2351" s="26">
        <f t="shared" si="1329"/>
        <v>56.25</v>
      </c>
      <c r="AB2351" s="26">
        <f t="shared" si="1330"/>
        <v>25.000000000000004</v>
      </c>
      <c r="AC2351" s="26">
        <f t="shared" si="1331"/>
        <v>212.5</v>
      </c>
      <c r="AD2351" s="93">
        <f t="shared" si="1332"/>
        <v>212.5</v>
      </c>
    </row>
    <row r="2352" spans="1:30" ht="30" customHeight="1" x14ac:dyDescent="0.35">
      <c r="A2352" s="16"/>
      <c r="B2352" s="16" t="s">
        <v>47</v>
      </c>
      <c r="C2352" s="17">
        <v>2000</v>
      </c>
      <c r="D2352" s="18">
        <v>14638</v>
      </c>
      <c r="E2352" s="18"/>
      <c r="F2352" s="19" t="s">
        <v>49</v>
      </c>
      <c r="G2352" s="16"/>
      <c r="H2352" s="16" t="s">
        <v>36</v>
      </c>
      <c r="I2352" s="19">
        <v>6.1</v>
      </c>
      <c r="J2352" s="19">
        <v>1.3</v>
      </c>
      <c r="K2352" s="19">
        <v>4.5</v>
      </c>
      <c r="L2352" s="19"/>
      <c r="M2352" s="19">
        <f t="shared" si="1321"/>
        <v>4.5</v>
      </c>
      <c r="N2352" s="19"/>
      <c r="O2352" s="19">
        <f t="shared" si="1322"/>
        <v>27.45</v>
      </c>
      <c r="P2352" s="20" t="str">
        <f>VLOOKUP(H2352,Supporting!A:D,2,FALSE)</f>
        <v>m2-LxH</v>
      </c>
      <c r="Q2352" s="21" t="str">
        <f t="shared" si="1323"/>
        <v>on hire</v>
      </c>
      <c r="R2352" s="22">
        <v>44985</v>
      </c>
      <c r="S2352" s="22"/>
      <c r="T2352" s="23">
        <f t="shared" si="1324"/>
        <v>0</v>
      </c>
      <c r="U2352" s="24">
        <f t="shared" ca="1" si="1325"/>
        <v>8</v>
      </c>
      <c r="V2352" s="31">
        <f>VLOOKUP(H2352,Supporting!A:D,3,FALSE)</f>
        <v>14</v>
      </c>
      <c r="W2352" s="25">
        <f>VLOOKUP(H2352,Supporting!A:D,4,FALSE)</f>
        <v>0.84</v>
      </c>
      <c r="X2352" s="26">
        <f t="shared" si="1326"/>
        <v>384.3</v>
      </c>
      <c r="Y2352" s="26">
        <f t="shared" si="1327"/>
        <v>23.058</v>
      </c>
      <c r="Z2352" s="26">
        <f t="shared" si="1328"/>
        <v>269.01</v>
      </c>
      <c r="AA2352" s="26">
        <f t="shared" si="1329"/>
        <v>0</v>
      </c>
      <c r="AB2352" s="26">
        <f t="shared" ca="1" si="1330"/>
        <v>184.464</v>
      </c>
      <c r="AC2352" s="26">
        <f t="shared" ca="1" si="1331"/>
        <v>453.47399999999999</v>
      </c>
      <c r="AD2352" s="93">
        <f t="shared" ca="1" si="1332"/>
        <v>453.47399999999999</v>
      </c>
    </row>
    <row r="2353" spans="1:30" ht="30" customHeight="1" x14ac:dyDescent="0.35">
      <c r="A2353" s="16"/>
      <c r="B2353" s="16" t="s">
        <v>47</v>
      </c>
      <c r="C2353" s="17">
        <v>2000</v>
      </c>
      <c r="D2353" s="18">
        <v>14638</v>
      </c>
      <c r="E2353" s="18"/>
      <c r="F2353" s="19" t="s">
        <v>49</v>
      </c>
      <c r="G2353" s="16"/>
      <c r="H2353" s="16" t="s">
        <v>38</v>
      </c>
      <c r="I2353" s="19">
        <v>2.5</v>
      </c>
      <c r="J2353" s="19">
        <v>1.8</v>
      </c>
      <c r="K2353" s="19">
        <v>4.5</v>
      </c>
      <c r="L2353" s="19"/>
      <c r="M2353" s="19">
        <f t="shared" ref="M2353:M2384" si="1333">K2353-L2353</f>
        <v>4.5</v>
      </c>
      <c r="N2353" s="19"/>
      <c r="O2353" s="19">
        <f t="shared" ref="O2353:O2384" si="1334">IF(P2353="m3",I2353*J2353*M2353,IF(P2353="m2-LxH",I2353*M2353,IF(P2353="m2-LxW",I2353*J2353*N2353,IF(P2353="rm",M2353,IF(P2353="lm",I2353,IF(P2353="unit",1,0))))))</f>
        <v>4.5</v>
      </c>
      <c r="P2353" s="20" t="str">
        <f>VLOOKUP(H2353,Supporting!A:D,2,FALSE)</f>
        <v>rm</v>
      </c>
      <c r="Q2353" s="21" t="str">
        <f t="shared" ref="Q2353:Q2384" si="1335">IF(S2353&lt;&gt;0,"off hired",IF(R2353&lt;&gt;0,"on hire","-"))</f>
        <v>on hire</v>
      </c>
      <c r="R2353" s="22">
        <v>44985</v>
      </c>
      <c r="S2353" s="22"/>
      <c r="T2353" s="23">
        <f t="shared" ref="T2353:T2384" si="1336">IF(S2353&lt;&gt;0,1,0)</f>
        <v>0</v>
      </c>
      <c r="U2353" s="24">
        <f t="shared" ref="U2353:U2384" ca="1" si="1337">IF(Q2353="on hire",$C$1-R2353+1,IF(Q2353="off hired",S2353-R2353+1,0))/7</f>
        <v>8</v>
      </c>
      <c r="V2353" s="31">
        <f>VLOOKUP(H2353,Supporting!A:D,3,FALSE)</f>
        <v>135</v>
      </c>
      <c r="W2353" s="25">
        <f>VLOOKUP(H2353,Supporting!A:D,4,FALSE)</f>
        <v>12.25</v>
      </c>
      <c r="X2353" s="26">
        <f t="shared" ref="X2353:X2384" si="1338">V2353*O2353</f>
        <v>607.5</v>
      </c>
      <c r="Y2353" s="26">
        <f t="shared" ref="Y2353:Y2384" si="1339">W2353*O2353</f>
        <v>55.125</v>
      </c>
      <c r="Z2353" s="26">
        <f t="shared" ref="Z2353:Z2384" si="1340">_xlfn.IFNA(0.7*O2353*V2353,0)</f>
        <v>425.25</v>
      </c>
      <c r="AA2353" s="26">
        <f t="shared" ref="AA2353:AA2384" si="1341">IF(Q2353="off hired",0.3*O2353*V2353*T2353,0)</f>
        <v>0</v>
      </c>
      <c r="AB2353" s="26">
        <f t="shared" ref="AB2353:AB2384" ca="1" si="1342">_xlfn.IFNA(U2353*O2353*W2353,0)</f>
        <v>441</v>
      </c>
      <c r="AC2353" s="26">
        <f t="shared" ref="AC2353:AC2384" ca="1" si="1343">Z2353+AA2353+AB2353</f>
        <v>866.25</v>
      </c>
      <c r="AD2353" s="93">
        <f t="shared" ref="AD2353:AD2384" ca="1" si="1344">_xlfn.IFNA(AC2353,0)</f>
        <v>866.25</v>
      </c>
    </row>
    <row r="2354" spans="1:30" ht="30" customHeight="1" x14ac:dyDescent="0.35">
      <c r="A2354" s="16"/>
      <c r="B2354" s="16" t="s">
        <v>47</v>
      </c>
      <c r="C2354" s="17">
        <v>2000</v>
      </c>
      <c r="D2354" s="18">
        <v>14638</v>
      </c>
      <c r="E2354" s="18"/>
      <c r="F2354" s="19" t="s">
        <v>49</v>
      </c>
      <c r="G2354" s="16"/>
      <c r="H2354" s="16" t="s">
        <v>41</v>
      </c>
      <c r="I2354" s="19">
        <v>2.5</v>
      </c>
      <c r="J2354" s="19">
        <v>0.6</v>
      </c>
      <c r="K2354" s="19"/>
      <c r="L2354" s="19"/>
      <c r="M2354" s="19">
        <f t="shared" si="1333"/>
        <v>0</v>
      </c>
      <c r="N2354" s="19"/>
      <c r="O2354" s="19">
        <f t="shared" si="1334"/>
        <v>0</v>
      </c>
      <c r="P2354" s="20" t="str">
        <f>VLOOKUP(H2354,Supporting!A:D,2,FALSE)</f>
        <v>m2-LxW</v>
      </c>
      <c r="Q2354" s="21" t="str">
        <f t="shared" si="1335"/>
        <v>on hire</v>
      </c>
      <c r="R2354" s="22">
        <v>44985</v>
      </c>
      <c r="S2354" s="22"/>
      <c r="T2354" s="23">
        <f t="shared" si="1336"/>
        <v>0</v>
      </c>
      <c r="U2354" s="24">
        <f t="shared" ca="1" si="1337"/>
        <v>8</v>
      </c>
      <c r="V2354" s="31">
        <f>VLOOKUP(H2354,Supporting!A:D,3,FALSE)</f>
        <v>36.5</v>
      </c>
      <c r="W2354" s="25">
        <f>VLOOKUP(H2354,Supporting!A:D,4,FALSE)</f>
        <v>3.15</v>
      </c>
      <c r="X2354" s="26">
        <f t="shared" si="1338"/>
        <v>0</v>
      </c>
      <c r="Y2354" s="26">
        <f t="shared" si="1339"/>
        <v>0</v>
      </c>
      <c r="Z2354" s="26">
        <f t="shared" si="1340"/>
        <v>0</v>
      </c>
      <c r="AA2354" s="26">
        <f t="shared" si="1341"/>
        <v>0</v>
      </c>
      <c r="AB2354" s="26">
        <f t="shared" ca="1" si="1342"/>
        <v>0</v>
      </c>
      <c r="AC2354" s="26">
        <f t="shared" ca="1" si="1343"/>
        <v>0</v>
      </c>
      <c r="AD2354" s="93">
        <f t="shared" ca="1" si="1344"/>
        <v>0</v>
      </c>
    </row>
    <row r="2355" spans="1:30" ht="30" customHeight="1" x14ac:dyDescent="0.35">
      <c r="A2355" s="16"/>
      <c r="B2355" s="16" t="s">
        <v>102</v>
      </c>
      <c r="C2355" s="17">
        <v>1999</v>
      </c>
      <c r="D2355" s="18">
        <v>14637</v>
      </c>
      <c r="E2355" s="18">
        <v>8772</v>
      </c>
      <c r="F2355" s="19" t="s">
        <v>577</v>
      </c>
      <c r="G2355" s="16" t="s">
        <v>53</v>
      </c>
      <c r="H2355" s="16" t="s">
        <v>36</v>
      </c>
      <c r="I2355" s="19">
        <v>6</v>
      </c>
      <c r="J2355" s="19">
        <v>1.3</v>
      </c>
      <c r="K2355" s="19">
        <v>3</v>
      </c>
      <c r="L2355" s="19"/>
      <c r="M2355" s="19">
        <f t="shared" si="1333"/>
        <v>3</v>
      </c>
      <c r="N2355" s="19"/>
      <c r="O2355" s="19">
        <f t="shared" si="1334"/>
        <v>18</v>
      </c>
      <c r="P2355" s="20" t="str">
        <f>VLOOKUP(H2355,Supporting!A:D,2,FALSE)</f>
        <v>m2-LxH</v>
      </c>
      <c r="Q2355" s="21" t="str">
        <f t="shared" si="1335"/>
        <v>off hired</v>
      </c>
      <c r="R2355" s="22">
        <v>44985</v>
      </c>
      <c r="S2355" s="22">
        <v>44988</v>
      </c>
      <c r="T2355" s="23">
        <f t="shared" si="1336"/>
        <v>1</v>
      </c>
      <c r="U2355" s="24">
        <f t="shared" si="1337"/>
        <v>0.5714285714285714</v>
      </c>
      <c r="V2355" s="31">
        <f>VLOOKUP(H2355,Supporting!A:D,3,FALSE)</f>
        <v>14</v>
      </c>
      <c r="W2355" s="25">
        <f>VLOOKUP(H2355,Supporting!A:D,4,FALSE)</f>
        <v>0.84</v>
      </c>
      <c r="X2355" s="26">
        <f t="shared" si="1338"/>
        <v>252</v>
      </c>
      <c r="Y2355" s="26">
        <f t="shared" si="1339"/>
        <v>15.12</v>
      </c>
      <c r="Z2355" s="26">
        <f t="shared" si="1340"/>
        <v>176.4</v>
      </c>
      <c r="AA2355" s="26">
        <f t="shared" si="1341"/>
        <v>75.599999999999994</v>
      </c>
      <c r="AB2355" s="26">
        <f t="shared" si="1342"/>
        <v>8.6399999999999988</v>
      </c>
      <c r="AC2355" s="26">
        <f t="shared" si="1343"/>
        <v>260.64</v>
      </c>
      <c r="AD2355" s="93">
        <f t="shared" si="1344"/>
        <v>260.64</v>
      </c>
    </row>
    <row r="2356" spans="1:30" ht="30" customHeight="1" x14ac:dyDescent="0.35">
      <c r="A2356" s="16"/>
      <c r="B2356" s="16" t="s">
        <v>102</v>
      </c>
      <c r="C2356" s="17">
        <v>1999</v>
      </c>
      <c r="D2356" s="18">
        <v>14637</v>
      </c>
      <c r="E2356" s="18">
        <v>8772</v>
      </c>
      <c r="F2356" s="19" t="s">
        <v>577</v>
      </c>
      <c r="G2356" s="16" t="s">
        <v>53</v>
      </c>
      <c r="H2356" s="16" t="s">
        <v>38</v>
      </c>
      <c r="I2356" s="19">
        <v>2.5</v>
      </c>
      <c r="J2356" s="19">
        <v>2.5</v>
      </c>
      <c r="K2356" s="19">
        <v>3</v>
      </c>
      <c r="L2356" s="19"/>
      <c r="M2356" s="19">
        <f t="shared" si="1333"/>
        <v>3</v>
      </c>
      <c r="N2356" s="19"/>
      <c r="O2356" s="19">
        <f t="shared" si="1334"/>
        <v>3</v>
      </c>
      <c r="P2356" s="20" t="str">
        <f>VLOOKUP(H2356,Supporting!A:D,2,FALSE)</f>
        <v>rm</v>
      </c>
      <c r="Q2356" s="21" t="str">
        <f t="shared" si="1335"/>
        <v>off hired</v>
      </c>
      <c r="R2356" s="22">
        <v>44985</v>
      </c>
      <c r="S2356" s="22">
        <v>44988</v>
      </c>
      <c r="T2356" s="23">
        <f t="shared" si="1336"/>
        <v>1</v>
      </c>
      <c r="U2356" s="24">
        <f t="shared" si="1337"/>
        <v>0.5714285714285714</v>
      </c>
      <c r="V2356" s="31">
        <f>VLOOKUP(H2356,Supporting!A:D,3,FALSE)</f>
        <v>135</v>
      </c>
      <c r="W2356" s="25">
        <f>VLOOKUP(H2356,Supporting!A:D,4,FALSE)</f>
        <v>12.25</v>
      </c>
      <c r="X2356" s="26">
        <f t="shared" si="1338"/>
        <v>405</v>
      </c>
      <c r="Y2356" s="26">
        <f t="shared" si="1339"/>
        <v>36.75</v>
      </c>
      <c r="Z2356" s="26">
        <f t="shared" si="1340"/>
        <v>283.49999999999994</v>
      </c>
      <c r="AA2356" s="26">
        <f t="shared" si="1341"/>
        <v>121.49999999999999</v>
      </c>
      <c r="AB2356" s="26">
        <f t="shared" si="1342"/>
        <v>21</v>
      </c>
      <c r="AC2356" s="26">
        <f t="shared" si="1343"/>
        <v>425.99999999999994</v>
      </c>
      <c r="AD2356" s="93">
        <f t="shared" si="1344"/>
        <v>425.99999999999994</v>
      </c>
    </row>
    <row r="2357" spans="1:30" ht="30" customHeight="1" x14ac:dyDescent="0.35">
      <c r="A2357" s="16"/>
      <c r="B2357" s="16" t="s">
        <v>132</v>
      </c>
      <c r="C2357" s="17">
        <v>1998</v>
      </c>
      <c r="D2357" s="18">
        <v>14636</v>
      </c>
      <c r="E2357" s="18"/>
      <c r="F2357" s="19" t="s">
        <v>577</v>
      </c>
      <c r="G2357" s="16" t="s">
        <v>511</v>
      </c>
      <c r="H2357" s="16" t="s">
        <v>36</v>
      </c>
      <c r="I2357" s="19">
        <v>1.3</v>
      </c>
      <c r="J2357" s="19">
        <v>1.3</v>
      </c>
      <c r="K2357" s="19">
        <v>1</v>
      </c>
      <c r="L2357" s="19"/>
      <c r="M2357" s="19">
        <f t="shared" si="1333"/>
        <v>1</v>
      </c>
      <c r="N2357" s="19"/>
      <c r="O2357" s="19">
        <f t="shared" si="1334"/>
        <v>1.3</v>
      </c>
      <c r="P2357" s="20" t="str">
        <f>VLOOKUP(H2357,Supporting!A:D,2,FALSE)</f>
        <v>m2-LxH</v>
      </c>
      <c r="Q2357" s="21" t="str">
        <f t="shared" si="1335"/>
        <v>on hire</v>
      </c>
      <c r="R2357" s="22">
        <v>44985</v>
      </c>
      <c r="S2357" s="22"/>
      <c r="T2357" s="23">
        <f t="shared" si="1336"/>
        <v>0</v>
      </c>
      <c r="U2357" s="24">
        <f t="shared" ca="1" si="1337"/>
        <v>8</v>
      </c>
      <c r="V2357" s="31">
        <f>VLOOKUP(H2357,Supporting!A:D,3,FALSE)</f>
        <v>14</v>
      </c>
      <c r="W2357" s="25">
        <f>VLOOKUP(H2357,Supporting!A:D,4,FALSE)</f>
        <v>0.84</v>
      </c>
      <c r="X2357" s="26">
        <f t="shared" si="1338"/>
        <v>18.2</v>
      </c>
      <c r="Y2357" s="26">
        <f t="shared" si="1339"/>
        <v>1.0920000000000001</v>
      </c>
      <c r="Z2357" s="26">
        <f t="shared" si="1340"/>
        <v>12.739999999999998</v>
      </c>
      <c r="AA2357" s="26">
        <f t="shared" si="1341"/>
        <v>0</v>
      </c>
      <c r="AB2357" s="26">
        <f t="shared" ca="1" si="1342"/>
        <v>8.7360000000000007</v>
      </c>
      <c r="AC2357" s="26">
        <f t="shared" ca="1" si="1343"/>
        <v>21.475999999999999</v>
      </c>
      <c r="AD2357" s="93">
        <f t="shared" ca="1" si="1344"/>
        <v>21.475999999999999</v>
      </c>
    </row>
    <row r="2358" spans="1:30" ht="30" customHeight="1" x14ac:dyDescent="0.35">
      <c r="A2358" s="16"/>
      <c r="B2358" s="16" t="s">
        <v>47</v>
      </c>
      <c r="C2358" s="17">
        <v>1991</v>
      </c>
      <c r="D2358" s="18">
        <v>14629</v>
      </c>
      <c r="E2358" s="18">
        <v>8722</v>
      </c>
      <c r="F2358" s="19" t="s">
        <v>49</v>
      </c>
      <c r="G2358" s="16"/>
      <c r="H2358" s="16" t="s">
        <v>38</v>
      </c>
      <c r="I2358" s="19">
        <v>2.5</v>
      </c>
      <c r="J2358" s="19">
        <v>1.8</v>
      </c>
      <c r="K2358" s="19">
        <v>3.5</v>
      </c>
      <c r="L2358" s="19"/>
      <c r="M2358" s="19">
        <f t="shared" si="1333"/>
        <v>3.5</v>
      </c>
      <c r="N2358" s="19"/>
      <c r="O2358" s="19">
        <f t="shared" si="1334"/>
        <v>3.5</v>
      </c>
      <c r="P2358" s="20" t="str">
        <f>VLOOKUP(H2358,Supporting!A:D,2,FALSE)</f>
        <v>rm</v>
      </c>
      <c r="Q2358" s="21" t="str">
        <f t="shared" si="1335"/>
        <v>off hired</v>
      </c>
      <c r="R2358" s="22">
        <v>44984</v>
      </c>
      <c r="S2358" s="22">
        <v>45005</v>
      </c>
      <c r="T2358" s="23">
        <f t="shared" si="1336"/>
        <v>1</v>
      </c>
      <c r="U2358" s="24">
        <f t="shared" si="1337"/>
        <v>3.1428571428571428</v>
      </c>
      <c r="V2358" s="31">
        <f>VLOOKUP(H2358,Supporting!A:D,3,FALSE)</f>
        <v>135</v>
      </c>
      <c r="W2358" s="25">
        <f>VLOOKUP(H2358,Supporting!A:D,4,FALSE)</f>
        <v>12.25</v>
      </c>
      <c r="X2358" s="26">
        <f t="shared" si="1338"/>
        <v>472.5</v>
      </c>
      <c r="Y2358" s="26">
        <f t="shared" si="1339"/>
        <v>42.875</v>
      </c>
      <c r="Z2358" s="26">
        <f t="shared" si="1340"/>
        <v>330.74999999999994</v>
      </c>
      <c r="AA2358" s="26">
        <f t="shared" si="1341"/>
        <v>141.75</v>
      </c>
      <c r="AB2358" s="26">
        <f t="shared" si="1342"/>
        <v>134.75</v>
      </c>
      <c r="AC2358" s="26">
        <f t="shared" si="1343"/>
        <v>607.25</v>
      </c>
      <c r="AD2358" s="93">
        <f t="shared" si="1344"/>
        <v>607.25</v>
      </c>
    </row>
    <row r="2359" spans="1:30" ht="30" customHeight="1" x14ac:dyDescent="0.35">
      <c r="A2359" s="16"/>
      <c r="B2359" s="16" t="s">
        <v>47</v>
      </c>
      <c r="C2359" s="17">
        <v>1990</v>
      </c>
      <c r="D2359" s="18">
        <v>14628</v>
      </c>
      <c r="E2359" s="18">
        <v>8872</v>
      </c>
      <c r="F2359" s="19" t="s">
        <v>577</v>
      </c>
      <c r="G2359" s="16"/>
      <c r="H2359" s="16" t="s">
        <v>28</v>
      </c>
      <c r="I2359" s="19">
        <v>5</v>
      </c>
      <c r="J2359" s="19">
        <v>2.5</v>
      </c>
      <c r="K2359" s="19">
        <v>4.5</v>
      </c>
      <c r="L2359" s="19"/>
      <c r="M2359" s="19">
        <f t="shared" si="1333"/>
        <v>4.5</v>
      </c>
      <c r="N2359" s="19"/>
      <c r="O2359" s="19">
        <f t="shared" si="1334"/>
        <v>56.25</v>
      </c>
      <c r="P2359" s="20" t="str">
        <f>VLOOKUP(H2359,Supporting!A:D,2,FALSE)</f>
        <v>m3</v>
      </c>
      <c r="Q2359" s="21" t="str">
        <f t="shared" si="1335"/>
        <v>off hired</v>
      </c>
      <c r="R2359" s="22">
        <v>44984</v>
      </c>
      <c r="S2359" s="22">
        <v>45033</v>
      </c>
      <c r="T2359" s="23">
        <f t="shared" si="1336"/>
        <v>1</v>
      </c>
      <c r="U2359" s="24">
        <f t="shared" si="1337"/>
        <v>7.1428571428571432</v>
      </c>
      <c r="V2359" s="31">
        <f>VLOOKUP(H2359,Supporting!A:D,3,FALSE)</f>
        <v>7.5</v>
      </c>
      <c r="W2359" s="25">
        <f>VLOOKUP(H2359,Supporting!A:D,4,FALSE)</f>
        <v>0.70000000000000007</v>
      </c>
      <c r="X2359" s="26">
        <f t="shared" si="1338"/>
        <v>421.875</v>
      </c>
      <c r="Y2359" s="26">
        <f t="shared" si="1339"/>
        <v>39.375000000000007</v>
      </c>
      <c r="Z2359" s="26">
        <f t="shared" si="1340"/>
        <v>295.3125</v>
      </c>
      <c r="AA2359" s="26">
        <f t="shared" si="1341"/>
        <v>126.5625</v>
      </c>
      <c r="AB2359" s="26">
        <f t="shared" si="1342"/>
        <v>281.25000000000006</v>
      </c>
      <c r="AC2359" s="26">
        <f t="shared" si="1343"/>
        <v>703.125</v>
      </c>
      <c r="AD2359" s="93">
        <f t="shared" si="1344"/>
        <v>703.125</v>
      </c>
    </row>
    <row r="2360" spans="1:30" ht="30" customHeight="1" x14ac:dyDescent="0.35">
      <c r="A2360" s="16"/>
      <c r="B2360" s="16" t="s">
        <v>47</v>
      </c>
      <c r="C2360" s="17">
        <v>1989</v>
      </c>
      <c r="D2360" s="18">
        <v>14627</v>
      </c>
      <c r="E2360" s="18">
        <v>8741</v>
      </c>
      <c r="F2360" s="19" t="s">
        <v>577</v>
      </c>
      <c r="G2360" s="16"/>
      <c r="H2360" s="16" t="s">
        <v>36</v>
      </c>
      <c r="I2360" s="19">
        <v>8.8000000000000007</v>
      </c>
      <c r="J2360" s="19">
        <v>1.3</v>
      </c>
      <c r="K2360" s="19">
        <v>4</v>
      </c>
      <c r="L2360" s="19"/>
      <c r="M2360" s="19">
        <f t="shared" si="1333"/>
        <v>4</v>
      </c>
      <c r="N2360" s="19"/>
      <c r="O2360" s="19">
        <f t="shared" si="1334"/>
        <v>35.200000000000003</v>
      </c>
      <c r="P2360" s="20" t="str">
        <f>VLOOKUP(H2360,Supporting!A:D,2,FALSE)</f>
        <v>m2-LxH</v>
      </c>
      <c r="Q2360" s="21" t="str">
        <f t="shared" si="1335"/>
        <v>off hired</v>
      </c>
      <c r="R2360" s="22">
        <v>44984</v>
      </c>
      <c r="S2360" s="22">
        <v>45017</v>
      </c>
      <c r="T2360" s="23">
        <f t="shared" si="1336"/>
        <v>1</v>
      </c>
      <c r="U2360" s="24">
        <f t="shared" si="1337"/>
        <v>4.8571428571428568</v>
      </c>
      <c r="V2360" s="31">
        <f>VLOOKUP(H2360,Supporting!A:D,3,FALSE)</f>
        <v>14</v>
      </c>
      <c r="W2360" s="25">
        <f>VLOOKUP(H2360,Supporting!A:D,4,FALSE)</f>
        <v>0.84</v>
      </c>
      <c r="X2360" s="26">
        <f t="shared" si="1338"/>
        <v>492.80000000000007</v>
      </c>
      <c r="Y2360" s="26">
        <f t="shared" si="1339"/>
        <v>29.568000000000001</v>
      </c>
      <c r="Z2360" s="26">
        <f t="shared" si="1340"/>
        <v>344.96000000000004</v>
      </c>
      <c r="AA2360" s="26">
        <f t="shared" si="1341"/>
        <v>147.84</v>
      </c>
      <c r="AB2360" s="26">
        <f t="shared" si="1342"/>
        <v>143.61599999999999</v>
      </c>
      <c r="AC2360" s="26">
        <f t="shared" si="1343"/>
        <v>636.41600000000005</v>
      </c>
      <c r="AD2360" s="93">
        <f t="shared" si="1344"/>
        <v>636.41600000000005</v>
      </c>
    </row>
    <row r="2361" spans="1:30" ht="30" customHeight="1" x14ac:dyDescent="0.35">
      <c r="A2361" s="16"/>
      <c r="B2361" s="16" t="s">
        <v>47</v>
      </c>
      <c r="C2361" s="17">
        <v>1988</v>
      </c>
      <c r="D2361" s="18">
        <v>14626</v>
      </c>
      <c r="E2361" s="18"/>
      <c r="F2361" s="19" t="s">
        <v>49</v>
      </c>
      <c r="G2361" s="16"/>
      <c r="H2361" s="16" t="s">
        <v>28</v>
      </c>
      <c r="I2361" s="19">
        <v>2.5</v>
      </c>
      <c r="J2361" s="19">
        <v>2.5</v>
      </c>
      <c r="K2361" s="19">
        <v>3.5</v>
      </c>
      <c r="L2361" s="19"/>
      <c r="M2361" s="19">
        <f t="shared" si="1333"/>
        <v>3.5</v>
      </c>
      <c r="N2361" s="19"/>
      <c r="O2361" s="19">
        <f t="shared" si="1334"/>
        <v>21.875</v>
      </c>
      <c r="P2361" s="20" t="str">
        <f>VLOOKUP(H2361,Supporting!A:D,2,FALSE)</f>
        <v>m3</v>
      </c>
      <c r="Q2361" s="21" t="str">
        <f t="shared" si="1335"/>
        <v>on hire</v>
      </c>
      <c r="R2361" s="22">
        <v>44983</v>
      </c>
      <c r="S2361" s="22"/>
      <c r="T2361" s="23">
        <f t="shared" si="1336"/>
        <v>0</v>
      </c>
      <c r="U2361" s="24">
        <f t="shared" ca="1" si="1337"/>
        <v>8.2857142857142865</v>
      </c>
      <c r="V2361" s="31">
        <f>VLOOKUP(H2361,Supporting!A:D,3,FALSE)</f>
        <v>7.5</v>
      </c>
      <c r="W2361" s="25">
        <f>VLOOKUP(H2361,Supporting!A:D,4,FALSE)</f>
        <v>0.70000000000000007</v>
      </c>
      <c r="X2361" s="26">
        <f t="shared" si="1338"/>
        <v>164.0625</v>
      </c>
      <c r="Y2361" s="26">
        <f t="shared" si="1339"/>
        <v>15.312500000000002</v>
      </c>
      <c r="Z2361" s="26">
        <f t="shared" si="1340"/>
        <v>114.84374999999999</v>
      </c>
      <c r="AA2361" s="26">
        <f t="shared" si="1341"/>
        <v>0</v>
      </c>
      <c r="AB2361" s="26">
        <f t="shared" ca="1" si="1342"/>
        <v>126.87500000000003</v>
      </c>
      <c r="AC2361" s="26">
        <f t="shared" ca="1" si="1343"/>
        <v>241.71875</v>
      </c>
      <c r="AD2361" s="93">
        <f t="shared" ca="1" si="1344"/>
        <v>241.71875</v>
      </c>
    </row>
    <row r="2362" spans="1:30" ht="30" customHeight="1" x14ac:dyDescent="0.35">
      <c r="A2362" s="16"/>
      <c r="B2362" s="16" t="s">
        <v>47</v>
      </c>
      <c r="C2362" s="17">
        <v>1987</v>
      </c>
      <c r="D2362" s="18">
        <v>14625</v>
      </c>
      <c r="E2362" s="18">
        <v>8851</v>
      </c>
      <c r="F2362" s="19" t="s">
        <v>49</v>
      </c>
      <c r="G2362" s="16"/>
      <c r="H2362" s="16" t="s">
        <v>28</v>
      </c>
      <c r="I2362" s="19">
        <v>6.8</v>
      </c>
      <c r="J2362" s="19">
        <v>2.5</v>
      </c>
      <c r="K2362" s="19">
        <v>4</v>
      </c>
      <c r="L2362" s="19"/>
      <c r="M2362" s="19">
        <f t="shared" si="1333"/>
        <v>4</v>
      </c>
      <c r="N2362" s="19"/>
      <c r="O2362" s="19">
        <f t="shared" si="1334"/>
        <v>68</v>
      </c>
      <c r="P2362" s="20" t="str">
        <f>VLOOKUP(H2362,Supporting!A:D,2,FALSE)</f>
        <v>m3</v>
      </c>
      <c r="Q2362" s="21" t="str">
        <f t="shared" si="1335"/>
        <v>off hired</v>
      </c>
      <c r="R2362" s="22">
        <v>44983</v>
      </c>
      <c r="S2362" s="22">
        <v>45020</v>
      </c>
      <c r="T2362" s="23">
        <f t="shared" si="1336"/>
        <v>1</v>
      </c>
      <c r="U2362" s="24">
        <f t="shared" si="1337"/>
        <v>5.4285714285714288</v>
      </c>
      <c r="V2362" s="31">
        <f>VLOOKUP(H2362,Supporting!A:D,3,FALSE)</f>
        <v>7.5</v>
      </c>
      <c r="W2362" s="25">
        <f>VLOOKUP(H2362,Supporting!A:D,4,FALSE)</f>
        <v>0.70000000000000007</v>
      </c>
      <c r="X2362" s="26">
        <f t="shared" si="1338"/>
        <v>510</v>
      </c>
      <c r="Y2362" s="26">
        <f t="shared" si="1339"/>
        <v>47.6</v>
      </c>
      <c r="Z2362" s="26">
        <f t="shared" si="1340"/>
        <v>356.99999999999994</v>
      </c>
      <c r="AA2362" s="26">
        <f t="shared" si="1341"/>
        <v>153</v>
      </c>
      <c r="AB2362" s="26">
        <f t="shared" si="1342"/>
        <v>258.40000000000003</v>
      </c>
      <c r="AC2362" s="26">
        <f t="shared" si="1343"/>
        <v>768.4</v>
      </c>
      <c r="AD2362" s="93">
        <f t="shared" si="1344"/>
        <v>768.4</v>
      </c>
    </row>
    <row r="2363" spans="1:30" ht="30" customHeight="1" x14ac:dyDescent="0.35">
      <c r="A2363" s="16"/>
      <c r="B2363" s="16" t="s">
        <v>100</v>
      </c>
      <c r="C2363" s="17">
        <v>2065</v>
      </c>
      <c r="D2363" s="18">
        <v>14753</v>
      </c>
      <c r="E2363" s="18">
        <v>8729</v>
      </c>
      <c r="F2363" s="19" t="s">
        <v>49</v>
      </c>
      <c r="G2363" s="16" t="s">
        <v>101</v>
      </c>
      <c r="H2363" s="16" t="s">
        <v>38</v>
      </c>
      <c r="I2363" s="19">
        <v>2.5</v>
      </c>
      <c r="J2363" s="19">
        <v>1.3</v>
      </c>
      <c r="K2363" s="19">
        <v>1.5</v>
      </c>
      <c r="L2363" s="19"/>
      <c r="M2363" s="19">
        <f t="shared" si="1333"/>
        <v>1.5</v>
      </c>
      <c r="N2363" s="19"/>
      <c r="O2363" s="19">
        <f t="shared" si="1334"/>
        <v>1.5</v>
      </c>
      <c r="P2363" s="20" t="str">
        <f>VLOOKUP(H2363,Supporting!A:D,2,FALSE)</f>
        <v>rm</v>
      </c>
      <c r="Q2363" s="21" t="str">
        <f t="shared" si="1335"/>
        <v>off hired</v>
      </c>
      <c r="R2363" s="22">
        <v>44996</v>
      </c>
      <c r="S2363" s="22">
        <v>45008</v>
      </c>
      <c r="T2363" s="23">
        <f t="shared" si="1336"/>
        <v>1</v>
      </c>
      <c r="U2363" s="24">
        <f t="shared" si="1337"/>
        <v>1.8571428571428572</v>
      </c>
      <c r="V2363" s="31">
        <f>VLOOKUP(H2363,Supporting!A:D,3,FALSE)</f>
        <v>135</v>
      </c>
      <c r="W2363" s="25">
        <f>VLOOKUP(H2363,Supporting!A:D,4,FALSE)</f>
        <v>12.25</v>
      </c>
      <c r="X2363" s="26">
        <f t="shared" si="1338"/>
        <v>202.5</v>
      </c>
      <c r="Y2363" s="26">
        <f t="shared" si="1339"/>
        <v>18.375</v>
      </c>
      <c r="Z2363" s="26">
        <f t="shared" si="1340"/>
        <v>141.74999999999997</v>
      </c>
      <c r="AA2363" s="26">
        <f t="shared" si="1341"/>
        <v>60.749999999999993</v>
      </c>
      <c r="AB2363" s="26">
        <f t="shared" si="1342"/>
        <v>34.125</v>
      </c>
      <c r="AC2363" s="26">
        <f t="shared" si="1343"/>
        <v>236.62499999999997</v>
      </c>
      <c r="AD2363" s="93">
        <f t="shared" si="1344"/>
        <v>236.62499999999997</v>
      </c>
    </row>
    <row r="2364" spans="1:30" ht="30" customHeight="1" x14ac:dyDescent="0.35">
      <c r="A2364" s="16"/>
      <c r="B2364" s="16" t="s">
        <v>61</v>
      </c>
      <c r="C2364" s="17">
        <v>2064</v>
      </c>
      <c r="D2364" s="18">
        <v>14752</v>
      </c>
      <c r="E2364" s="18"/>
      <c r="F2364" s="19" t="s">
        <v>577</v>
      </c>
      <c r="G2364" s="16" t="s">
        <v>53</v>
      </c>
      <c r="H2364" s="16" t="s">
        <v>38</v>
      </c>
      <c r="I2364" s="19">
        <v>2.5</v>
      </c>
      <c r="J2364" s="19">
        <v>2.5</v>
      </c>
      <c r="K2364" s="19">
        <v>3.5</v>
      </c>
      <c r="L2364" s="19"/>
      <c r="M2364" s="19">
        <f t="shared" si="1333"/>
        <v>3.5</v>
      </c>
      <c r="N2364" s="19"/>
      <c r="O2364" s="19">
        <f t="shared" si="1334"/>
        <v>3.5</v>
      </c>
      <c r="P2364" s="20" t="str">
        <f>VLOOKUP(H2364,Supporting!A:D,2,FALSE)</f>
        <v>rm</v>
      </c>
      <c r="Q2364" s="21" t="str">
        <f t="shared" si="1335"/>
        <v>on hire</v>
      </c>
      <c r="R2364" s="22">
        <v>44996</v>
      </c>
      <c r="S2364" s="22"/>
      <c r="T2364" s="23">
        <f t="shared" si="1336"/>
        <v>0</v>
      </c>
      <c r="U2364" s="24">
        <f t="shared" ca="1" si="1337"/>
        <v>6.4285714285714288</v>
      </c>
      <c r="V2364" s="31">
        <f>VLOOKUP(H2364,Supporting!A:D,3,FALSE)</f>
        <v>135</v>
      </c>
      <c r="W2364" s="25">
        <f>VLOOKUP(H2364,Supporting!A:D,4,FALSE)</f>
        <v>12.25</v>
      </c>
      <c r="X2364" s="26">
        <f t="shared" si="1338"/>
        <v>472.5</v>
      </c>
      <c r="Y2364" s="26">
        <f t="shared" si="1339"/>
        <v>42.875</v>
      </c>
      <c r="Z2364" s="26">
        <f t="shared" si="1340"/>
        <v>330.74999999999994</v>
      </c>
      <c r="AA2364" s="26">
        <f t="shared" si="1341"/>
        <v>0</v>
      </c>
      <c r="AB2364" s="26">
        <f t="shared" ca="1" si="1342"/>
        <v>275.625</v>
      </c>
      <c r="AC2364" s="26">
        <f t="shared" ca="1" si="1343"/>
        <v>606.375</v>
      </c>
      <c r="AD2364" s="93">
        <f t="shared" ca="1" si="1344"/>
        <v>606.375</v>
      </c>
    </row>
    <row r="2365" spans="1:30" ht="30" customHeight="1" x14ac:dyDescent="0.35">
      <c r="A2365" s="16"/>
      <c r="B2365" s="16" t="s">
        <v>61</v>
      </c>
      <c r="C2365" s="17">
        <v>2064</v>
      </c>
      <c r="D2365" s="18">
        <v>14752</v>
      </c>
      <c r="E2365" s="18"/>
      <c r="F2365" s="19" t="s">
        <v>577</v>
      </c>
      <c r="G2365" s="16" t="s">
        <v>53</v>
      </c>
      <c r="H2365" s="16" t="s">
        <v>41</v>
      </c>
      <c r="I2365" s="19">
        <v>2.5</v>
      </c>
      <c r="J2365" s="19">
        <v>0.6</v>
      </c>
      <c r="K2365" s="19"/>
      <c r="L2365" s="19"/>
      <c r="M2365" s="19">
        <f t="shared" si="1333"/>
        <v>0</v>
      </c>
      <c r="N2365" s="19">
        <v>1</v>
      </c>
      <c r="O2365" s="19">
        <f t="shared" si="1334"/>
        <v>1.5</v>
      </c>
      <c r="P2365" s="20" t="str">
        <f>VLOOKUP(H2365,Supporting!A:D,2,FALSE)</f>
        <v>m2-LxW</v>
      </c>
      <c r="Q2365" s="21" t="str">
        <f t="shared" si="1335"/>
        <v>on hire</v>
      </c>
      <c r="R2365" s="22">
        <v>44996</v>
      </c>
      <c r="S2365" s="22"/>
      <c r="T2365" s="23">
        <f t="shared" si="1336"/>
        <v>0</v>
      </c>
      <c r="U2365" s="24">
        <f t="shared" ca="1" si="1337"/>
        <v>6.4285714285714288</v>
      </c>
      <c r="V2365" s="31">
        <f>VLOOKUP(H2365,Supporting!A:D,3,FALSE)</f>
        <v>36.5</v>
      </c>
      <c r="W2365" s="25">
        <f>VLOOKUP(H2365,Supporting!A:D,4,FALSE)</f>
        <v>3.15</v>
      </c>
      <c r="X2365" s="26">
        <f t="shared" si="1338"/>
        <v>54.75</v>
      </c>
      <c r="Y2365" s="26">
        <f t="shared" si="1339"/>
        <v>4.7249999999999996</v>
      </c>
      <c r="Z2365" s="26">
        <f t="shared" si="1340"/>
        <v>38.324999999999996</v>
      </c>
      <c r="AA2365" s="26">
        <f t="shared" si="1341"/>
        <v>0</v>
      </c>
      <c r="AB2365" s="26">
        <f t="shared" ca="1" si="1342"/>
        <v>30.374999999999996</v>
      </c>
      <c r="AC2365" s="26">
        <f t="shared" ca="1" si="1343"/>
        <v>68.699999999999989</v>
      </c>
      <c r="AD2365" s="93">
        <f t="shared" ca="1" si="1344"/>
        <v>68.699999999999989</v>
      </c>
    </row>
    <row r="2366" spans="1:30" ht="30" customHeight="1" x14ac:dyDescent="0.35">
      <c r="A2366" s="16"/>
      <c r="B2366" s="16" t="s">
        <v>79</v>
      </c>
      <c r="C2366" s="17">
        <v>2062</v>
      </c>
      <c r="D2366" s="18">
        <v>14750</v>
      </c>
      <c r="E2366" s="18">
        <v>8709</v>
      </c>
      <c r="F2366" s="19" t="s">
        <v>49</v>
      </c>
      <c r="G2366" s="16" t="s">
        <v>80</v>
      </c>
      <c r="H2366" s="16" t="s">
        <v>38</v>
      </c>
      <c r="I2366" s="19">
        <v>1.8</v>
      </c>
      <c r="J2366" s="19">
        <v>1.3</v>
      </c>
      <c r="K2366" s="19">
        <v>6</v>
      </c>
      <c r="L2366" s="19"/>
      <c r="M2366" s="19">
        <f t="shared" si="1333"/>
        <v>6</v>
      </c>
      <c r="N2366" s="19"/>
      <c r="O2366" s="19">
        <f t="shared" si="1334"/>
        <v>6</v>
      </c>
      <c r="P2366" s="20" t="str">
        <f>VLOOKUP(H2366,Supporting!A:D,2,FALSE)</f>
        <v>rm</v>
      </c>
      <c r="Q2366" s="21" t="str">
        <f t="shared" si="1335"/>
        <v>off hired</v>
      </c>
      <c r="R2366" s="22">
        <v>44995</v>
      </c>
      <c r="S2366" s="22">
        <v>45000</v>
      </c>
      <c r="T2366" s="23">
        <f t="shared" si="1336"/>
        <v>1</v>
      </c>
      <c r="U2366" s="24">
        <f t="shared" si="1337"/>
        <v>0.8571428571428571</v>
      </c>
      <c r="V2366" s="31">
        <f>VLOOKUP(H2366,Supporting!A:D,3,FALSE)</f>
        <v>135</v>
      </c>
      <c r="W2366" s="25">
        <f>VLOOKUP(H2366,Supporting!A:D,4,FALSE)</f>
        <v>12.25</v>
      </c>
      <c r="X2366" s="26">
        <f t="shared" si="1338"/>
        <v>810</v>
      </c>
      <c r="Y2366" s="26">
        <f t="shared" si="1339"/>
        <v>73.5</v>
      </c>
      <c r="Z2366" s="26">
        <f t="shared" si="1340"/>
        <v>566.99999999999989</v>
      </c>
      <c r="AA2366" s="26">
        <f t="shared" si="1341"/>
        <v>242.99999999999997</v>
      </c>
      <c r="AB2366" s="26">
        <f t="shared" si="1342"/>
        <v>62.999999999999993</v>
      </c>
      <c r="AC2366" s="26">
        <f t="shared" si="1343"/>
        <v>872.99999999999989</v>
      </c>
      <c r="AD2366" s="93">
        <f t="shared" si="1344"/>
        <v>872.99999999999989</v>
      </c>
    </row>
    <row r="2367" spans="1:30" ht="30" customHeight="1" x14ac:dyDescent="0.35">
      <c r="A2367" s="16"/>
      <c r="B2367" s="16" t="s">
        <v>79</v>
      </c>
      <c r="C2367" s="17">
        <v>2061</v>
      </c>
      <c r="D2367" s="18">
        <v>14749</v>
      </c>
      <c r="E2367" s="18">
        <v>8705</v>
      </c>
      <c r="F2367" s="19" t="s">
        <v>49</v>
      </c>
      <c r="G2367" s="16" t="s">
        <v>80</v>
      </c>
      <c r="H2367" s="16" t="s">
        <v>28</v>
      </c>
      <c r="I2367" s="19">
        <v>2.5</v>
      </c>
      <c r="J2367" s="19">
        <v>2.5</v>
      </c>
      <c r="K2367" s="19">
        <v>5.5</v>
      </c>
      <c r="L2367" s="19"/>
      <c r="M2367" s="19">
        <f t="shared" si="1333"/>
        <v>5.5</v>
      </c>
      <c r="N2367" s="19"/>
      <c r="O2367" s="19">
        <f t="shared" si="1334"/>
        <v>34.375</v>
      </c>
      <c r="P2367" s="20" t="str">
        <f>VLOOKUP(H2367,Supporting!A:D,2,FALSE)</f>
        <v>m3</v>
      </c>
      <c r="Q2367" s="21" t="str">
        <f t="shared" si="1335"/>
        <v>off hired</v>
      </c>
      <c r="R2367" s="22">
        <v>44995</v>
      </c>
      <c r="S2367" s="22">
        <v>44999</v>
      </c>
      <c r="T2367" s="23">
        <f t="shared" si="1336"/>
        <v>1</v>
      </c>
      <c r="U2367" s="24">
        <f t="shared" si="1337"/>
        <v>0.7142857142857143</v>
      </c>
      <c r="V2367" s="31">
        <f>VLOOKUP(H2367,Supporting!A:D,3,FALSE)</f>
        <v>7.5</v>
      </c>
      <c r="W2367" s="25">
        <f>VLOOKUP(H2367,Supporting!A:D,4,FALSE)</f>
        <v>0.70000000000000007</v>
      </c>
      <c r="X2367" s="26">
        <f t="shared" si="1338"/>
        <v>257.8125</v>
      </c>
      <c r="Y2367" s="26">
        <f t="shared" si="1339"/>
        <v>24.062500000000004</v>
      </c>
      <c r="Z2367" s="26">
        <f t="shared" si="1340"/>
        <v>180.46875</v>
      </c>
      <c r="AA2367" s="26">
        <f t="shared" si="1341"/>
        <v>77.34375</v>
      </c>
      <c r="AB2367" s="26">
        <f t="shared" si="1342"/>
        <v>17.187500000000004</v>
      </c>
      <c r="AC2367" s="26">
        <f t="shared" si="1343"/>
        <v>275</v>
      </c>
      <c r="AD2367" s="93">
        <f t="shared" si="1344"/>
        <v>275</v>
      </c>
    </row>
    <row r="2368" spans="1:30" ht="30" customHeight="1" x14ac:dyDescent="0.35">
      <c r="A2368" s="16"/>
      <c r="B2368" s="16" t="s">
        <v>79</v>
      </c>
      <c r="C2368" s="17">
        <v>2060</v>
      </c>
      <c r="D2368" s="18">
        <v>14748</v>
      </c>
      <c r="E2368" s="18">
        <v>8721</v>
      </c>
      <c r="F2368" s="19" t="s">
        <v>577</v>
      </c>
      <c r="G2368" s="16" t="s">
        <v>633</v>
      </c>
      <c r="H2368" s="16" t="s">
        <v>36</v>
      </c>
      <c r="I2368" s="19">
        <v>11.3</v>
      </c>
      <c r="J2368" s="19">
        <v>1.3</v>
      </c>
      <c r="K2368" s="19">
        <v>4</v>
      </c>
      <c r="L2368" s="19"/>
      <c r="M2368" s="19">
        <f t="shared" si="1333"/>
        <v>4</v>
      </c>
      <c r="N2368" s="19"/>
      <c r="O2368" s="19">
        <f t="shared" si="1334"/>
        <v>45.2</v>
      </c>
      <c r="P2368" s="20" t="str">
        <f>VLOOKUP(H2368,Supporting!A:D,2,FALSE)</f>
        <v>m2-LxH</v>
      </c>
      <c r="Q2368" s="21" t="str">
        <f t="shared" si="1335"/>
        <v>off hired</v>
      </c>
      <c r="R2368" s="22">
        <v>44995</v>
      </c>
      <c r="S2368" s="22">
        <v>45005</v>
      </c>
      <c r="T2368" s="23">
        <f t="shared" si="1336"/>
        <v>1</v>
      </c>
      <c r="U2368" s="24">
        <f t="shared" si="1337"/>
        <v>1.5714285714285714</v>
      </c>
      <c r="V2368" s="31">
        <f>VLOOKUP(H2368,Supporting!A:D,3,FALSE)</f>
        <v>14</v>
      </c>
      <c r="W2368" s="25">
        <f>VLOOKUP(H2368,Supporting!A:D,4,FALSE)</f>
        <v>0.84</v>
      </c>
      <c r="X2368" s="26">
        <f t="shared" si="1338"/>
        <v>632.80000000000007</v>
      </c>
      <c r="Y2368" s="26">
        <f t="shared" si="1339"/>
        <v>37.968000000000004</v>
      </c>
      <c r="Z2368" s="26">
        <f t="shared" si="1340"/>
        <v>442.96000000000004</v>
      </c>
      <c r="AA2368" s="26">
        <f t="shared" si="1341"/>
        <v>189.84</v>
      </c>
      <c r="AB2368" s="26">
        <f t="shared" si="1342"/>
        <v>59.663999999999994</v>
      </c>
      <c r="AC2368" s="26">
        <f t="shared" si="1343"/>
        <v>692.46400000000006</v>
      </c>
      <c r="AD2368" s="93">
        <f t="shared" si="1344"/>
        <v>692.46400000000006</v>
      </c>
    </row>
    <row r="2369" spans="1:30" ht="30" customHeight="1" x14ac:dyDescent="0.35">
      <c r="A2369" s="16"/>
      <c r="B2369" s="16" t="s">
        <v>79</v>
      </c>
      <c r="C2369" s="17">
        <v>2060</v>
      </c>
      <c r="D2369" s="18">
        <v>14748</v>
      </c>
      <c r="E2369" s="18">
        <v>8721</v>
      </c>
      <c r="F2369" s="19" t="s">
        <v>577</v>
      </c>
      <c r="G2369" s="16" t="s">
        <v>633</v>
      </c>
      <c r="H2369" s="16" t="s">
        <v>28</v>
      </c>
      <c r="I2369" s="19">
        <v>10</v>
      </c>
      <c r="J2369" s="19">
        <v>2.5</v>
      </c>
      <c r="K2369" s="19">
        <v>3.5</v>
      </c>
      <c r="L2369" s="19"/>
      <c r="M2369" s="19">
        <f t="shared" si="1333"/>
        <v>3.5</v>
      </c>
      <c r="N2369" s="19"/>
      <c r="O2369" s="19">
        <f t="shared" si="1334"/>
        <v>87.5</v>
      </c>
      <c r="P2369" s="20" t="str">
        <f>VLOOKUP(H2369,Supporting!A:D,2,FALSE)</f>
        <v>m3</v>
      </c>
      <c r="Q2369" s="21" t="str">
        <f t="shared" si="1335"/>
        <v>off hired</v>
      </c>
      <c r="R2369" s="22">
        <v>44995</v>
      </c>
      <c r="S2369" s="22">
        <v>45005</v>
      </c>
      <c r="T2369" s="23">
        <f t="shared" si="1336"/>
        <v>1</v>
      </c>
      <c r="U2369" s="24">
        <f t="shared" si="1337"/>
        <v>1.5714285714285714</v>
      </c>
      <c r="V2369" s="31">
        <f>VLOOKUP(H2369,Supporting!A:D,3,FALSE)</f>
        <v>7.5</v>
      </c>
      <c r="W2369" s="25">
        <f>VLOOKUP(H2369,Supporting!A:D,4,FALSE)</f>
        <v>0.70000000000000007</v>
      </c>
      <c r="X2369" s="26">
        <f t="shared" si="1338"/>
        <v>656.25</v>
      </c>
      <c r="Y2369" s="26">
        <f t="shared" si="1339"/>
        <v>61.250000000000007</v>
      </c>
      <c r="Z2369" s="26">
        <f t="shared" si="1340"/>
        <v>459.37499999999994</v>
      </c>
      <c r="AA2369" s="26">
        <f t="shared" si="1341"/>
        <v>196.875</v>
      </c>
      <c r="AB2369" s="26">
        <f t="shared" si="1342"/>
        <v>96.250000000000014</v>
      </c>
      <c r="AC2369" s="26">
        <f t="shared" si="1343"/>
        <v>752.5</v>
      </c>
      <c r="AD2369" s="93">
        <f t="shared" si="1344"/>
        <v>752.5</v>
      </c>
    </row>
    <row r="2370" spans="1:30" ht="30" customHeight="1" x14ac:dyDescent="0.35">
      <c r="A2370" s="16"/>
      <c r="B2370" s="16" t="s">
        <v>79</v>
      </c>
      <c r="C2370" s="17">
        <v>2059</v>
      </c>
      <c r="D2370" s="18">
        <v>14747</v>
      </c>
      <c r="E2370" s="18">
        <v>8706</v>
      </c>
      <c r="F2370" s="19" t="s">
        <v>49</v>
      </c>
      <c r="G2370" s="16" t="s">
        <v>80</v>
      </c>
      <c r="H2370" s="16" t="s">
        <v>28</v>
      </c>
      <c r="I2370" s="19">
        <v>2.5</v>
      </c>
      <c r="J2370" s="19">
        <v>2.5</v>
      </c>
      <c r="K2370" s="19">
        <v>5.5</v>
      </c>
      <c r="L2370" s="19"/>
      <c r="M2370" s="19">
        <f t="shared" si="1333"/>
        <v>5.5</v>
      </c>
      <c r="N2370" s="19"/>
      <c r="O2370" s="19">
        <f t="shared" si="1334"/>
        <v>34.375</v>
      </c>
      <c r="P2370" s="20" t="str">
        <f>VLOOKUP(H2370,Supporting!A:D,2,FALSE)</f>
        <v>m3</v>
      </c>
      <c r="Q2370" s="21" t="str">
        <f t="shared" si="1335"/>
        <v>off hired</v>
      </c>
      <c r="R2370" s="22">
        <v>44994</v>
      </c>
      <c r="S2370" s="22">
        <v>44999</v>
      </c>
      <c r="T2370" s="23">
        <f t="shared" si="1336"/>
        <v>1</v>
      </c>
      <c r="U2370" s="24">
        <f t="shared" si="1337"/>
        <v>0.8571428571428571</v>
      </c>
      <c r="V2370" s="31">
        <f>VLOOKUP(H2370,Supporting!A:D,3,FALSE)</f>
        <v>7.5</v>
      </c>
      <c r="W2370" s="25">
        <f>VLOOKUP(H2370,Supporting!A:D,4,FALSE)</f>
        <v>0.70000000000000007</v>
      </c>
      <c r="X2370" s="26">
        <f t="shared" si="1338"/>
        <v>257.8125</v>
      </c>
      <c r="Y2370" s="26">
        <f t="shared" si="1339"/>
        <v>24.062500000000004</v>
      </c>
      <c r="Z2370" s="26">
        <f t="shared" si="1340"/>
        <v>180.46875</v>
      </c>
      <c r="AA2370" s="26">
        <f t="shared" si="1341"/>
        <v>77.34375</v>
      </c>
      <c r="AB2370" s="26">
        <f t="shared" si="1342"/>
        <v>20.625</v>
      </c>
      <c r="AC2370" s="26">
        <f t="shared" si="1343"/>
        <v>278.4375</v>
      </c>
      <c r="AD2370" s="93">
        <f t="shared" si="1344"/>
        <v>278.4375</v>
      </c>
    </row>
    <row r="2371" spans="1:30" ht="30" customHeight="1" x14ac:dyDescent="0.35">
      <c r="A2371" s="16"/>
      <c r="B2371" s="16" t="s">
        <v>79</v>
      </c>
      <c r="C2371" s="17">
        <v>2058</v>
      </c>
      <c r="D2371" s="18">
        <v>14746</v>
      </c>
      <c r="E2371" s="18">
        <v>8706</v>
      </c>
      <c r="F2371" s="19" t="s">
        <v>49</v>
      </c>
      <c r="G2371" s="16" t="s">
        <v>80</v>
      </c>
      <c r="H2371" s="16" t="s">
        <v>38</v>
      </c>
      <c r="I2371" s="19">
        <v>1.8</v>
      </c>
      <c r="J2371" s="19">
        <v>1</v>
      </c>
      <c r="K2371" s="19">
        <v>6</v>
      </c>
      <c r="L2371" s="19"/>
      <c r="M2371" s="19">
        <f t="shared" si="1333"/>
        <v>6</v>
      </c>
      <c r="N2371" s="19"/>
      <c r="O2371" s="19">
        <f t="shared" si="1334"/>
        <v>6</v>
      </c>
      <c r="P2371" s="20" t="str">
        <f>VLOOKUP(H2371,Supporting!A:D,2,FALSE)</f>
        <v>rm</v>
      </c>
      <c r="Q2371" s="21" t="str">
        <f t="shared" si="1335"/>
        <v>off hired</v>
      </c>
      <c r="R2371" s="22">
        <v>44994</v>
      </c>
      <c r="S2371" s="22">
        <v>44999</v>
      </c>
      <c r="T2371" s="23">
        <f t="shared" si="1336"/>
        <v>1</v>
      </c>
      <c r="U2371" s="24">
        <f t="shared" si="1337"/>
        <v>0.8571428571428571</v>
      </c>
      <c r="V2371" s="31">
        <f>VLOOKUP(H2371,Supporting!A:D,3,FALSE)</f>
        <v>135</v>
      </c>
      <c r="W2371" s="25">
        <f>VLOOKUP(H2371,Supporting!A:D,4,FALSE)</f>
        <v>12.25</v>
      </c>
      <c r="X2371" s="26">
        <f t="shared" si="1338"/>
        <v>810</v>
      </c>
      <c r="Y2371" s="26">
        <f t="shared" si="1339"/>
        <v>73.5</v>
      </c>
      <c r="Z2371" s="26">
        <f t="shared" si="1340"/>
        <v>566.99999999999989</v>
      </c>
      <c r="AA2371" s="26">
        <f t="shared" si="1341"/>
        <v>242.99999999999997</v>
      </c>
      <c r="AB2371" s="26">
        <f t="shared" si="1342"/>
        <v>62.999999999999993</v>
      </c>
      <c r="AC2371" s="26">
        <f t="shared" si="1343"/>
        <v>872.99999999999989</v>
      </c>
      <c r="AD2371" s="93">
        <f t="shared" si="1344"/>
        <v>872.99999999999989</v>
      </c>
    </row>
    <row r="2372" spans="1:30" ht="30" customHeight="1" x14ac:dyDescent="0.35">
      <c r="A2372" s="16"/>
      <c r="B2372" s="16" t="s">
        <v>114</v>
      </c>
      <c r="C2372" s="17">
        <v>2057</v>
      </c>
      <c r="D2372" s="18">
        <v>14745</v>
      </c>
      <c r="E2372" s="18">
        <v>8746</v>
      </c>
      <c r="F2372" s="19" t="s">
        <v>577</v>
      </c>
      <c r="G2372" s="16" t="s">
        <v>634</v>
      </c>
      <c r="H2372" s="16" t="s">
        <v>36</v>
      </c>
      <c r="I2372" s="19">
        <v>25</v>
      </c>
      <c r="J2372" s="19">
        <v>1</v>
      </c>
      <c r="K2372" s="19">
        <v>2</v>
      </c>
      <c r="L2372" s="19"/>
      <c r="M2372" s="19">
        <f t="shared" si="1333"/>
        <v>2</v>
      </c>
      <c r="N2372" s="19"/>
      <c r="O2372" s="19">
        <f t="shared" si="1334"/>
        <v>50</v>
      </c>
      <c r="P2372" s="20" t="str">
        <f>VLOOKUP(H2372,Supporting!A:D,2,FALSE)</f>
        <v>m2-LxH</v>
      </c>
      <c r="Q2372" s="21" t="str">
        <f t="shared" si="1335"/>
        <v>off hired</v>
      </c>
      <c r="R2372" s="22">
        <v>44994</v>
      </c>
      <c r="S2372" s="22">
        <v>45017</v>
      </c>
      <c r="T2372" s="23">
        <f t="shared" si="1336"/>
        <v>1</v>
      </c>
      <c r="U2372" s="24">
        <f t="shared" si="1337"/>
        <v>3.4285714285714284</v>
      </c>
      <c r="V2372" s="31">
        <f>VLOOKUP(H2372,Supporting!A:D,3,FALSE)</f>
        <v>14</v>
      </c>
      <c r="W2372" s="25">
        <f>VLOOKUP(H2372,Supporting!A:D,4,FALSE)</f>
        <v>0.84</v>
      </c>
      <c r="X2372" s="26">
        <f t="shared" si="1338"/>
        <v>700</v>
      </c>
      <c r="Y2372" s="26">
        <f t="shared" si="1339"/>
        <v>42</v>
      </c>
      <c r="Z2372" s="26">
        <f t="shared" si="1340"/>
        <v>490</v>
      </c>
      <c r="AA2372" s="26">
        <f t="shared" si="1341"/>
        <v>210</v>
      </c>
      <c r="AB2372" s="26">
        <f t="shared" si="1342"/>
        <v>143.99999999999997</v>
      </c>
      <c r="AC2372" s="26">
        <f t="shared" si="1343"/>
        <v>844</v>
      </c>
      <c r="AD2372" s="93">
        <f t="shared" si="1344"/>
        <v>844</v>
      </c>
    </row>
    <row r="2373" spans="1:30" ht="30" customHeight="1" x14ac:dyDescent="0.35">
      <c r="A2373" s="16"/>
      <c r="B2373" s="16" t="s">
        <v>79</v>
      </c>
      <c r="C2373" s="17">
        <v>2056</v>
      </c>
      <c r="D2373" s="18">
        <v>14744</v>
      </c>
      <c r="E2373" s="18"/>
      <c r="F2373" s="19" t="s">
        <v>577</v>
      </c>
      <c r="G2373" s="16"/>
      <c r="H2373" s="16" t="s">
        <v>36</v>
      </c>
      <c r="I2373" s="19">
        <v>15</v>
      </c>
      <c r="J2373" s="19">
        <v>1</v>
      </c>
      <c r="K2373" s="19">
        <v>1.5</v>
      </c>
      <c r="L2373" s="19"/>
      <c r="M2373" s="19">
        <f t="shared" si="1333"/>
        <v>1.5</v>
      </c>
      <c r="N2373" s="19"/>
      <c r="O2373" s="19">
        <f t="shared" si="1334"/>
        <v>22.5</v>
      </c>
      <c r="P2373" s="20" t="str">
        <f>VLOOKUP(H2373,Supporting!A:D,2,FALSE)</f>
        <v>m2-LxH</v>
      </c>
      <c r="Q2373" s="21" t="str">
        <f t="shared" si="1335"/>
        <v>on hire</v>
      </c>
      <c r="R2373" s="22">
        <v>44994</v>
      </c>
      <c r="S2373" s="22"/>
      <c r="T2373" s="23">
        <f t="shared" si="1336"/>
        <v>0</v>
      </c>
      <c r="U2373" s="24">
        <f t="shared" ca="1" si="1337"/>
        <v>6.7142857142857144</v>
      </c>
      <c r="V2373" s="31">
        <f>VLOOKUP(H2373,Supporting!A:D,3,FALSE)</f>
        <v>14</v>
      </c>
      <c r="W2373" s="25">
        <f>VLOOKUP(H2373,Supporting!A:D,4,FALSE)</f>
        <v>0.84</v>
      </c>
      <c r="X2373" s="26">
        <f t="shared" si="1338"/>
        <v>315</v>
      </c>
      <c r="Y2373" s="26">
        <f t="shared" si="1339"/>
        <v>18.899999999999999</v>
      </c>
      <c r="Z2373" s="26">
        <f t="shared" si="1340"/>
        <v>220.49999999999997</v>
      </c>
      <c r="AA2373" s="26">
        <f t="shared" si="1341"/>
        <v>0</v>
      </c>
      <c r="AB2373" s="26">
        <f t="shared" ca="1" si="1342"/>
        <v>126.9</v>
      </c>
      <c r="AC2373" s="26">
        <f t="shared" ca="1" si="1343"/>
        <v>347.4</v>
      </c>
      <c r="AD2373" s="93">
        <f t="shared" ca="1" si="1344"/>
        <v>347.4</v>
      </c>
    </row>
    <row r="2374" spans="1:30" ht="30" customHeight="1" x14ac:dyDescent="0.35">
      <c r="A2374" s="16"/>
      <c r="B2374" s="16" t="s">
        <v>79</v>
      </c>
      <c r="C2374" s="17">
        <v>2055</v>
      </c>
      <c r="D2374" s="18">
        <v>14743</v>
      </c>
      <c r="E2374" s="18">
        <v>8709</v>
      </c>
      <c r="F2374" s="19" t="s">
        <v>49</v>
      </c>
      <c r="G2374" s="16" t="s">
        <v>80</v>
      </c>
      <c r="H2374" s="16" t="s">
        <v>38</v>
      </c>
      <c r="I2374" s="19">
        <v>1.8</v>
      </c>
      <c r="J2374" s="19">
        <v>1</v>
      </c>
      <c r="K2374" s="19">
        <v>5.5</v>
      </c>
      <c r="L2374" s="19"/>
      <c r="M2374" s="19">
        <f t="shared" si="1333"/>
        <v>5.5</v>
      </c>
      <c r="N2374" s="19"/>
      <c r="O2374" s="19">
        <f t="shared" si="1334"/>
        <v>5.5</v>
      </c>
      <c r="P2374" s="20" t="str">
        <f>VLOOKUP(H2374,Supporting!A:D,2,FALSE)</f>
        <v>rm</v>
      </c>
      <c r="Q2374" s="21" t="str">
        <f t="shared" si="1335"/>
        <v>off hired</v>
      </c>
      <c r="R2374" s="22">
        <v>44994</v>
      </c>
      <c r="S2374" s="22">
        <v>45000</v>
      </c>
      <c r="T2374" s="23">
        <f t="shared" si="1336"/>
        <v>1</v>
      </c>
      <c r="U2374" s="24">
        <f t="shared" si="1337"/>
        <v>1</v>
      </c>
      <c r="V2374" s="31">
        <f>VLOOKUP(H2374,Supporting!A:D,3,FALSE)</f>
        <v>135</v>
      </c>
      <c r="W2374" s="25">
        <f>VLOOKUP(H2374,Supporting!A:D,4,FALSE)</f>
        <v>12.25</v>
      </c>
      <c r="X2374" s="26">
        <f t="shared" si="1338"/>
        <v>742.5</v>
      </c>
      <c r="Y2374" s="26">
        <f t="shared" si="1339"/>
        <v>67.375</v>
      </c>
      <c r="Z2374" s="26">
        <f t="shared" si="1340"/>
        <v>519.75</v>
      </c>
      <c r="AA2374" s="26">
        <f t="shared" si="1341"/>
        <v>222.75</v>
      </c>
      <c r="AB2374" s="26">
        <f t="shared" si="1342"/>
        <v>67.375</v>
      </c>
      <c r="AC2374" s="26">
        <f t="shared" si="1343"/>
        <v>809.875</v>
      </c>
      <c r="AD2374" s="93">
        <f t="shared" si="1344"/>
        <v>809.875</v>
      </c>
    </row>
    <row r="2375" spans="1:30" ht="30" customHeight="1" x14ac:dyDescent="0.35">
      <c r="A2375" s="16"/>
      <c r="B2375" s="16" t="s">
        <v>47</v>
      </c>
      <c r="C2375" s="17">
        <v>2052</v>
      </c>
      <c r="D2375" s="18">
        <v>14740</v>
      </c>
      <c r="E2375" s="18">
        <v>8737</v>
      </c>
      <c r="F2375" s="19" t="s">
        <v>577</v>
      </c>
      <c r="G2375" s="16" t="s">
        <v>635</v>
      </c>
      <c r="H2375" s="16" t="s">
        <v>28</v>
      </c>
      <c r="I2375" s="19">
        <v>2.5</v>
      </c>
      <c r="J2375" s="19">
        <v>2.5</v>
      </c>
      <c r="K2375" s="19">
        <v>4</v>
      </c>
      <c r="L2375" s="19"/>
      <c r="M2375" s="19">
        <f t="shared" si="1333"/>
        <v>4</v>
      </c>
      <c r="N2375" s="19"/>
      <c r="O2375" s="19">
        <f t="shared" si="1334"/>
        <v>25</v>
      </c>
      <c r="P2375" s="20" t="str">
        <f>VLOOKUP(H2375,Supporting!A:D,2,FALSE)</f>
        <v>m3</v>
      </c>
      <c r="Q2375" s="21" t="str">
        <f t="shared" si="1335"/>
        <v>off hired</v>
      </c>
      <c r="R2375" s="22">
        <v>44993</v>
      </c>
      <c r="S2375" s="22">
        <v>45009</v>
      </c>
      <c r="T2375" s="23">
        <f t="shared" si="1336"/>
        <v>1</v>
      </c>
      <c r="U2375" s="24">
        <f t="shared" si="1337"/>
        <v>2.4285714285714284</v>
      </c>
      <c r="V2375" s="31">
        <f>VLOOKUP(H2375,Supporting!A:D,3,FALSE)</f>
        <v>7.5</v>
      </c>
      <c r="W2375" s="25">
        <f>VLOOKUP(H2375,Supporting!A:D,4,FALSE)</f>
        <v>0.70000000000000007</v>
      </c>
      <c r="X2375" s="26">
        <f t="shared" si="1338"/>
        <v>187.5</v>
      </c>
      <c r="Y2375" s="26">
        <f t="shared" si="1339"/>
        <v>17.5</v>
      </c>
      <c r="Z2375" s="26">
        <f t="shared" si="1340"/>
        <v>131.25</v>
      </c>
      <c r="AA2375" s="26">
        <f t="shared" si="1341"/>
        <v>56.25</v>
      </c>
      <c r="AB2375" s="26">
        <f t="shared" si="1342"/>
        <v>42.5</v>
      </c>
      <c r="AC2375" s="26">
        <f t="shared" si="1343"/>
        <v>230</v>
      </c>
      <c r="AD2375" s="93">
        <f t="shared" si="1344"/>
        <v>230</v>
      </c>
    </row>
    <row r="2376" spans="1:30" ht="30" customHeight="1" x14ac:dyDescent="0.35">
      <c r="A2376" s="16"/>
      <c r="B2376" s="16" t="s">
        <v>47</v>
      </c>
      <c r="C2376" s="17">
        <v>2052</v>
      </c>
      <c r="D2376" s="18">
        <v>14740</v>
      </c>
      <c r="E2376" s="18">
        <v>8737</v>
      </c>
      <c r="F2376" s="19" t="s">
        <v>577</v>
      </c>
      <c r="G2376" s="16" t="s">
        <v>635</v>
      </c>
      <c r="H2376" s="16" t="s">
        <v>41</v>
      </c>
      <c r="I2376" s="19">
        <v>5</v>
      </c>
      <c r="J2376" s="19">
        <v>0.6</v>
      </c>
      <c r="K2376" s="19"/>
      <c r="L2376" s="19"/>
      <c r="M2376" s="19">
        <f t="shared" si="1333"/>
        <v>0</v>
      </c>
      <c r="N2376" s="19">
        <v>1</v>
      </c>
      <c r="O2376" s="19">
        <f t="shared" si="1334"/>
        <v>3</v>
      </c>
      <c r="P2376" s="20" t="str">
        <f>VLOOKUP(H2376,Supporting!A:D,2,FALSE)</f>
        <v>m2-LxW</v>
      </c>
      <c r="Q2376" s="21" t="str">
        <f t="shared" si="1335"/>
        <v>off hired</v>
      </c>
      <c r="R2376" s="22">
        <v>44993</v>
      </c>
      <c r="S2376" s="22">
        <v>45009</v>
      </c>
      <c r="T2376" s="23">
        <f t="shared" si="1336"/>
        <v>1</v>
      </c>
      <c r="U2376" s="24">
        <f t="shared" si="1337"/>
        <v>2.4285714285714284</v>
      </c>
      <c r="V2376" s="31">
        <f>VLOOKUP(H2376,Supporting!A:D,3,FALSE)</f>
        <v>36.5</v>
      </c>
      <c r="W2376" s="25">
        <f>VLOOKUP(H2376,Supporting!A:D,4,FALSE)</f>
        <v>3.15</v>
      </c>
      <c r="X2376" s="26">
        <f t="shared" si="1338"/>
        <v>109.5</v>
      </c>
      <c r="Y2376" s="26">
        <f t="shared" si="1339"/>
        <v>9.4499999999999993</v>
      </c>
      <c r="Z2376" s="26">
        <f t="shared" si="1340"/>
        <v>76.649999999999991</v>
      </c>
      <c r="AA2376" s="26">
        <f t="shared" si="1341"/>
        <v>32.849999999999994</v>
      </c>
      <c r="AB2376" s="26">
        <f t="shared" si="1342"/>
        <v>22.949999999999996</v>
      </c>
      <c r="AC2376" s="26">
        <f t="shared" si="1343"/>
        <v>132.44999999999999</v>
      </c>
      <c r="AD2376" s="93">
        <f t="shared" si="1344"/>
        <v>132.44999999999999</v>
      </c>
    </row>
    <row r="2377" spans="1:30" ht="30" customHeight="1" x14ac:dyDescent="0.35">
      <c r="A2377" s="16"/>
      <c r="B2377" s="16" t="s">
        <v>47</v>
      </c>
      <c r="C2377" s="17">
        <v>2051</v>
      </c>
      <c r="D2377" s="18">
        <v>14739</v>
      </c>
      <c r="E2377" s="18">
        <v>8723</v>
      </c>
      <c r="F2377" s="19" t="s">
        <v>577</v>
      </c>
      <c r="G2377" s="16" t="s">
        <v>212</v>
      </c>
      <c r="H2377" s="16" t="s">
        <v>38</v>
      </c>
      <c r="I2377" s="19">
        <v>2.5</v>
      </c>
      <c r="J2377" s="19">
        <v>1.8</v>
      </c>
      <c r="K2377" s="19">
        <v>4.5</v>
      </c>
      <c r="L2377" s="19"/>
      <c r="M2377" s="19">
        <f t="shared" si="1333"/>
        <v>4.5</v>
      </c>
      <c r="N2377" s="19"/>
      <c r="O2377" s="19">
        <f t="shared" si="1334"/>
        <v>4.5</v>
      </c>
      <c r="P2377" s="20" t="str">
        <f>VLOOKUP(H2377,Supporting!A:D,2,FALSE)</f>
        <v>rm</v>
      </c>
      <c r="Q2377" s="21" t="str">
        <f t="shared" si="1335"/>
        <v>off hired</v>
      </c>
      <c r="R2377" s="22">
        <v>44993</v>
      </c>
      <c r="S2377" s="22">
        <v>45005</v>
      </c>
      <c r="T2377" s="23">
        <f t="shared" si="1336"/>
        <v>1</v>
      </c>
      <c r="U2377" s="24">
        <f t="shared" si="1337"/>
        <v>1.8571428571428572</v>
      </c>
      <c r="V2377" s="31">
        <f>VLOOKUP(H2377,Supporting!A:D,3,FALSE)</f>
        <v>135</v>
      </c>
      <c r="W2377" s="25">
        <f>VLOOKUP(H2377,Supporting!A:D,4,FALSE)</f>
        <v>12.25</v>
      </c>
      <c r="X2377" s="26">
        <f t="shared" si="1338"/>
        <v>607.5</v>
      </c>
      <c r="Y2377" s="26">
        <f t="shared" si="1339"/>
        <v>55.125</v>
      </c>
      <c r="Z2377" s="26">
        <f t="shared" si="1340"/>
        <v>425.25</v>
      </c>
      <c r="AA2377" s="26">
        <f t="shared" si="1341"/>
        <v>182.24999999999997</v>
      </c>
      <c r="AB2377" s="26">
        <f t="shared" si="1342"/>
        <v>102.375</v>
      </c>
      <c r="AC2377" s="26">
        <f t="shared" si="1343"/>
        <v>709.875</v>
      </c>
      <c r="AD2377" s="93">
        <f t="shared" si="1344"/>
        <v>709.875</v>
      </c>
    </row>
    <row r="2378" spans="1:30" ht="30" customHeight="1" x14ac:dyDescent="0.35">
      <c r="A2378" s="16"/>
      <c r="B2378" s="16" t="s">
        <v>47</v>
      </c>
      <c r="C2378" s="17">
        <v>2051</v>
      </c>
      <c r="D2378" s="18">
        <v>14739</v>
      </c>
      <c r="E2378" s="18">
        <v>8723</v>
      </c>
      <c r="F2378" s="19" t="s">
        <v>577</v>
      </c>
      <c r="G2378" s="16" t="s">
        <v>212</v>
      </c>
      <c r="H2378" s="16" t="s">
        <v>41</v>
      </c>
      <c r="I2378" s="19">
        <v>2.5</v>
      </c>
      <c r="J2378" s="19">
        <v>1</v>
      </c>
      <c r="K2378" s="19"/>
      <c r="L2378" s="19"/>
      <c r="M2378" s="19">
        <f t="shared" si="1333"/>
        <v>0</v>
      </c>
      <c r="N2378" s="19">
        <v>2</v>
      </c>
      <c r="O2378" s="19">
        <f t="shared" si="1334"/>
        <v>5</v>
      </c>
      <c r="P2378" s="20" t="str">
        <f>VLOOKUP(H2378,Supporting!A:D,2,FALSE)</f>
        <v>m2-LxW</v>
      </c>
      <c r="Q2378" s="21" t="str">
        <f t="shared" si="1335"/>
        <v>off hired</v>
      </c>
      <c r="R2378" s="22">
        <v>44993</v>
      </c>
      <c r="S2378" s="22">
        <v>45005</v>
      </c>
      <c r="T2378" s="23">
        <f t="shared" si="1336"/>
        <v>1</v>
      </c>
      <c r="U2378" s="24">
        <f t="shared" si="1337"/>
        <v>1.8571428571428572</v>
      </c>
      <c r="V2378" s="31">
        <f>VLOOKUP(H2378,Supporting!A:D,3,FALSE)</f>
        <v>36.5</v>
      </c>
      <c r="W2378" s="25">
        <f>VLOOKUP(H2378,Supporting!A:D,4,FALSE)</f>
        <v>3.15</v>
      </c>
      <c r="X2378" s="26">
        <f t="shared" si="1338"/>
        <v>182.5</v>
      </c>
      <c r="Y2378" s="26">
        <f t="shared" si="1339"/>
        <v>15.75</v>
      </c>
      <c r="Z2378" s="26">
        <f t="shared" si="1340"/>
        <v>127.75</v>
      </c>
      <c r="AA2378" s="26">
        <f t="shared" si="1341"/>
        <v>54.75</v>
      </c>
      <c r="AB2378" s="26">
        <f t="shared" si="1342"/>
        <v>29.25</v>
      </c>
      <c r="AC2378" s="26">
        <f t="shared" si="1343"/>
        <v>211.75</v>
      </c>
      <c r="AD2378" s="93">
        <f t="shared" si="1344"/>
        <v>211.75</v>
      </c>
    </row>
    <row r="2379" spans="1:30" ht="30" customHeight="1" x14ac:dyDescent="0.35">
      <c r="A2379" s="16"/>
      <c r="B2379" s="16" t="s">
        <v>47</v>
      </c>
      <c r="C2379" s="17">
        <v>2051</v>
      </c>
      <c r="D2379" s="18">
        <v>14739</v>
      </c>
      <c r="E2379" s="18">
        <v>8723</v>
      </c>
      <c r="F2379" s="19" t="s">
        <v>577</v>
      </c>
      <c r="G2379" s="16" t="s">
        <v>212</v>
      </c>
      <c r="H2379" s="16" t="s">
        <v>41</v>
      </c>
      <c r="I2379" s="19">
        <v>1.8</v>
      </c>
      <c r="J2379" s="19">
        <v>1</v>
      </c>
      <c r="K2379" s="19"/>
      <c r="L2379" s="19"/>
      <c r="M2379" s="19">
        <f t="shared" si="1333"/>
        <v>0</v>
      </c>
      <c r="N2379" s="19">
        <v>2</v>
      </c>
      <c r="O2379" s="19">
        <f t="shared" si="1334"/>
        <v>3.6</v>
      </c>
      <c r="P2379" s="20" t="str">
        <f>VLOOKUP(H2379,Supporting!A:D,2,FALSE)</f>
        <v>m2-LxW</v>
      </c>
      <c r="Q2379" s="21" t="str">
        <f t="shared" si="1335"/>
        <v>off hired</v>
      </c>
      <c r="R2379" s="22">
        <v>44993</v>
      </c>
      <c r="S2379" s="22">
        <v>45005</v>
      </c>
      <c r="T2379" s="23">
        <f t="shared" si="1336"/>
        <v>1</v>
      </c>
      <c r="U2379" s="24">
        <f t="shared" si="1337"/>
        <v>1.8571428571428572</v>
      </c>
      <c r="V2379" s="31">
        <f>VLOOKUP(H2379,Supporting!A:D,3,FALSE)</f>
        <v>36.5</v>
      </c>
      <c r="W2379" s="25">
        <f>VLOOKUP(H2379,Supporting!A:D,4,FALSE)</f>
        <v>3.15</v>
      </c>
      <c r="X2379" s="26">
        <f t="shared" si="1338"/>
        <v>131.4</v>
      </c>
      <c r="Y2379" s="26">
        <f t="shared" si="1339"/>
        <v>11.34</v>
      </c>
      <c r="Z2379" s="26">
        <f t="shared" si="1340"/>
        <v>91.98</v>
      </c>
      <c r="AA2379" s="26">
        <f t="shared" si="1341"/>
        <v>39.42</v>
      </c>
      <c r="AB2379" s="26">
        <f t="shared" si="1342"/>
        <v>21.06</v>
      </c>
      <c r="AC2379" s="26">
        <f t="shared" si="1343"/>
        <v>152.46</v>
      </c>
      <c r="AD2379" s="93">
        <f t="shared" si="1344"/>
        <v>152.46</v>
      </c>
    </row>
    <row r="2380" spans="1:30" ht="30" customHeight="1" x14ac:dyDescent="0.35">
      <c r="A2380" s="16"/>
      <c r="B2380" s="16" t="s">
        <v>47</v>
      </c>
      <c r="C2380" s="17">
        <v>2050</v>
      </c>
      <c r="D2380" s="18">
        <v>14738</v>
      </c>
      <c r="E2380" s="18"/>
      <c r="F2380" s="19" t="s">
        <v>577</v>
      </c>
      <c r="G2380" s="16" t="s">
        <v>72</v>
      </c>
      <c r="H2380" s="16" t="s">
        <v>36</v>
      </c>
      <c r="I2380" s="19">
        <v>6.3</v>
      </c>
      <c r="J2380" s="19">
        <v>1.3</v>
      </c>
      <c r="K2380" s="19">
        <v>2.5</v>
      </c>
      <c r="L2380" s="19"/>
      <c r="M2380" s="19">
        <f t="shared" si="1333"/>
        <v>2.5</v>
      </c>
      <c r="N2380" s="19"/>
      <c r="O2380" s="19">
        <f t="shared" si="1334"/>
        <v>15.75</v>
      </c>
      <c r="P2380" s="20" t="str">
        <f>VLOOKUP(H2380,Supporting!A:D,2,FALSE)</f>
        <v>m2-LxH</v>
      </c>
      <c r="Q2380" s="21" t="str">
        <f t="shared" si="1335"/>
        <v>on hire</v>
      </c>
      <c r="R2380" s="22">
        <v>44993</v>
      </c>
      <c r="S2380" s="22"/>
      <c r="T2380" s="23">
        <f t="shared" si="1336"/>
        <v>0</v>
      </c>
      <c r="U2380" s="24">
        <f t="shared" ca="1" si="1337"/>
        <v>6.8571428571428568</v>
      </c>
      <c r="V2380" s="31">
        <f>VLOOKUP(H2380,Supporting!A:D,3,FALSE)</f>
        <v>14</v>
      </c>
      <c r="W2380" s="25">
        <f>VLOOKUP(H2380,Supporting!A:D,4,FALSE)</f>
        <v>0.84</v>
      </c>
      <c r="X2380" s="26">
        <f t="shared" si="1338"/>
        <v>220.5</v>
      </c>
      <c r="Y2380" s="26">
        <f t="shared" si="1339"/>
        <v>13.229999999999999</v>
      </c>
      <c r="Z2380" s="26">
        <f t="shared" si="1340"/>
        <v>154.34999999999997</v>
      </c>
      <c r="AA2380" s="26">
        <f t="shared" si="1341"/>
        <v>0</v>
      </c>
      <c r="AB2380" s="26">
        <f t="shared" ca="1" si="1342"/>
        <v>90.72</v>
      </c>
      <c r="AC2380" s="26">
        <f t="shared" ca="1" si="1343"/>
        <v>245.06999999999996</v>
      </c>
      <c r="AD2380" s="93">
        <f t="shared" ca="1" si="1344"/>
        <v>245.06999999999996</v>
      </c>
    </row>
    <row r="2381" spans="1:30" ht="30" customHeight="1" x14ac:dyDescent="0.35">
      <c r="A2381" s="16"/>
      <c r="B2381" s="16" t="s">
        <v>47</v>
      </c>
      <c r="C2381" s="17">
        <v>2049</v>
      </c>
      <c r="D2381" s="18">
        <v>14737</v>
      </c>
      <c r="E2381" s="18"/>
      <c r="F2381" s="19" t="s">
        <v>49</v>
      </c>
      <c r="G2381" s="16"/>
      <c r="H2381" s="16" t="s">
        <v>36</v>
      </c>
      <c r="I2381" s="19">
        <v>5</v>
      </c>
      <c r="J2381" s="19">
        <v>1.3</v>
      </c>
      <c r="K2381" s="19">
        <v>4</v>
      </c>
      <c r="L2381" s="19"/>
      <c r="M2381" s="19">
        <f t="shared" si="1333"/>
        <v>4</v>
      </c>
      <c r="N2381" s="19"/>
      <c r="O2381" s="19">
        <f t="shared" si="1334"/>
        <v>20</v>
      </c>
      <c r="P2381" s="20" t="str">
        <f>VLOOKUP(H2381,Supporting!A:D,2,FALSE)</f>
        <v>m2-LxH</v>
      </c>
      <c r="Q2381" s="21" t="str">
        <f t="shared" si="1335"/>
        <v>on hire</v>
      </c>
      <c r="R2381" s="22">
        <v>44993</v>
      </c>
      <c r="S2381" s="22"/>
      <c r="T2381" s="23">
        <f t="shared" si="1336"/>
        <v>0</v>
      </c>
      <c r="U2381" s="24">
        <f t="shared" ca="1" si="1337"/>
        <v>6.8571428571428568</v>
      </c>
      <c r="V2381" s="31">
        <f>VLOOKUP(H2381,Supporting!A:D,3,FALSE)</f>
        <v>14</v>
      </c>
      <c r="W2381" s="25">
        <f>VLOOKUP(H2381,Supporting!A:D,4,FALSE)</f>
        <v>0.84</v>
      </c>
      <c r="X2381" s="26">
        <f t="shared" si="1338"/>
        <v>280</v>
      </c>
      <c r="Y2381" s="26">
        <f t="shared" si="1339"/>
        <v>16.8</v>
      </c>
      <c r="Z2381" s="26">
        <f t="shared" si="1340"/>
        <v>196</v>
      </c>
      <c r="AA2381" s="26">
        <f t="shared" si="1341"/>
        <v>0</v>
      </c>
      <c r="AB2381" s="26">
        <f t="shared" ca="1" si="1342"/>
        <v>115.19999999999999</v>
      </c>
      <c r="AC2381" s="26">
        <f t="shared" ca="1" si="1343"/>
        <v>311.2</v>
      </c>
      <c r="AD2381" s="93">
        <f t="shared" ca="1" si="1344"/>
        <v>311.2</v>
      </c>
    </row>
    <row r="2382" spans="1:30" ht="30" customHeight="1" x14ac:dyDescent="0.35">
      <c r="A2382" s="16"/>
      <c r="B2382" s="16" t="s">
        <v>47</v>
      </c>
      <c r="C2382" s="17">
        <v>2048</v>
      </c>
      <c r="D2382" s="18">
        <v>14736</v>
      </c>
      <c r="E2382" s="18"/>
      <c r="F2382" s="19" t="s">
        <v>49</v>
      </c>
      <c r="G2382" s="16" t="s">
        <v>146</v>
      </c>
      <c r="H2382" s="16" t="s">
        <v>36</v>
      </c>
      <c r="I2382" s="19">
        <v>2.5</v>
      </c>
      <c r="J2382" s="19">
        <v>1</v>
      </c>
      <c r="K2382" s="19">
        <v>2.5</v>
      </c>
      <c r="L2382" s="19"/>
      <c r="M2382" s="19">
        <f t="shared" si="1333"/>
        <v>2.5</v>
      </c>
      <c r="N2382" s="19"/>
      <c r="O2382" s="19">
        <f t="shared" si="1334"/>
        <v>6.25</v>
      </c>
      <c r="P2382" s="20" t="str">
        <f>VLOOKUP(H2382,Supporting!A:D,2,FALSE)</f>
        <v>m2-LxH</v>
      </c>
      <c r="Q2382" s="21" t="str">
        <f t="shared" si="1335"/>
        <v>on hire</v>
      </c>
      <c r="R2382" s="22">
        <v>44993</v>
      </c>
      <c r="S2382" s="22"/>
      <c r="T2382" s="23">
        <f t="shared" si="1336"/>
        <v>0</v>
      </c>
      <c r="U2382" s="24">
        <f t="shared" ca="1" si="1337"/>
        <v>6.8571428571428568</v>
      </c>
      <c r="V2382" s="31">
        <f>VLOOKUP(H2382,Supporting!A:D,3,FALSE)</f>
        <v>14</v>
      </c>
      <c r="W2382" s="25">
        <f>VLOOKUP(H2382,Supporting!A:D,4,FALSE)</f>
        <v>0.84</v>
      </c>
      <c r="X2382" s="26">
        <f t="shared" si="1338"/>
        <v>87.5</v>
      </c>
      <c r="Y2382" s="26">
        <f t="shared" si="1339"/>
        <v>5.25</v>
      </c>
      <c r="Z2382" s="26">
        <f t="shared" si="1340"/>
        <v>61.25</v>
      </c>
      <c r="AA2382" s="26">
        <f t="shared" si="1341"/>
        <v>0</v>
      </c>
      <c r="AB2382" s="26">
        <f t="shared" ca="1" si="1342"/>
        <v>35.999999999999993</v>
      </c>
      <c r="AC2382" s="26">
        <f t="shared" ca="1" si="1343"/>
        <v>97.25</v>
      </c>
      <c r="AD2382" s="93">
        <f t="shared" ca="1" si="1344"/>
        <v>97.25</v>
      </c>
    </row>
    <row r="2383" spans="1:30" ht="30" customHeight="1" x14ac:dyDescent="0.35">
      <c r="A2383" s="16"/>
      <c r="B2383" s="16" t="s">
        <v>47</v>
      </c>
      <c r="C2383" s="17">
        <v>2047</v>
      </c>
      <c r="D2383" s="18">
        <v>14735</v>
      </c>
      <c r="E2383" s="18"/>
      <c r="F2383" s="19" t="s">
        <v>49</v>
      </c>
      <c r="G2383" s="16"/>
      <c r="H2383" s="16" t="s">
        <v>36</v>
      </c>
      <c r="I2383" s="19">
        <v>11</v>
      </c>
      <c r="J2383" s="19">
        <v>1</v>
      </c>
      <c r="K2383" s="19">
        <v>4</v>
      </c>
      <c r="L2383" s="19"/>
      <c r="M2383" s="19">
        <f t="shared" si="1333"/>
        <v>4</v>
      </c>
      <c r="N2383" s="19"/>
      <c r="O2383" s="19">
        <f t="shared" si="1334"/>
        <v>44</v>
      </c>
      <c r="P2383" s="20" t="str">
        <f>VLOOKUP(H2383,Supporting!A:D,2,FALSE)</f>
        <v>m2-LxH</v>
      </c>
      <c r="Q2383" s="21" t="str">
        <f t="shared" si="1335"/>
        <v>on hire</v>
      </c>
      <c r="R2383" s="22">
        <v>44992</v>
      </c>
      <c r="S2383" s="22"/>
      <c r="T2383" s="23">
        <f t="shared" si="1336"/>
        <v>0</v>
      </c>
      <c r="U2383" s="24">
        <f t="shared" ca="1" si="1337"/>
        <v>7</v>
      </c>
      <c r="V2383" s="31">
        <f>VLOOKUP(H2383,Supporting!A:D,3,FALSE)</f>
        <v>14</v>
      </c>
      <c r="W2383" s="25">
        <f>VLOOKUP(H2383,Supporting!A:D,4,FALSE)</f>
        <v>0.84</v>
      </c>
      <c r="X2383" s="26">
        <f t="shared" si="1338"/>
        <v>616</v>
      </c>
      <c r="Y2383" s="26">
        <f t="shared" si="1339"/>
        <v>36.96</v>
      </c>
      <c r="Z2383" s="26">
        <f t="shared" si="1340"/>
        <v>431.19999999999993</v>
      </c>
      <c r="AA2383" s="26">
        <f t="shared" si="1341"/>
        <v>0</v>
      </c>
      <c r="AB2383" s="26">
        <f t="shared" ca="1" si="1342"/>
        <v>258.71999999999997</v>
      </c>
      <c r="AC2383" s="26">
        <f t="shared" ca="1" si="1343"/>
        <v>689.91999999999985</v>
      </c>
      <c r="AD2383" s="93">
        <f t="shared" ca="1" si="1344"/>
        <v>689.91999999999985</v>
      </c>
    </row>
    <row r="2384" spans="1:30" ht="30" customHeight="1" x14ac:dyDescent="0.35">
      <c r="A2384" s="16"/>
      <c r="B2384" s="16" t="s">
        <v>47</v>
      </c>
      <c r="C2384" s="17">
        <v>2046</v>
      </c>
      <c r="D2384" s="18">
        <v>14734</v>
      </c>
      <c r="E2384" s="18">
        <v>8796</v>
      </c>
      <c r="F2384" s="19" t="s">
        <v>49</v>
      </c>
      <c r="G2384" s="16"/>
      <c r="H2384" s="16" t="s">
        <v>36</v>
      </c>
      <c r="I2384" s="19">
        <v>4</v>
      </c>
      <c r="J2384" s="19">
        <v>1.3</v>
      </c>
      <c r="K2384" s="19">
        <v>2</v>
      </c>
      <c r="L2384" s="19"/>
      <c r="M2384" s="19">
        <f t="shared" si="1333"/>
        <v>2</v>
      </c>
      <c r="N2384" s="19"/>
      <c r="O2384" s="19">
        <f t="shared" si="1334"/>
        <v>8</v>
      </c>
      <c r="P2384" s="20" t="str">
        <f>VLOOKUP(H2384,Supporting!A:D,2,FALSE)</f>
        <v>m2-LxH</v>
      </c>
      <c r="Q2384" s="21" t="str">
        <f t="shared" si="1335"/>
        <v>off hired</v>
      </c>
      <c r="R2384" s="22">
        <v>44992</v>
      </c>
      <c r="S2384" s="22">
        <v>44995</v>
      </c>
      <c r="T2384" s="23">
        <f t="shared" si="1336"/>
        <v>1</v>
      </c>
      <c r="U2384" s="24">
        <f t="shared" si="1337"/>
        <v>0.5714285714285714</v>
      </c>
      <c r="V2384" s="31">
        <f>VLOOKUP(H2384,Supporting!A:D,3,FALSE)</f>
        <v>14</v>
      </c>
      <c r="W2384" s="25">
        <f>VLOOKUP(H2384,Supporting!A:D,4,FALSE)</f>
        <v>0.84</v>
      </c>
      <c r="X2384" s="26">
        <f t="shared" si="1338"/>
        <v>112</v>
      </c>
      <c r="Y2384" s="26">
        <f t="shared" si="1339"/>
        <v>6.72</v>
      </c>
      <c r="Z2384" s="26">
        <f t="shared" si="1340"/>
        <v>78.399999999999991</v>
      </c>
      <c r="AA2384" s="26">
        <f t="shared" si="1341"/>
        <v>33.6</v>
      </c>
      <c r="AB2384" s="26">
        <f t="shared" si="1342"/>
        <v>3.84</v>
      </c>
      <c r="AC2384" s="26">
        <f t="shared" si="1343"/>
        <v>115.84</v>
      </c>
      <c r="AD2384" s="93">
        <f t="shared" si="1344"/>
        <v>115.84</v>
      </c>
    </row>
    <row r="2385" spans="1:30" ht="30" customHeight="1" x14ac:dyDescent="0.35">
      <c r="A2385" s="16"/>
      <c r="B2385" s="16" t="s">
        <v>47</v>
      </c>
      <c r="C2385" s="17">
        <v>2045</v>
      </c>
      <c r="D2385" s="18">
        <v>14733</v>
      </c>
      <c r="E2385" s="18">
        <v>8877</v>
      </c>
      <c r="F2385" s="19" t="s">
        <v>577</v>
      </c>
      <c r="G2385" s="16"/>
      <c r="H2385" s="16" t="s">
        <v>36</v>
      </c>
      <c r="I2385" s="19">
        <v>5</v>
      </c>
      <c r="J2385" s="19">
        <v>1.3</v>
      </c>
      <c r="K2385" s="19">
        <v>2.5</v>
      </c>
      <c r="L2385" s="19"/>
      <c r="M2385" s="19">
        <f t="shared" ref="M2385:M2401" si="1345">K2385-L2385</f>
        <v>2.5</v>
      </c>
      <c r="N2385" s="19"/>
      <c r="O2385" s="19">
        <f t="shared" ref="O2385:O2401" si="1346">IF(P2385="m3",I2385*J2385*M2385,IF(P2385="m2-LxH",I2385*M2385,IF(P2385="m2-LxW",I2385*J2385*N2385,IF(P2385="rm",M2385,IF(P2385="lm",I2385,IF(P2385="unit",1,0))))))</f>
        <v>12.5</v>
      </c>
      <c r="P2385" s="20" t="str">
        <f>VLOOKUP(H2385,Supporting!A:D,2,FALSE)</f>
        <v>m2-LxH</v>
      </c>
      <c r="Q2385" s="21" t="str">
        <f t="shared" ref="Q2385:Q2401" si="1347">IF(S2385&lt;&gt;0,"off hired",IF(R2385&lt;&gt;0,"on hire","-"))</f>
        <v>off hired</v>
      </c>
      <c r="R2385" s="22">
        <v>44992</v>
      </c>
      <c r="S2385" s="22">
        <v>45036</v>
      </c>
      <c r="T2385" s="23">
        <f t="shared" ref="T2385:T2401" si="1348">IF(S2385&lt;&gt;0,1,0)</f>
        <v>1</v>
      </c>
      <c r="U2385" s="24">
        <f t="shared" ref="U2385:U2401" si="1349">IF(Q2385="on hire",$C$1-R2385+1,IF(Q2385="off hired",S2385-R2385+1,0))/7</f>
        <v>6.4285714285714288</v>
      </c>
      <c r="V2385" s="31">
        <f>VLOOKUP(H2385,Supporting!A:D,3,FALSE)</f>
        <v>14</v>
      </c>
      <c r="W2385" s="25">
        <f>VLOOKUP(H2385,Supporting!A:D,4,FALSE)</f>
        <v>0.84</v>
      </c>
      <c r="X2385" s="26">
        <f t="shared" ref="X2385:X2401" si="1350">V2385*O2385</f>
        <v>175</v>
      </c>
      <c r="Y2385" s="26">
        <f t="shared" ref="Y2385:Y2401" si="1351">W2385*O2385</f>
        <v>10.5</v>
      </c>
      <c r="Z2385" s="26">
        <f t="shared" ref="Z2385:Z2401" si="1352">_xlfn.IFNA(0.7*O2385*V2385,0)</f>
        <v>122.5</v>
      </c>
      <c r="AA2385" s="26">
        <f t="shared" ref="AA2385:AA2401" si="1353">IF(Q2385="off hired",0.3*O2385*V2385*T2385,0)</f>
        <v>52.5</v>
      </c>
      <c r="AB2385" s="26">
        <f t="shared" ref="AB2385:AB2401" si="1354">_xlfn.IFNA(U2385*O2385*W2385,0)</f>
        <v>67.5</v>
      </c>
      <c r="AC2385" s="26">
        <f t="shared" ref="AC2385:AC2401" si="1355">Z2385+AA2385+AB2385</f>
        <v>242.5</v>
      </c>
      <c r="AD2385" s="93">
        <f t="shared" ref="AD2385:AD2401" si="1356">_xlfn.IFNA(AC2385,0)</f>
        <v>242.5</v>
      </c>
    </row>
    <row r="2386" spans="1:30" ht="30" customHeight="1" x14ac:dyDescent="0.35">
      <c r="A2386" s="16"/>
      <c r="B2386" s="16" t="s">
        <v>79</v>
      </c>
      <c r="C2386" s="17">
        <v>2043</v>
      </c>
      <c r="D2386" s="18">
        <v>14731</v>
      </c>
      <c r="E2386" s="18">
        <v>8795</v>
      </c>
      <c r="F2386" s="19" t="s">
        <v>49</v>
      </c>
      <c r="G2386" s="16" t="s">
        <v>101</v>
      </c>
      <c r="H2386" s="16" t="s">
        <v>38</v>
      </c>
      <c r="I2386" s="19">
        <v>1.8</v>
      </c>
      <c r="J2386" s="19">
        <v>1.3</v>
      </c>
      <c r="K2386" s="19">
        <v>1.5</v>
      </c>
      <c r="L2386" s="19"/>
      <c r="M2386" s="19">
        <f t="shared" si="1345"/>
        <v>1.5</v>
      </c>
      <c r="N2386" s="19"/>
      <c r="O2386" s="19">
        <f t="shared" si="1346"/>
        <v>1.5</v>
      </c>
      <c r="P2386" s="20" t="str">
        <f>VLOOKUP(H2386,Supporting!A:D,2,FALSE)</f>
        <v>rm</v>
      </c>
      <c r="Q2386" s="21" t="str">
        <f t="shared" si="1347"/>
        <v>off hired</v>
      </c>
      <c r="R2386" s="22">
        <v>44992</v>
      </c>
      <c r="S2386" s="22">
        <v>44995</v>
      </c>
      <c r="T2386" s="23">
        <f t="shared" si="1348"/>
        <v>1</v>
      </c>
      <c r="U2386" s="24">
        <f t="shared" si="1349"/>
        <v>0.5714285714285714</v>
      </c>
      <c r="V2386" s="31">
        <f>VLOOKUP(H2386,Supporting!A:D,3,FALSE)</f>
        <v>135</v>
      </c>
      <c r="W2386" s="25">
        <f>VLOOKUP(H2386,Supporting!A:D,4,FALSE)</f>
        <v>12.25</v>
      </c>
      <c r="X2386" s="26">
        <f t="shared" si="1350"/>
        <v>202.5</v>
      </c>
      <c r="Y2386" s="26">
        <f t="shared" si="1351"/>
        <v>18.375</v>
      </c>
      <c r="Z2386" s="26">
        <f t="shared" si="1352"/>
        <v>141.74999999999997</v>
      </c>
      <c r="AA2386" s="26">
        <f t="shared" si="1353"/>
        <v>60.749999999999993</v>
      </c>
      <c r="AB2386" s="26">
        <f t="shared" si="1354"/>
        <v>10.5</v>
      </c>
      <c r="AC2386" s="26">
        <f t="shared" si="1355"/>
        <v>212.99999999999997</v>
      </c>
      <c r="AD2386" s="93">
        <f t="shared" si="1356"/>
        <v>212.99999999999997</v>
      </c>
    </row>
    <row r="2387" spans="1:30" ht="30" customHeight="1" x14ac:dyDescent="0.35">
      <c r="A2387" s="16"/>
      <c r="B2387" s="16" t="s">
        <v>107</v>
      </c>
      <c r="C2387" s="17">
        <v>2042</v>
      </c>
      <c r="D2387" s="18">
        <v>14730</v>
      </c>
      <c r="E2387" s="18">
        <v>8852</v>
      </c>
      <c r="F2387" s="19" t="s">
        <v>49</v>
      </c>
      <c r="G2387" s="16" t="s">
        <v>134</v>
      </c>
      <c r="H2387" s="16" t="s">
        <v>36</v>
      </c>
      <c r="I2387" s="19">
        <v>45</v>
      </c>
      <c r="J2387" s="19">
        <v>1</v>
      </c>
      <c r="K2387" s="19">
        <v>1.5</v>
      </c>
      <c r="L2387" s="19"/>
      <c r="M2387" s="19">
        <f t="shared" si="1345"/>
        <v>1.5</v>
      </c>
      <c r="N2387" s="19"/>
      <c r="O2387" s="19">
        <f t="shared" si="1346"/>
        <v>67.5</v>
      </c>
      <c r="P2387" s="20" t="str">
        <f>VLOOKUP(H2387,Supporting!A:D,2,FALSE)</f>
        <v>m2-LxH</v>
      </c>
      <c r="Q2387" s="21" t="str">
        <f t="shared" si="1347"/>
        <v>off hired</v>
      </c>
      <c r="R2387" s="22">
        <v>44992</v>
      </c>
      <c r="S2387" s="22">
        <v>45021</v>
      </c>
      <c r="T2387" s="23">
        <f t="shared" si="1348"/>
        <v>1</v>
      </c>
      <c r="U2387" s="24">
        <f t="shared" si="1349"/>
        <v>4.2857142857142856</v>
      </c>
      <c r="V2387" s="31">
        <f>VLOOKUP(H2387,Supporting!A:D,3,FALSE)</f>
        <v>14</v>
      </c>
      <c r="W2387" s="25">
        <f>VLOOKUP(H2387,Supporting!A:D,4,FALSE)</f>
        <v>0.84</v>
      </c>
      <c r="X2387" s="26">
        <f t="shared" si="1350"/>
        <v>945</v>
      </c>
      <c r="Y2387" s="26">
        <f t="shared" si="1351"/>
        <v>56.699999999999996</v>
      </c>
      <c r="Z2387" s="26">
        <f t="shared" si="1352"/>
        <v>661.5</v>
      </c>
      <c r="AA2387" s="26">
        <f t="shared" si="1353"/>
        <v>283.5</v>
      </c>
      <c r="AB2387" s="26">
        <f t="shared" si="1354"/>
        <v>242.99999999999997</v>
      </c>
      <c r="AC2387" s="26">
        <f t="shared" si="1355"/>
        <v>1188</v>
      </c>
      <c r="AD2387" s="93">
        <f t="shared" si="1356"/>
        <v>1188</v>
      </c>
    </row>
    <row r="2388" spans="1:30" ht="30" customHeight="1" x14ac:dyDescent="0.35">
      <c r="A2388" s="16"/>
      <c r="B2388" s="16" t="s">
        <v>107</v>
      </c>
      <c r="C2388" s="17">
        <v>2042</v>
      </c>
      <c r="D2388" s="18">
        <v>14730</v>
      </c>
      <c r="E2388" s="18">
        <v>8852</v>
      </c>
      <c r="F2388" s="19" t="s">
        <v>49</v>
      </c>
      <c r="G2388" s="16" t="s">
        <v>134</v>
      </c>
      <c r="H2388" s="16" t="s">
        <v>36</v>
      </c>
      <c r="I2388" s="19">
        <v>12</v>
      </c>
      <c r="J2388" s="19">
        <v>1</v>
      </c>
      <c r="K2388" s="19">
        <v>4</v>
      </c>
      <c r="L2388" s="19"/>
      <c r="M2388" s="19">
        <f t="shared" si="1345"/>
        <v>4</v>
      </c>
      <c r="N2388" s="19"/>
      <c r="O2388" s="19">
        <f t="shared" si="1346"/>
        <v>48</v>
      </c>
      <c r="P2388" s="20" t="str">
        <f>VLOOKUP(H2388,Supporting!A:D,2,FALSE)</f>
        <v>m2-LxH</v>
      </c>
      <c r="Q2388" s="21" t="str">
        <f t="shared" si="1347"/>
        <v>off hired</v>
      </c>
      <c r="R2388" s="22">
        <v>44992</v>
      </c>
      <c r="S2388" s="22">
        <v>45021</v>
      </c>
      <c r="T2388" s="23">
        <f t="shared" si="1348"/>
        <v>1</v>
      </c>
      <c r="U2388" s="24">
        <f t="shared" si="1349"/>
        <v>4.2857142857142856</v>
      </c>
      <c r="V2388" s="31">
        <f>VLOOKUP(H2388,Supporting!A:D,3,FALSE)</f>
        <v>14</v>
      </c>
      <c r="W2388" s="25">
        <f>VLOOKUP(H2388,Supporting!A:D,4,FALSE)</f>
        <v>0.84</v>
      </c>
      <c r="X2388" s="26">
        <f t="shared" si="1350"/>
        <v>672</v>
      </c>
      <c r="Y2388" s="26">
        <f t="shared" si="1351"/>
        <v>40.32</v>
      </c>
      <c r="Z2388" s="26">
        <f t="shared" si="1352"/>
        <v>470.39999999999992</v>
      </c>
      <c r="AA2388" s="26">
        <f t="shared" si="1353"/>
        <v>201.59999999999997</v>
      </c>
      <c r="AB2388" s="26">
        <f t="shared" si="1354"/>
        <v>172.8</v>
      </c>
      <c r="AC2388" s="26">
        <f t="shared" si="1355"/>
        <v>844.8</v>
      </c>
      <c r="AD2388" s="93">
        <f t="shared" si="1356"/>
        <v>844.8</v>
      </c>
    </row>
    <row r="2389" spans="1:30" ht="30" customHeight="1" x14ac:dyDescent="0.35">
      <c r="A2389" s="16"/>
      <c r="B2389" s="16" t="s">
        <v>79</v>
      </c>
      <c r="C2389" s="17">
        <v>2041</v>
      </c>
      <c r="D2389" s="18">
        <v>14729</v>
      </c>
      <c r="E2389" s="18">
        <v>8787</v>
      </c>
      <c r="F2389" s="19" t="s">
        <v>49</v>
      </c>
      <c r="G2389" s="16" t="s">
        <v>76</v>
      </c>
      <c r="H2389" s="16" t="s">
        <v>36</v>
      </c>
      <c r="I2389" s="19">
        <v>10.3</v>
      </c>
      <c r="J2389" s="19">
        <v>1</v>
      </c>
      <c r="K2389" s="19">
        <v>1.5</v>
      </c>
      <c r="L2389" s="19"/>
      <c r="M2389" s="19">
        <f t="shared" si="1345"/>
        <v>1.5</v>
      </c>
      <c r="N2389" s="19"/>
      <c r="O2389" s="19">
        <f t="shared" si="1346"/>
        <v>15.450000000000001</v>
      </c>
      <c r="P2389" s="20" t="str">
        <f>VLOOKUP(H2389,Supporting!A:D,2,FALSE)</f>
        <v>m2-LxH</v>
      </c>
      <c r="Q2389" s="21" t="str">
        <f t="shared" si="1347"/>
        <v>off hired</v>
      </c>
      <c r="R2389" s="22">
        <v>44992</v>
      </c>
      <c r="S2389" s="22">
        <v>44994</v>
      </c>
      <c r="T2389" s="23">
        <f t="shared" si="1348"/>
        <v>1</v>
      </c>
      <c r="U2389" s="24">
        <f t="shared" si="1349"/>
        <v>0.42857142857142855</v>
      </c>
      <c r="V2389" s="31">
        <f>VLOOKUP(H2389,Supporting!A:D,3,FALSE)</f>
        <v>14</v>
      </c>
      <c r="W2389" s="25">
        <f>VLOOKUP(H2389,Supporting!A:D,4,FALSE)</f>
        <v>0.84</v>
      </c>
      <c r="X2389" s="26">
        <f t="shared" si="1350"/>
        <v>216.3</v>
      </c>
      <c r="Y2389" s="26">
        <f t="shared" si="1351"/>
        <v>12.978</v>
      </c>
      <c r="Z2389" s="26">
        <f t="shared" si="1352"/>
        <v>151.41</v>
      </c>
      <c r="AA2389" s="26">
        <f t="shared" si="1353"/>
        <v>64.89</v>
      </c>
      <c r="AB2389" s="26">
        <f t="shared" si="1354"/>
        <v>5.5620000000000003</v>
      </c>
      <c r="AC2389" s="26">
        <f t="shared" si="1355"/>
        <v>221.86200000000002</v>
      </c>
      <c r="AD2389" s="93">
        <f t="shared" si="1356"/>
        <v>221.86200000000002</v>
      </c>
    </row>
    <row r="2390" spans="1:30" ht="30" customHeight="1" x14ac:dyDescent="0.35">
      <c r="A2390" s="16"/>
      <c r="B2390" s="16" t="s">
        <v>79</v>
      </c>
      <c r="C2390" s="17">
        <v>2040</v>
      </c>
      <c r="D2390" s="18">
        <v>14728</v>
      </c>
      <c r="E2390" s="18">
        <v>8711</v>
      </c>
      <c r="F2390" s="19" t="s">
        <v>49</v>
      </c>
      <c r="G2390" s="16" t="s">
        <v>80</v>
      </c>
      <c r="H2390" s="16" t="s">
        <v>38</v>
      </c>
      <c r="I2390" s="19">
        <v>1.8</v>
      </c>
      <c r="J2390" s="19">
        <v>1.3</v>
      </c>
      <c r="K2390" s="19">
        <v>4</v>
      </c>
      <c r="L2390" s="19"/>
      <c r="M2390" s="19">
        <f t="shared" si="1345"/>
        <v>4</v>
      </c>
      <c r="N2390" s="19"/>
      <c r="O2390" s="19">
        <f t="shared" si="1346"/>
        <v>4</v>
      </c>
      <c r="P2390" s="20" t="str">
        <f>VLOOKUP(H2390,Supporting!A:D,2,FALSE)</f>
        <v>rm</v>
      </c>
      <c r="Q2390" s="21" t="str">
        <f t="shared" si="1347"/>
        <v>off hired</v>
      </c>
      <c r="R2390" s="22">
        <v>44991</v>
      </c>
      <c r="S2390" s="22">
        <v>45000</v>
      </c>
      <c r="T2390" s="23">
        <f t="shared" si="1348"/>
        <v>1</v>
      </c>
      <c r="U2390" s="24">
        <f t="shared" si="1349"/>
        <v>1.4285714285714286</v>
      </c>
      <c r="V2390" s="31">
        <f>VLOOKUP(H2390,Supporting!A:D,3,FALSE)</f>
        <v>135</v>
      </c>
      <c r="W2390" s="25">
        <f>VLOOKUP(H2390,Supporting!A:D,4,FALSE)</f>
        <v>12.25</v>
      </c>
      <c r="X2390" s="26">
        <f t="shared" si="1350"/>
        <v>540</v>
      </c>
      <c r="Y2390" s="26">
        <f t="shared" si="1351"/>
        <v>49</v>
      </c>
      <c r="Z2390" s="26">
        <f t="shared" si="1352"/>
        <v>378</v>
      </c>
      <c r="AA2390" s="26">
        <f t="shared" si="1353"/>
        <v>162</v>
      </c>
      <c r="AB2390" s="26">
        <f t="shared" si="1354"/>
        <v>70</v>
      </c>
      <c r="AC2390" s="26">
        <f t="shared" si="1355"/>
        <v>610</v>
      </c>
      <c r="AD2390" s="93">
        <f t="shared" si="1356"/>
        <v>610</v>
      </c>
    </row>
    <row r="2391" spans="1:30" ht="30" customHeight="1" x14ac:dyDescent="0.35">
      <c r="A2391" s="16"/>
      <c r="B2391" s="16" t="s">
        <v>47</v>
      </c>
      <c r="C2391" s="17">
        <v>2037</v>
      </c>
      <c r="D2391" s="18">
        <v>14725</v>
      </c>
      <c r="E2391" s="18">
        <v>8800</v>
      </c>
      <c r="F2391" s="19" t="s">
        <v>577</v>
      </c>
      <c r="G2391" s="16" t="s">
        <v>134</v>
      </c>
      <c r="H2391" s="16" t="s">
        <v>36</v>
      </c>
      <c r="I2391" s="19">
        <v>3.6</v>
      </c>
      <c r="J2391" s="19">
        <v>1.3</v>
      </c>
      <c r="K2391" s="19">
        <v>5</v>
      </c>
      <c r="L2391" s="19"/>
      <c r="M2391" s="19">
        <f t="shared" si="1345"/>
        <v>5</v>
      </c>
      <c r="N2391" s="19"/>
      <c r="O2391" s="19">
        <f t="shared" si="1346"/>
        <v>18</v>
      </c>
      <c r="P2391" s="20" t="str">
        <f>VLOOKUP(H2391,Supporting!A:D,2,FALSE)</f>
        <v>m2-LxH</v>
      </c>
      <c r="Q2391" s="21" t="str">
        <f t="shared" si="1347"/>
        <v>off hired</v>
      </c>
      <c r="R2391" s="22">
        <v>44990</v>
      </c>
      <c r="S2391" s="22">
        <v>44998</v>
      </c>
      <c r="T2391" s="23">
        <f t="shared" si="1348"/>
        <v>1</v>
      </c>
      <c r="U2391" s="24">
        <f t="shared" si="1349"/>
        <v>1.2857142857142858</v>
      </c>
      <c r="V2391" s="31">
        <f>VLOOKUP(H2391,Supporting!A:D,3,FALSE)</f>
        <v>14</v>
      </c>
      <c r="W2391" s="25">
        <f>VLOOKUP(H2391,Supporting!A:D,4,FALSE)</f>
        <v>0.84</v>
      </c>
      <c r="X2391" s="26">
        <f t="shared" si="1350"/>
        <v>252</v>
      </c>
      <c r="Y2391" s="26">
        <f t="shared" si="1351"/>
        <v>15.12</v>
      </c>
      <c r="Z2391" s="26">
        <f t="shared" si="1352"/>
        <v>176.4</v>
      </c>
      <c r="AA2391" s="26">
        <f t="shared" si="1353"/>
        <v>75.599999999999994</v>
      </c>
      <c r="AB2391" s="26">
        <f t="shared" si="1354"/>
        <v>19.440000000000001</v>
      </c>
      <c r="AC2391" s="26">
        <f t="shared" si="1355"/>
        <v>271.44</v>
      </c>
      <c r="AD2391" s="93">
        <f t="shared" si="1356"/>
        <v>271.44</v>
      </c>
    </row>
    <row r="2392" spans="1:30" ht="30" customHeight="1" x14ac:dyDescent="0.35">
      <c r="A2392" s="16"/>
      <c r="B2392" s="16" t="s">
        <v>47</v>
      </c>
      <c r="C2392" s="17">
        <v>2036</v>
      </c>
      <c r="D2392" s="18">
        <v>14724</v>
      </c>
      <c r="E2392" s="18">
        <v>8734</v>
      </c>
      <c r="F2392" s="19" t="s">
        <v>577</v>
      </c>
      <c r="G2392" s="16" t="s">
        <v>76</v>
      </c>
      <c r="H2392" s="16" t="s">
        <v>28</v>
      </c>
      <c r="I2392" s="19">
        <v>2.5</v>
      </c>
      <c r="J2392" s="19">
        <v>2.5</v>
      </c>
      <c r="K2392" s="19">
        <v>4</v>
      </c>
      <c r="L2392" s="19"/>
      <c r="M2392" s="19">
        <f t="shared" si="1345"/>
        <v>4</v>
      </c>
      <c r="N2392" s="19"/>
      <c r="O2392" s="19">
        <f t="shared" si="1346"/>
        <v>25</v>
      </c>
      <c r="P2392" s="20" t="str">
        <f>VLOOKUP(H2392,Supporting!A:D,2,FALSE)</f>
        <v>m3</v>
      </c>
      <c r="Q2392" s="21" t="str">
        <f t="shared" si="1347"/>
        <v>off hired</v>
      </c>
      <c r="R2392" s="22">
        <v>44990</v>
      </c>
      <c r="S2392" s="22">
        <v>45008</v>
      </c>
      <c r="T2392" s="23">
        <f t="shared" si="1348"/>
        <v>1</v>
      </c>
      <c r="U2392" s="24">
        <f t="shared" si="1349"/>
        <v>2.7142857142857144</v>
      </c>
      <c r="V2392" s="31">
        <f>VLOOKUP(H2392,Supporting!A:D,3,FALSE)</f>
        <v>7.5</v>
      </c>
      <c r="W2392" s="25">
        <f>VLOOKUP(H2392,Supporting!A:D,4,FALSE)</f>
        <v>0.70000000000000007</v>
      </c>
      <c r="X2392" s="26">
        <f t="shared" si="1350"/>
        <v>187.5</v>
      </c>
      <c r="Y2392" s="26">
        <f t="shared" si="1351"/>
        <v>17.5</v>
      </c>
      <c r="Z2392" s="26">
        <f t="shared" si="1352"/>
        <v>131.25</v>
      </c>
      <c r="AA2392" s="26">
        <f t="shared" si="1353"/>
        <v>56.25</v>
      </c>
      <c r="AB2392" s="26">
        <f t="shared" si="1354"/>
        <v>47.500000000000007</v>
      </c>
      <c r="AC2392" s="26">
        <f t="shared" si="1355"/>
        <v>235</v>
      </c>
      <c r="AD2392" s="93">
        <f t="shared" si="1356"/>
        <v>235</v>
      </c>
    </row>
    <row r="2393" spans="1:30" ht="30" customHeight="1" x14ac:dyDescent="0.35">
      <c r="A2393" s="16"/>
      <c r="B2393" s="16" t="s">
        <v>47</v>
      </c>
      <c r="C2393" s="17">
        <v>2035</v>
      </c>
      <c r="D2393" s="18">
        <v>14723</v>
      </c>
      <c r="E2393" s="18">
        <v>8874</v>
      </c>
      <c r="F2393" s="19" t="s">
        <v>577</v>
      </c>
      <c r="G2393" s="16" t="s">
        <v>73</v>
      </c>
      <c r="H2393" s="16" t="s">
        <v>36</v>
      </c>
      <c r="I2393" s="19">
        <v>13.6</v>
      </c>
      <c r="J2393" s="19">
        <v>1.3</v>
      </c>
      <c r="K2393" s="19">
        <v>3</v>
      </c>
      <c r="L2393" s="19"/>
      <c r="M2393" s="19">
        <f t="shared" ref="M2393:M2396" si="1357">K2393-L2393</f>
        <v>3</v>
      </c>
      <c r="N2393" s="19"/>
      <c r="O2393" s="19">
        <f t="shared" ref="O2393:O2396" si="1358">IF(P2393="m3",I2393*J2393*M2393,IF(P2393="m2-LxH",I2393*M2393,IF(P2393="m2-LxW",I2393*J2393*N2393,IF(P2393="rm",M2393,IF(P2393="lm",I2393,IF(P2393="unit",1,0))))))</f>
        <v>40.799999999999997</v>
      </c>
      <c r="P2393" s="20" t="str">
        <f>VLOOKUP(H2393,Supporting!A:D,2,FALSE)</f>
        <v>m2-LxH</v>
      </c>
      <c r="Q2393" s="21" t="str">
        <f t="shared" ref="Q2393:Q2396" si="1359">IF(S2393&lt;&gt;0,"off hired",IF(R2393&lt;&gt;0,"on hire","-"))</f>
        <v>off hired</v>
      </c>
      <c r="R2393" s="22">
        <v>44990</v>
      </c>
      <c r="S2393" s="22">
        <v>45034</v>
      </c>
      <c r="T2393" s="23">
        <f t="shared" ref="T2393:T2396" si="1360">IF(S2393&lt;&gt;0,1,0)</f>
        <v>1</v>
      </c>
      <c r="U2393" s="24">
        <f t="shared" ref="U2393:U2396" si="1361">IF(Q2393="on hire",$C$1-R2393+1,IF(Q2393="off hired",S2393-R2393+1,0))/7</f>
        <v>6.4285714285714288</v>
      </c>
      <c r="V2393" s="31">
        <f>VLOOKUP(H2393,Supporting!A:D,3,FALSE)</f>
        <v>14</v>
      </c>
      <c r="W2393" s="25">
        <f>VLOOKUP(H2393,Supporting!A:D,4,FALSE)</f>
        <v>0.84</v>
      </c>
      <c r="X2393" s="26">
        <f t="shared" ref="X2393:X2396" si="1362">V2393*O2393</f>
        <v>571.19999999999993</v>
      </c>
      <c r="Y2393" s="26">
        <f t="shared" ref="Y2393:Y2396" si="1363">W2393*O2393</f>
        <v>34.271999999999998</v>
      </c>
      <c r="Z2393" s="26">
        <f t="shared" ref="Z2393:Z2396" si="1364">_xlfn.IFNA(0.7*O2393*V2393,0)</f>
        <v>399.83999999999992</v>
      </c>
      <c r="AA2393" s="26">
        <f t="shared" ref="AA2393:AA2396" si="1365">IF(Q2393="off hired",0.3*O2393*V2393*T2393,0)</f>
        <v>171.35999999999999</v>
      </c>
      <c r="AB2393" s="26">
        <f t="shared" ref="AB2393:AB2396" si="1366">_xlfn.IFNA(U2393*O2393*W2393,0)</f>
        <v>220.32</v>
      </c>
      <c r="AC2393" s="26">
        <f t="shared" ref="AC2393:AC2396" si="1367">Z2393+AA2393+AB2393</f>
        <v>791.52</v>
      </c>
      <c r="AD2393" s="93">
        <f t="shared" ref="AD2393:AD2396" si="1368">_xlfn.IFNA(AC2393,0)</f>
        <v>791.52</v>
      </c>
    </row>
    <row r="2394" spans="1:30" ht="30" customHeight="1" x14ac:dyDescent="0.35">
      <c r="A2394" s="16"/>
      <c r="B2394" s="16" t="s">
        <v>102</v>
      </c>
      <c r="C2394" s="17">
        <v>2034</v>
      </c>
      <c r="D2394" s="18">
        <v>14722</v>
      </c>
      <c r="E2394" s="18">
        <v>8799</v>
      </c>
      <c r="F2394" s="19" t="s">
        <v>577</v>
      </c>
      <c r="G2394" s="16"/>
      <c r="H2394" s="16" t="s">
        <v>28</v>
      </c>
      <c r="I2394" s="19">
        <v>2.5</v>
      </c>
      <c r="J2394" s="19">
        <v>2.5</v>
      </c>
      <c r="K2394" s="19">
        <v>3</v>
      </c>
      <c r="L2394" s="19"/>
      <c r="M2394" s="19">
        <f t="shared" si="1357"/>
        <v>3</v>
      </c>
      <c r="N2394" s="19"/>
      <c r="O2394" s="19">
        <f t="shared" si="1358"/>
        <v>18.75</v>
      </c>
      <c r="P2394" s="20" t="str">
        <f>VLOOKUP(H2394,Supporting!A:D,2,FALSE)</f>
        <v>m3</v>
      </c>
      <c r="Q2394" s="21" t="str">
        <f t="shared" si="1359"/>
        <v>off hired</v>
      </c>
      <c r="R2394" s="22">
        <v>44989</v>
      </c>
      <c r="S2394" s="22">
        <v>44998</v>
      </c>
      <c r="T2394" s="23">
        <f t="shared" si="1360"/>
        <v>1</v>
      </c>
      <c r="U2394" s="24">
        <f t="shared" si="1361"/>
        <v>1.4285714285714286</v>
      </c>
      <c r="V2394" s="31">
        <f>VLOOKUP(H2394,Supporting!A:D,3,FALSE)</f>
        <v>7.5</v>
      </c>
      <c r="W2394" s="25">
        <f>VLOOKUP(H2394,Supporting!A:D,4,FALSE)</f>
        <v>0.70000000000000007</v>
      </c>
      <c r="X2394" s="26">
        <f t="shared" si="1362"/>
        <v>140.625</v>
      </c>
      <c r="Y2394" s="26">
        <f t="shared" si="1363"/>
        <v>13.125000000000002</v>
      </c>
      <c r="Z2394" s="26">
        <f t="shared" si="1364"/>
        <v>98.4375</v>
      </c>
      <c r="AA2394" s="26">
        <f t="shared" si="1365"/>
        <v>42.1875</v>
      </c>
      <c r="AB2394" s="26">
        <f t="shared" si="1366"/>
        <v>18.75</v>
      </c>
      <c r="AC2394" s="26">
        <f t="shared" si="1367"/>
        <v>159.375</v>
      </c>
      <c r="AD2394" s="93">
        <f t="shared" si="1368"/>
        <v>159.375</v>
      </c>
    </row>
    <row r="2395" spans="1:30" ht="30" customHeight="1" x14ac:dyDescent="0.35">
      <c r="A2395" s="16"/>
      <c r="B2395" s="16" t="s">
        <v>102</v>
      </c>
      <c r="C2395" s="17">
        <v>2033</v>
      </c>
      <c r="D2395" s="18">
        <v>14721</v>
      </c>
      <c r="E2395" s="18">
        <v>8799</v>
      </c>
      <c r="F2395" s="19" t="s">
        <v>577</v>
      </c>
      <c r="G2395" s="16" t="s">
        <v>53</v>
      </c>
      <c r="H2395" s="16" t="s">
        <v>28</v>
      </c>
      <c r="I2395" s="19">
        <v>17</v>
      </c>
      <c r="J2395" s="19">
        <v>2.5</v>
      </c>
      <c r="K2395" s="19">
        <v>2</v>
      </c>
      <c r="L2395" s="19"/>
      <c r="M2395" s="19">
        <f t="shared" si="1357"/>
        <v>2</v>
      </c>
      <c r="N2395" s="19"/>
      <c r="O2395" s="19">
        <f t="shared" si="1358"/>
        <v>85</v>
      </c>
      <c r="P2395" s="20" t="str">
        <f>VLOOKUP(H2395,Supporting!A:D,2,FALSE)</f>
        <v>m3</v>
      </c>
      <c r="Q2395" s="21" t="str">
        <f t="shared" si="1359"/>
        <v>off hired</v>
      </c>
      <c r="R2395" s="22">
        <v>44989</v>
      </c>
      <c r="S2395" s="22">
        <v>44998</v>
      </c>
      <c r="T2395" s="23">
        <f t="shared" si="1360"/>
        <v>1</v>
      </c>
      <c r="U2395" s="24">
        <f t="shared" si="1361"/>
        <v>1.4285714285714286</v>
      </c>
      <c r="V2395" s="31">
        <f>VLOOKUP(H2395,Supporting!A:D,3,FALSE)</f>
        <v>7.5</v>
      </c>
      <c r="W2395" s="25">
        <f>VLOOKUP(H2395,Supporting!A:D,4,FALSE)</f>
        <v>0.70000000000000007</v>
      </c>
      <c r="X2395" s="26">
        <f t="shared" si="1362"/>
        <v>637.5</v>
      </c>
      <c r="Y2395" s="26">
        <f t="shared" si="1363"/>
        <v>59.500000000000007</v>
      </c>
      <c r="Z2395" s="26">
        <f t="shared" si="1364"/>
        <v>446.24999999999994</v>
      </c>
      <c r="AA2395" s="26">
        <f t="shared" si="1365"/>
        <v>191.25</v>
      </c>
      <c r="AB2395" s="26">
        <f t="shared" si="1366"/>
        <v>85.000000000000014</v>
      </c>
      <c r="AC2395" s="26">
        <f t="shared" si="1367"/>
        <v>722.5</v>
      </c>
      <c r="AD2395" s="93">
        <f t="shared" si="1368"/>
        <v>722.5</v>
      </c>
    </row>
    <row r="2396" spans="1:30" ht="30" customHeight="1" x14ac:dyDescent="0.35">
      <c r="A2396" s="16"/>
      <c r="B2396" s="16" t="s">
        <v>102</v>
      </c>
      <c r="C2396" s="17">
        <v>2032</v>
      </c>
      <c r="D2396" s="18">
        <v>14720</v>
      </c>
      <c r="E2396" s="18">
        <v>8726</v>
      </c>
      <c r="F2396" s="19" t="s">
        <v>577</v>
      </c>
      <c r="G2396" s="16" t="s">
        <v>53</v>
      </c>
      <c r="H2396" s="16" t="s">
        <v>36</v>
      </c>
      <c r="I2396" s="19">
        <v>6.3</v>
      </c>
      <c r="J2396" s="19">
        <v>1.3</v>
      </c>
      <c r="K2396" s="19">
        <v>4</v>
      </c>
      <c r="L2396" s="19"/>
      <c r="M2396" s="19">
        <f t="shared" si="1357"/>
        <v>4</v>
      </c>
      <c r="N2396" s="19"/>
      <c r="O2396" s="19">
        <f t="shared" si="1358"/>
        <v>25.2</v>
      </c>
      <c r="P2396" s="20" t="str">
        <f>VLOOKUP(H2396,Supporting!A:D,2,FALSE)</f>
        <v>m2-LxH</v>
      </c>
      <c r="Q2396" s="21" t="str">
        <f t="shared" si="1359"/>
        <v>off hired</v>
      </c>
      <c r="R2396" s="22">
        <v>44989</v>
      </c>
      <c r="S2396" s="22">
        <v>45006</v>
      </c>
      <c r="T2396" s="23">
        <f t="shared" si="1360"/>
        <v>1</v>
      </c>
      <c r="U2396" s="24">
        <f t="shared" si="1361"/>
        <v>2.5714285714285716</v>
      </c>
      <c r="V2396" s="31">
        <f>VLOOKUP(H2396,Supporting!A:D,3,FALSE)</f>
        <v>14</v>
      </c>
      <c r="W2396" s="25">
        <f>VLOOKUP(H2396,Supporting!A:D,4,FALSE)</f>
        <v>0.84</v>
      </c>
      <c r="X2396" s="26">
        <f t="shared" si="1362"/>
        <v>352.8</v>
      </c>
      <c r="Y2396" s="26">
        <f t="shared" si="1363"/>
        <v>21.167999999999999</v>
      </c>
      <c r="Z2396" s="26">
        <f t="shared" si="1364"/>
        <v>246.95999999999995</v>
      </c>
      <c r="AA2396" s="26">
        <f t="shared" si="1365"/>
        <v>105.83999999999999</v>
      </c>
      <c r="AB2396" s="26">
        <f t="shared" si="1366"/>
        <v>54.431999999999995</v>
      </c>
      <c r="AC2396" s="26">
        <f t="shared" si="1367"/>
        <v>407.23199999999997</v>
      </c>
      <c r="AD2396" s="93">
        <f t="shared" si="1368"/>
        <v>407.23199999999997</v>
      </c>
    </row>
    <row r="2397" spans="1:30" ht="30" customHeight="1" x14ac:dyDescent="0.35">
      <c r="A2397" s="16"/>
      <c r="B2397" s="16" t="s">
        <v>47</v>
      </c>
      <c r="C2397" s="17">
        <v>2030</v>
      </c>
      <c r="D2397" s="18">
        <v>14718</v>
      </c>
      <c r="E2397" s="18">
        <v>8715</v>
      </c>
      <c r="F2397" s="19" t="s">
        <v>577</v>
      </c>
      <c r="G2397" s="16" t="s">
        <v>77</v>
      </c>
      <c r="H2397" s="16" t="s">
        <v>38</v>
      </c>
      <c r="I2397" s="19">
        <v>1.3</v>
      </c>
      <c r="J2397" s="19">
        <v>1</v>
      </c>
      <c r="K2397" s="19">
        <v>1.5</v>
      </c>
      <c r="L2397" s="19"/>
      <c r="M2397" s="19">
        <f t="shared" si="1345"/>
        <v>1.5</v>
      </c>
      <c r="N2397" s="19"/>
      <c r="O2397" s="19">
        <f t="shared" si="1346"/>
        <v>1.5</v>
      </c>
      <c r="P2397" s="20" t="str">
        <f>VLOOKUP(H2397,Supporting!A:D,2,FALSE)</f>
        <v>rm</v>
      </c>
      <c r="Q2397" s="21" t="str">
        <f t="shared" si="1347"/>
        <v>off hired</v>
      </c>
      <c r="R2397" s="22">
        <v>44989</v>
      </c>
      <c r="S2397" s="22">
        <v>45001</v>
      </c>
      <c r="T2397" s="23">
        <f t="shared" si="1348"/>
        <v>1</v>
      </c>
      <c r="U2397" s="24">
        <f t="shared" si="1349"/>
        <v>1.8571428571428572</v>
      </c>
      <c r="V2397" s="31">
        <f>VLOOKUP(H2397,Supporting!A:D,3,FALSE)</f>
        <v>135</v>
      </c>
      <c r="W2397" s="25">
        <f>VLOOKUP(H2397,Supporting!A:D,4,FALSE)</f>
        <v>12.25</v>
      </c>
      <c r="X2397" s="26">
        <f t="shared" si="1350"/>
        <v>202.5</v>
      </c>
      <c r="Y2397" s="26">
        <f t="shared" si="1351"/>
        <v>18.375</v>
      </c>
      <c r="Z2397" s="26">
        <f t="shared" si="1352"/>
        <v>141.74999999999997</v>
      </c>
      <c r="AA2397" s="26">
        <f t="shared" si="1353"/>
        <v>60.749999999999993</v>
      </c>
      <c r="AB2397" s="26">
        <f t="shared" si="1354"/>
        <v>34.125</v>
      </c>
      <c r="AC2397" s="26">
        <f t="shared" si="1355"/>
        <v>236.62499999999997</v>
      </c>
      <c r="AD2397" s="93">
        <f t="shared" si="1356"/>
        <v>236.62499999999997</v>
      </c>
    </row>
    <row r="2398" spans="1:30" ht="30" customHeight="1" x14ac:dyDescent="0.35">
      <c r="A2398" s="16"/>
      <c r="B2398" s="16" t="s">
        <v>47</v>
      </c>
      <c r="C2398" s="17">
        <v>2029</v>
      </c>
      <c r="D2398" s="18">
        <v>14717</v>
      </c>
      <c r="E2398" s="18">
        <v>8747</v>
      </c>
      <c r="F2398" s="19" t="s">
        <v>577</v>
      </c>
      <c r="G2398" s="16" t="s">
        <v>134</v>
      </c>
      <c r="H2398" s="16" t="s">
        <v>28</v>
      </c>
      <c r="I2398" s="19">
        <v>2.5</v>
      </c>
      <c r="J2398" s="19">
        <v>2.5</v>
      </c>
      <c r="K2398" s="19">
        <v>2</v>
      </c>
      <c r="L2398" s="19"/>
      <c r="M2398" s="19">
        <f t="shared" si="1345"/>
        <v>2</v>
      </c>
      <c r="N2398" s="19"/>
      <c r="O2398" s="19">
        <f t="shared" si="1346"/>
        <v>12.5</v>
      </c>
      <c r="P2398" s="20" t="str">
        <f>VLOOKUP(H2398,Supporting!A:D,2,FALSE)</f>
        <v>m3</v>
      </c>
      <c r="Q2398" s="21" t="str">
        <f t="shared" si="1347"/>
        <v>off hired</v>
      </c>
      <c r="R2398" s="22">
        <v>44989</v>
      </c>
      <c r="S2398" s="22">
        <v>45018</v>
      </c>
      <c r="T2398" s="23">
        <f t="shared" si="1348"/>
        <v>1</v>
      </c>
      <c r="U2398" s="24">
        <f t="shared" si="1349"/>
        <v>4.2857142857142856</v>
      </c>
      <c r="V2398" s="31">
        <f>VLOOKUP(H2398,Supporting!A:D,3,FALSE)</f>
        <v>7.5</v>
      </c>
      <c r="W2398" s="25">
        <f>VLOOKUP(H2398,Supporting!A:D,4,FALSE)</f>
        <v>0.70000000000000007</v>
      </c>
      <c r="X2398" s="26">
        <f t="shared" si="1350"/>
        <v>93.75</v>
      </c>
      <c r="Y2398" s="26">
        <f t="shared" si="1351"/>
        <v>8.75</v>
      </c>
      <c r="Z2398" s="26">
        <f t="shared" si="1352"/>
        <v>65.625</v>
      </c>
      <c r="AA2398" s="26">
        <f t="shared" si="1353"/>
        <v>28.125</v>
      </c>
      <c r="AB2398" s="26">
        <f t="shared" si="1354"/>
        <v>37.5</v>
      </c>
      <c r="AC2398" s="26">
        <f t="shared" si="1355"/>
        <v>131.25</v>
      </c>
      <c r="AD2398" s="93">
        <f t="shared" si="1356"/>
        <v>131.25</v>
      </c>
    </row>
    <row r="2399" spans="1:30" ht="30" customHeight="1" x14ac:dyDescent="0.35">
      <c r="A2399" s="16"/>
      <c r="B2399" s="16" t="s">
        <v>61</v>
      </c>
      <c r="C2399" s="17">
        <v>2028</v>
      </c>
      <c r="D2399" s="18">
        <v>14716</v>
      </c>
      <c r="E2399" s="18">
        <v>8783</v>
      </c>
      <c r="F2399" s="19" t="s">
        <v>49</v>
      </c>
      <c r="G2399" s="16" t="s">
        <v>53</v>
      </c>
      <c r="H2399" s="16" t="s">
        <v>36</v>
      </c>
      <c r="I2399" s="19">
        <v>11</v>
      </c>
      <c r="J2399" s="19">
        <v>1</v>
      </c>
      <c r="K2399" s="19">
        <v>6</v>
      </c>
      <c r="L2399" s="19"/>
      <c r="M2399" s="19">
        <f t="shared" si="1345"/>
        <v>6</v>
      </c>
      <c r="N2399" s="19"/>
      <c r="O2399" s="19">
        <f t="shared" si="1346"/>
        <v>66</v>
      </c>
      <c r="P2399" s="20" t="str">
        <f>VLOOKUP(H2399,Supporting!A:D,2,FALSE)</f>
        <v>m2-LxH</v>
      </c>
      <c r="Q2399" s="21" t="str">
        <f t="shared" si="1347"/>
        <v>off hired</v>
      </c>
      <c r="R2399" s="22">
        <v>44989</v>
      </c>
      <c r="S2399" s="22">
        <v>44992</v>
      </c>
      <c r="T2399" s="23">
        <f t="shared" si="1348"/>
        <v>1</v>
      </c>
      <c r="U2399" s="24">
        <f t="shared" si="1349"/>
        <v>0.5714285714285714</v>
      </c>
      <c r="V2399" s="31">
        <f>VLOOKUP(H2399,Supporting!A:D,3,FALSE)</f>
        <v>14</v>
      </c>
      <c r="W2399" s="25">
        <f>VLOOKUP(H2399,Supporting!A:D,4,FALSE)</f>
        <v>0.84</v>
      </c>
      <c r="X2399" s="26">
        <f t="shared" si="1350"/>
        <v>924</v>
      </c>
      <c r="Y2399" s="26">
        <f t="shared" si="1351"/>
        <v>55.44</v>
      </c>
      <c r="Z2399" s="26">
        <f t="shared" si="1352"/>
        <v>646.79999999999995</v>
      </c>
      <c r="AA2399" s="26">
        <f t="shared" si="1353"/>
        <v>277.2</v>
      </c>
      <c r="AB2399" s="26">
        <f t="shared" si="1354"/>
        <v>31.68</v>
      </c>
      <c r="AC2399" s="26">
        <f t="shared" si="1355"/>
        <v>955.68</v>
      </c>
      <c r="AD2399" s="93">
        <f t="shared" si="1356"/>
        <v>955.68</v>
      </c>
    </row>
    <row r="2400" spans="1:30" ht="30" customHeight="1" x14ac:dyDescent="0.35">
      <c r="A2400" s="16"/>
      <c r="B2400" s="16" t="s">
        <v>47</v>
      </c>
      <c r="C2400" s="17">
        <v>2027</v>
      </c>
      <c r="D2400" s="18">
        <v>14715</v>
      </c>
      <c r="E2400" s="18"/>
      <c r="F2400" s="19" t="s">
        <v>577</v>
      </c>
      <c r="G2400" s="16" t="s">
        <v>76</v>
      </c>
      <c r="H2400" s="16" t="s">
        <v>28</v>
      </c>
      <c r="I2400" s="19">
        <v>2.5</v>
      </c>
      <c r="J2400" s="19">
        <v>2.5</v>
      </c>
      <c r="K2400" s="19">
        <v>2.5</v>
      </c>
      <c r="L2400" s="19"/>
      <c r="M2400" s="19">
        <f t="shared" si="1345"/>
        <v>2.5</v>
      </c>
      <c r="N2400" s="19"/>
      <c r="O2400" s="19">
        <f t="shared" si="1346"/>
        <v>15.625</v>
      </c>
      <c r="P2400" s="20" t="str">
        <f>VLOOKUP(H2400,Supporting!A:D,2,FALSE)</f>
        <v>m3</v>
      </c>
      <c r="Q2400" s="21" t="str">
        <f t="shared" si="1347"/>
        <v>on hire</v>
      </c>
      <c r="R2400" s="22">
        <v>44989</v>
      </c>
      <c r="S2400" s="22"/>
      <c r="T2400" s="23">
        <f t="shared" si="1348"/>
        <v>0</v>
      </c>
      <c r="U2400" s="24">
        <f t="shared" ca="1" si="1349"/>
        <v>7.4285714285714288</v>
      </c>
      <c r="V2400" s="31">
        <f>VLOOKUP(H2400,Supporting!A:D,3,FALSE)</f>
        <v>7.5</v>
      </c>
      <c r="W2400" s="25">
        <f>VLOOKUP(H2400,Supporting!A:D,4,FALSE)</f>
        <v>0.70000000000000007</v>
      </c>
      <c r="X2400" s="26">
        <f t="shared" si="1350"/>
        <v>117.1875</v>
      </c>
      <c r="Y2400" s="26">
        <f t="shared" si="1351"/>
        <v>10.937500000000002</v>
      </c>
      <c r="Z2400" s="26">
        <f t="shared" si="1352"/>
        <v>82.03125</v>
      </c>
      <c r="AA2400" s="26">
        <f t="shared" si="1353"/>
        <v>0</v>
      </c>
      <c r="AB2400" s="26">
        <f t="shared" ca="1" si="1354"/>
        <v>81.25</v>
      </c>
      <c r="AC2400" s="26">
        <f t="shared" ca="1" si="1355"/>
        <v>163.28125</v>
      </c>
      <c r="AD2400" s="93">
        <f t="shared" ca="1" si="1356"/>
        <v>163.28125</v>
      </c>
    </row>
    <row r="2401" spans="1:30" ht="30" customHeight="1" x14ac:dyDescent="0.35">
      <c r="A2401" s="16"/>
      <c r="B2401" s="16" t="s">
        <v>47</v>
      </c>
      <c r="C2401" s="17">
        <v>2027</v>
      </c>
      <c r="D2401" s="18">
        <v>14715</v>
      </c>
      <c r="E2401" s="18"/>
      <c r="F2401" s="19" t="s">
        <v>577</v>
      </c>
      <c r="G2401" s="16" t="s">
        <v>76</v>
      </c>
      <c r="H2401" s="16" t="s">
        <v>28</v>
      </c>
      <c r="I2401" s="19">
        <v>2.5</v>
      </c>
      <c r="J2401" s="19">
        <v>2.5</v>
      </c>
      <c r="K2401" s="19">
        <v>4.5</v>
      </c>
      <c r="L2401" s="19"/>
      <c r="M2401" s="19">
        <f t="shared" si="1345"/>
        <v>4.5</v>
      </c>
      <c r="N2401" s="19"/>
      <c r="O2401" s="19">
        <f t="shared" si="1346"/>
        <v>28.125</v>
      </c>
      <c r="P2401" s="20" t="str">
        <f>VLOOKUP(H2401,Supporting!A:D,2,FALSE)</f>
        <v>m3</v>
      </c>
      <c r="Q2401" s="21" t="str">
        <f t="shared" si="1347"/>
        <v>on hire</v>
      </c>
      <c r="R2401" s="22">
        <v>44989</v>
      </c>
      <c r="S2401" s="22"/>
      <c r="T2401" s="23">
        <f t="shared" si="1348"/>
        <v>0</v>
      </c>
      <c r="U2401" s="24">
        <f t="shared" ca="1" si="1349"/>
        <v>7.4285714285714288</v>
      </c>
      <c r="V2401" s="31">
        <f>VLOOKUP(H2401,Supporting!A:D,3,FALSE)</f>
        <v>7.5</v>
      </c>
      <c r="W2401" s="25">
        <f>VLOOKUP(H2401,Supporting!A:D,4,FALSE)</f>
        <v>0.70000000000000007</v>
      </c>
      <c r="X2401" s="26">
        <f t="shared" si="1350"/>
        <v>210.9375</v>
      </c>
      <c r="Y2401" s="26">
        <f t="shared" si="1351"/>
        <v>19.687500000000004</v>
      </c>
      <c r="Z2401" s="26">
        <f t="shared" si="1352"/>
        <v>147.65625</v>
      </c>
      <c r="AA2401" s="26">
        <f t="shared" si="1353"/>
        <v>0</v>
      </c>
      <c r="AB2401" s="26">
        <f t="shared" ca="1" si="1354"/>
        <v>146.25000000000003</v>
      </c>
      <c r="AC2401" s="26">
        <f t="shared" ca="1" si="1355"/>
        <v>293.90625</v>
      </c>
      <c r="AD2401" s="93">
        <f t="shared" ca="1" si="1356"/>
        <v>293.90625</v>
      </c>
    </row>
    <row r="2402" spans="1:30" ht="30" customHeight="1" x14ac:dyDescent="0.35">
      <c r="A2402" s="16"/>
      <c r="B2402" s="16" t="s">
        <v>47</v>
      </c>
      <c r="C2402" s="17">
        <v>2026</v>
      </c>
      <c r="D2402" s="18">
        <v>14714</v>
      </c>
      <c r="E2402" s="18"/>
      <c r="F2402" s="19" t="s">
        <v>577</v>
      </c>
      <c r="G2402" s="16" t="s">
        <v>208</v>
      </c>
      <c r="H2402" s="16" t="s">
        <v>52</v>
      </c>
      <c r="I2402" s="19">
        <v>6.8</v>
      </c>
      <c r="J2402" s="19">
        <v>1.8</v>
      </c>
      <c r="K2402" s="19">
        <v>5</v>
      </c>
      <c r="L2402" s="19"/>
      <c r="M2402" s="19">
        <f t="shared" ref="M2402:M2414" si="1369">K2402-L2402</f>
        <v>5</v>
      </c>
      <c r="N2402" s="19"/>
      <c r="O2402" s="19">
        <f t="shared" ref="O2402:O2414" si="1370">IF(P2402="m3",I2402*J2402*M2402,IF(P2402="m2-LxH",I2402*M2402,IF(P2402="m2-LxW",I2402*J2402*N2402,IF(P2402="rm",M2402,IF(P2402="lm",I2402,IF(P2402="unit",1,0))))))</f>
        <v>34</v>
      </c>
      <c r="P2402" s="20" t="str">
        <f>VLOOKUP(H2402,Supporting!A:D,2,FALSE)</f>
        <v>m2-LxH</v>
      </c>
      <c r="Q2402" s="21" t="str">
        <f t="shared" ref="Q2402:Q2414" si="1371">IF(S2402&lt;&gt;0,"off hired",IF(R2402&lt;&gt;0,"on hire","-"))</f>
        <v>on hire</v>
      </c>
      <c r="R2402" s="22">
        <v>44989</v>
      </c>
      <c r="S2402" s="22"/>
      <c r="T2402" s="23">
        <f t="shared" ref="T2402:T2414" si="1372">IF(S2402&lt;&gt;0,1,0)</f>
        <v>0</v>
      </c>
      <c r="U2402" s="24">
        <f t="shared" ref="U2402:U2414" ca="1" si="1373">IF(Q2402="on hire",$C$1-R2402+1,IF(Q2402="off hired",S2402-R2402+1,0))/7</f>
        <v>7.4285714285714288</v>
      </c>
      <c r="V2402" s="31">
        <f>VLOOKUP(H2402,Supporting!A:D,3,FALSE)</f>
        <v>18</v>
      </c>
      <c r="W2402" s="25">
        <f>VLOOKUP(H2402,Supporting!A:D,4,FALSE)</f>
        <v>1.05</v>
      </c>
      <c r="X2402" s="26">
        <f t="shared" ref="X2402:X2414" si="1374">V2402*O2402</f>
        <v>612</v>
      </c>
      <c r="Y2402" s="26">
        <f t="shared" ref="Y2402:Y2414" si="1375">W2402*O2402</f>
        <v>35.700000000000003</v>
      </c>
      <c r="Z2402" s="26">
        <f t="shared" ref="Z2402:Z2414" si="1376">_xlfn.IFNA(0.7*O2402*V2402,0)</f>
        <v>428.4</v>
      </c>
      <c r="AA2402" s="26">
        <f t="shared" ref="AA2402:AA2414" si="1377">IF(Q2402="off hired",0.3*O2402*V2402*T2402,0)</f>
        <v>0</v>
      </c>
      <c r="AB2402" s="26">
        <f t="shared" ref="AB2402:AB2414" ca="1" si="1378">_xlfn.IFNA(U2402*O2402*W2402,0)</f>
        <v>265.20000000000005</v>
      </c>
      <c r="AC2402" s="26">
        <f t="shared" ref="AC2402:AC2414" ca="1" si="1379">Z2402+AA2402+AB2402</f>
        <v>693.6</v>
      </c>
      <c r="AD2402" s="93">
        <f t="shared" ref="AD2402:AD2414" ca="1" si="1380">_xlfn.IFNA(AC2402,0)</f>
        <v>693.6</v>
      </c>
    </row>
    <row r="2403" spans="1:30" ht="30" customHeight="1" x14ac:dyDescent="0.35">
      <c r="A2403" s="16"/>
      <c r="B2403" s="16" t="s">
        <v>47</v>
      </c>
      <c r="C2403" s="17">
        <v>2025</v>
      </c>
      <c r="D2403" s="18">
        <v>14713</v>
      </c>
      <c r="E2403" s="18">
        <v>8863</v>
      </c>
      <c r="F2403" s="19" t="s">
        <v>49</v>
      </c>
      <c r="G2403" s="16" t="s">
        <v>134</v>
      </c>
      <c r="H2403" s="16" t="s">
        <v>28</v>
      </c>
      <c r="I2403" s="19">
        <v>2.5</v>
      </c>
      <c r="J2403" s="19">
        <v>2.5</v>
      </c>
      <c r="K2403" s="19">
        <v>3.5</v>
      </c>
      <c r="L2403" s="19"/>
      <c r="M2403" s="19">
        <f t="shared" si="1369"/>
        <v>3.5</v>
      </c>
      <c r="N2403" s="19"/>
      <c r="O2403" s="19">
        <f t="shared" si="1370"/>
        <v>21.875</v>
      </c>
      <c r="P2403" s="20" t="str">
        <f>VLOOKUP(H2403,Supporting!A:D,2,FALSE)</f>
        <v>m3</v>
      </c>
      <c r="Q2403" s="21" t="str">
        <f t="shared" si="1371"/>
        <v>off hired</v>
      </c>
      <c r="R2403" s="22">
        <v>44989</v>
      </c>
      <c r="S2403" s="22">
        <v>45027</v>
      </c>
      <c r="T2403" s="23">
        <f t="shared" si="1372"/>
        <v>1</v>
      </c>
      <c r="U2403" s="24">
        <f t="shared" si="1373"/>
        <v>5.5714285714285712</v>
      </c>
      <c r="V2403" s="31">
        <f>VLOOKUP(H2403,Supporting!A:D,3,FALSE)</f>
        <v>7.5</v>
      </c>
      <c r="W2403" s="25">
        <f>VLOOKUP(H2403,Supporting!A:D,4,FALSE)</f>
        <v>0.70000000000000007</v>
      </c>
      <c r="X2403" s="26">
        <f t="shared" si="1374"/>
        <v>164.0625</v>
      </c>
      <c r="Y2403" s="26">
        <f t="shared" si="1375"/>
        <v>15.312500000000002</v>
      </c>
      <c r="Z2403" s="26">
        <f t="shared" si="1376"/>
        <v>114.84374999999999</v>
      </c>
      <c r="AA2403" s="26">
        <f t="shared" si="1377"/>
        <v>49.21875</v>
      </c>
      <c r="AB2403" s="26">
        <f t="shared" si="1378"/>
        <v>85.312500000000014</v>
      </c>
      <c r="AC2403" s="26">
        <f t="shared" si="1379"/>
        <v>249.375</v>
      </c>
      <c r="AD2403" s="93">
        <f t="shared" si="1380"/>
        <v>249.375</v>
      </c>
    </row>
    <row r="2404" spans="1:30" ht="30" customHeight="1" x14ac:dyDescent="0.35">
      <c r="A2404" s="16"/>
      <c r="B2404" s="16" t="s">
        <v>47</v>
      </c>
      <c r="C2404" s="17">
        <v>2021</v>
      </c>
      <c r="D2404" s="18">
        <v>14709</v>
      </c>
      <c r="E2404" s="18">
        <v>8790</v>
      </c>
      <c r="F2404" s="19" t="s">
        <v>49</v>
      </c>
      <c r="G2404" s="16" t="s">
        <v>80</v>
      </c>
      <c r="H2404" s="16" t="s">
        <v>52</v>
      </c>
      <c r="I2404" s="19">
        <v>14</v>
      </c>
      <c r="J2404" s="19">
        <v>1.8</v>
      </c>
      <c r="K2404" s="19">
        <v>7</v>
      </c>
      <c r="L2404" s="19"/>
      <c r="M2404" s="19">
        <f t="shared" si="1369"/>
        <v>7</v>
      </c>
      <c r="N2404" s="19"/>
      <c r="O2404" s="19">
        <f t="shared" si="1370"/>
        <v>98</v>
      </c>
      <c r="P2404" s="20" t="str">
        <f>VLOOKUP(H2404,Supporting!A:D,2,FALSE)</f>
        <v>m2-LxH</v>
      </c>
      <c r="Q2404" s="21" t="str">
        <f t="shared" si="1371"/>
        <v>off hired</v>
      </c>
      <c r="R2404" s="22">
        <v>44988</v>
      </c>
      <c r="S2404" s="22">
        <v>44994</v>
      </c>
      <c r="T2404" s="23">
        <f t="shared" si="1372"/>
        <v>1</v>
      </c>
      <c r="U2404" s="24">
        <f t="shared" si="1373"/>
        <v>1</v>
      </c>
      <c r="V2404" s="31">
        <f>VLOOKUP(H2404,Supporting!A:D,3,FALSE)</f>
        <v>18</v>
      </c>
      <c r="W2404" s="25">
        <f>VLOOKUP(H2404,Supporting!A:D,4,FALSE)</f>
        <v>1.05</v>
      </c>
      <c r="X2404" s="26">
        <f t="shared" si="1374"/>
        <v>1764</v>
      </c>
      <c r="Y2404" s="26">
        <f t="shared" si="1375"/>
        <v>102.9</v>
      </c>
      <c r="Z2404" s="26">
        <f t="shared" si="1376"/>
        <v>1234.8</v>
      </c>
      <c r="AA2404" s="26">
        <f t="shared" si="1377"/>
        <v>529.19999999999993</v>
      </c>
      <c r="AB2404" s="26">
        <f t="shared" si="1378"/>
        <v>102.9</v>
      </c>
      <c r="AC2404" s="26">
        <f t="shared" si="1379"/>
        <v>1866.9</v>
      </c>
      <c r="AD2404" s="93">
        <f t="shared" si="1380"/>
        <v>1866.9</v>
      </c>
    </row>
    <row r="2405" spans="1:30" ht="30" customHeight="1" x14ac:dyDescent="0.35">
      <c r="A2405" s="16"/>
      <c r="B2405" s="16" t="s">
        <v>47</v>
      </c>
      <c r="C2405" s="17">
        <v>2021</v>
      </c>
      <c r="D2405" s="18">
        <v>14709</v>
      </c>
      <c r="E2405" s="18">
        <v>8790</v>
      </c>
      <c r="F2405" s="19" t="s">
        <v>49</v>
      </c>
      <c r="G2405" s="16" t="s">
        <v>80</v>
      </c>
      <c r="H2405" s="16" t="s">
        <v>36</v>
      </c>
      <c r="I2405" s="19">
        <v>11</v>
      </c>
      <c r="J2405" s="19">
        <v>1.3</v>
      </c>
      <c r="K2405" s="19">
        <v>7</v>
      </c>
      <c r="L2405" s="19"/>
      <c r="M2405" s="19">
        <f t="shared" si="1369"/>
        <v>7</v>
      </c>
      <c r="N2405" s="19"/>
      <c r="O2405" s="19">
        <f t="shared" si="1370"/>
        <v>77</v>
      </c>
      <c r="P2405" s="20" t="str">
        <f>VLOOKUP(H2405,Supporting!A:D,2,FALSE)</f>
        <v>m2-LxH</v>
      </c>
      <c r="Q2405" s="21" t="str">
        <f t="shared" si="1371"/>
        <v>off hired</v>
      </c>
      <c r="R2405" s="22">
        <v>44988</v>
      </c>
      <c r="S2405" s="22">
        <v>44994</v>
      </c>
      <c r="T2405" s="23">
        <f t="shared" si="1372"/>
        <v>1</v>
      </c>
      <c r="U2405" s="24">
        <f t="shared" si="1373"/>
        <v>1</v>
      </c>
      <c r="V2405" s="31">
        <f>VLOOKUP(H2405,Supporting!A:D,3,FALSE)</f>
        <v>14</v>
      </c>
      <c r="W2405" s="25">
        <f>VLOOKUP(H2405,Supporting!A:D,4,FALSE)</f>
        <v>0.84</v>
      </c>
      <c r="X2405" s="26">
        <f t="shared" si="1374"/>
        <v>1078</v>
      </c>
      <c r="Y2405" s="26">
        <f t="shared" si="1375"/>
        <v>64.679999999999993</v>
      </c>
      <c r="Z2405" s="26">
        <f t="shared" si="1376"/>
        <v>754.6</v>
      </c>
      <c r="AA2405" s="26">
        <f t="shared" si="1377"/>
        <v>323.39999999999998</v>
      </c>
      <c r="AB2405" s="26">
        <f t="shared" si="1378"/>
        <v>64.679999999999993</v>
      </c>
      <c r="AC2405" s="26">
        <f t="shared" si="1379"/>
        <v>1142.68</v>
      </c>
      <c r="AD2405" s="93">
        <f t="shared" si="1380"/>
        <v>1142.68</v>
      </c>
    </row>
    <row r="2406" spans="1:30" ht="30" customHeight="1" x14ac:dyDescent="0.35">
      <c r="A2406" s="16"/>
      <c r="B2406" s="16" t="s">
        <v>47</v>
      </c>
      <c r="C2406" s="17">
        <v>2020</v>
      </c>
      <c r="D2406" s="18">
        <v>14708</v>
      </c>
      <c r="E2406" s="18">
        <v>8737</v>
      </c>
      <c r="F2406" s="19" t="s">
        <v>49</v>
      </c>
      <c r="G2406" s="16" t="s">
        <v>554</v>
      </c>
      <c r="H2406" s="16" t="s">
        <v>36</v>
      </c>
      <c r="I2406" s="19">
        <v>4</v>
      </c>
      <c r="J2406" s="19">
        <v>1.3</v>
      </c>
      <c r="K2406" s="19">
        <v>3.5</v>
      </c>
      <c r="L2406" s="19"/>
      <c r="M2406" s="19">
        <f t="shared" si="1369"/>
        <v>3.5</v>
      </c>
      <c r="N2406" s="19"/>
      <c r="O2406" s="19">
        <f t="shared" si="1370"/>
        <v>14</v>
      </c>
      <c r="P2406" s="20" t="str">
        <f>VLOOKUP(H2406,Supporting!A:D,2,FALSE)</f>
        <v>m2-LxH</v>
      </c>
      <c r="Q2406" s="21" t="str">
        <f t="shared" si="1371"/>
        <v>off hired</v>
      </c>
      <c r="R2406" s="22">
        <v>44988</v>
      </c>
      <c r="S2406" s="22">
        <v>45009</v>
      </c>
      <c r="T2406" s="23">
        <f t="shared" si="1372"/>
        <v>1</v>
      </c>
      <c r="U2406" s="24">
        <f t="shared" si="1373"/>
        <v>3.1428571428571428</v>
      </c>
      <c r="V2406" s="31">
        <f>VLOOKUP(H2406,Supporting!A:D,3,FALSE)</f>
        <v>14</v>
      </c>
      <c r="W2406" s="25">
        <f>VLOOKUP(H2406,Supporting!A:D,4,FALSE)</f>
        <v>0.84</v>
      </c>
      <c r="X2406" s="26">
        <f t="shared" si="1374"/>
        <v>196</v>
      </c>
      <c r="Y2406" s="26">
        <f t="shared" si="1375"/>
        <v>11.76</v>
      </c>
      <c r="Z2406" s="26">
        <f t="shared" si="1376"/>
        <v>137.19999999999999</v>
      </c>
      <c r="AA2406" s="26">
        <f t="shared" si="1377"/>
        <v>58.800000000000004</v>
      </c>
      <c r="AB2406" s="26">
        <f t="shared" si="1378"/>
        <v>36.96</v>
      </c>
      <c r="AC2406" s="26">
        <f t="shared" si="1379"/>
        <v>232.96</v>
      </c>
      <c r="AD2406" s="93">
        <f t="shared" si="1380"/>
        <v>232.96</v>
      </c>
    </row>
    <row r="2407" spans="1:30" ht="30" customHeight="1" x14ac:dyDescent="0.35">
      <c r="A2407" s="16"/>
      <c r="B2407" s="16" t="s">
        <v>47</v>
      </c>
      <c r="C2407" s="17">
        <v>2019</v>
      </c>
      <c r="D2407" s="18">
        <v>14707</v>
      </c>
      <c r="E2407" s="18">
        <v>8790</v>
      </c>
      <c r="F2407" s="19" t="s">
        <v>49</v>
      </c>
      <c r="G2407" s="16" t="s">
        <v>91</v>
      </c>
      <c r="H2407" s="16" t="s">
        <v>36</v>
      </c>
      <c r="I2407" s="19">
        <v>5.3</v>
      </c>
      <c r="J2407" s="19">
        <v>1.3</v>
      </c>
      <c r="K2407" s="19">
        <v>7</v>
      </c>
      <c r="L2407" s="19"/>
      <c r="M2407" s="19">
        <f t="shared" si="1369"/>
        <v>7</v>
      </c>
      <c r="N2407" s="19"/>
      <c r="O2407" s="19">
        <f t="shared" si="1370"/>
        <v>37.1</v>
      </c>
      <c r="P2407" s="20" t="str">
        <f>VLOOKUP(H2407,Supporting!A:D,2,FALSE)</f>
        <v>m2-LxH</v>
      </c>
      <c r="Q2407" s="21" t="str">
        <f t="shared" si="1371"/>
        <v>off hired</v>
      </c>
      <c r="R2407" s="22">
        <v>44988</v>
      </c>
      <c r="S2407" s="22">
        <v>44994</v>
      </c>
      <c r="T2407" s="23">
        <f t="shared" si="1372"/>
        <v>1</v>
      </c>
      <c r="U2407" s="24">
        <f t="shared" si="1373"/>
        <v>1</v>
      </c>
      <c r="V2407" s="31">
        <f>VLOOKUP(H2407,Supporting!A:D,3,FALSE)</f>
        <v>14</v>
      </c>
      <c r="W2407" s="25">
        <f>VLOOKUP(H2407,Supporting!A:D,4,FALSE)</f>
        <v>0.84</v>
      </c>
      <c r="X2407" s="26">
        <f t="shared" si="1374"/>
        <v>519.4</v>
      </c>
      <c r="Y2407" s="26">
        <f t="shared" si="1375"/>
        <v>31.164000000000001</v>
      </c>
      <c r="Z2407" s="26">
        <f t="shared" si="1376"/>
        <v>363.58</v>
      </c>
      <c r="AA2407" s="26">
        <f t="shared" si="1377"/>
        <v>155.82000000000002</v>
      </c>
      <c r="AB2407" s="26">
        <f t="shared" si="1378"/>
        <v>31.164000000000001</v>
      </c>
      <c r="AC2407" s="26">
        <f t="shared" si="1379"/>
        <v>550.56399999999996</v>
      </c>
      <c r="AD2407" s="93">
        <f t="shared" si="1380"/>
        <v>550.56399999999996</v>
      </c>
    </row>
    <row r="2408" spans="1:30" ht="30" customHeight="1" x14ac:dyDescent="0.35">
      <c r="A2408" s="16"/>
      <c r="B2408" s="16" t="s">
        <v>61</v>
      </c>
      <c r="C2408" s="17">
        <v>2017</v>
      </c>
      <c r="D2408" s="18">
        <v>14705</v>
      </c>
      <c r="E2408" s="18"/>
      <c r="F2408" s="19" t="s">
        <v>577</v>
      </c>
      <c r="G2408" s="16" t="s">
        <v>53</v>
      </c>
      <c r="H2408" s="16" t="s">
        <v>38</v>
      </c>
      <c r="I2408" s="19">
        <v>1.3</v>
      </c>
      <c r="J2408" s="19">
        <v>1.8</v>
      </c>
      <c r="K2408" s="19">
        <v>3</v>
      </c>
      <c r="L2408" s="19"/>
      <c r="M2408" s="19">
        <f t="shared" si="1369"/>
        <v>3</v>
      </c>
      <c r="N2408" s="19"/>
      <c r="O2408" s="19">
        <f t="shared" si="1370"/>
        <v>3</v>
      </c>
      <c r="P2408" s="20" t="str">
        <f>VLOOKUP(H2408,Supporting!A:D,2,FALSE)</f>
        <v>rm</v>
      </c>
      <c r="Q2408" s="21" t="str">
        <f t="shared" si="1371"/>
        <v>on hire</v>
      </c>
      <c r="R2408" s="22">
        <v>44987</v>
      </c>
      <c r="S2408" s="22"/>
      <c r="T2408" s="23">
        <f t="shared" si="1372"/>
        <v>0</v>
      </c>
      <c r="U2408" s="24">
        <f t="shared" ca="1" si="1373"/>
        <v>7.7142857142857144</v>
      </c>
      <c r="V2408" s="31">
        <f>VLOOKUP(H2408,Supporting!A:D,3,FALSE)</f>
        <v>135</v>
      </c>
      <c r="W2408" s="25">
        <f>VLOOKUP(H2408,Supporting!A:D,4,FALSE)</f>
        <v>12.25</v>
      </c>
      <c r="X2408" s="26">
        <f t="shared" si="1374"/>
        <v>405</v>
      </c>
      <c r="Y2408" s="26">
        <f t="shared" si="1375"/>
        <v>36.75</v>
      </c>
      <c r="Z2408" s="26">
        <f t="shared" si="1376"/>
        <v>283.49999999999994</v>
      </c>
      <c r="AA2408" s="26">
        <f t="shared" si="1377"/>
        <v>0</v>
      </c>
      <c r="AB2408" s="26">
        <f t="shared" ca="1" si="1378"/>
        <v>283.5</v>
      </c>
      <c r="AC2408" s="26">
        <f t="shared" ca="1" si="1379"/>
        <v>567</v>
      </c>
      <c r="AD2408" s="93">
        <f t="shared" ca="1" si="1380"/>
        <v>567</v>
      </c>
    </row>
    <row r="2409" spans="1:30" ht="30" customHeight="1" x14ac:dyDescent="0.35">
      <c r="A2409" s="16"/>
      <c r="B2409" s="16" t="s">
        <v>61</v>
      </c>
      <c r="C2409" s="17">
        <v>2017</v>
      </c>
      <c r="D2409" s="18">
        <v>14705</v>
      </c>
      <c r="E2409" s="18"/>
      <c r="F2409" s="19" t="s">
        <v>577</v>
      </c>
      <c r="G2409" s="16" t="s">
        <v>53</v>
      </c>
      <c r="H2409" s="16" t="s">
        <v>41</v>
      </c>
      <c r="I2409" s="19">
        <v>1.8</v>
      </c>
      <c r="J2409" s="19">
        <v>0.6</v>
      </c>
      <c r="K2409" s="19"/>
      <c r="L2409" s="19"/>
      <c r="M2409" s="19">
        <f t="shared" si="1369"/>
        <v>0</v>
      </c>
      <c r="N2409" s="19">
        <v>1</v>
      </c>
      <c r="O2409" s="19">
        <f t="shared" si="1370"/>
        <v>1.08</v>
      </c>
      <c r="P2409" s="20" t="str">
        <f>VLOOKUP(H2409,Supporting!A:D,2,FALSE)</f>
        <v>m2-LxW</v>
      </c>
      <c r="Q2409" s="21" t="str">
        <f t="shared" si="1371"/>
        <v>on hire</v>
      </c>
      <c r="R2409" s="22">
        <v>44987</v>
      </c>
      <c r="S2409" s="22"/>
      <c r="T2409" s="23">
        <f t="shared" si="1372"/>
        <v>0</v>
      </c>
      <c r="U2409" s="24">
        <f t="shared" ca="1" si="1373"/>
        <v>7.7142857142857144</v>
      </c>
      <c r="V2409" s="31">
        <f>VLOOKUP(H2409,Supporting!A:D,3,FALSE)</f>
        <v>36.5</v>
      </c>
      <c r="W2409" s="25">
        <f>VLOOKUP(H2409,Supporting!A:D,4,FALSE)</f>
        <v>3.15</v>
      </c>
      <c r="X2409" s="26">
        <f t="shared" si="1374"/>
        <v>39.42</v>
      </c>
      <c r="Y2409" s="26">
        <f t="shared" si="1375"/>
        <v>3.4020000000000001</v>
      </c>
      <c r="Z2409" s="26">
        <f t="shared" si="1376"/>
        <v>27.594000000000001</v>
      </c>
      <c r="AA2409" s="26">
        <f t="shared" si="1377"/>
        <v>0</v>
      </c>
      <c r="AB2409" s="26">
        <f t="shared" ca="1" si="1378"/>
        <v>26.244000000000003</v>
      </c>
      <c r="AC2409" s="26">
        <f t="shared" ca="1" si="1379"/>
        <v>53.838000000000008</v>
      </c>
      <c r="AD2409" s="93">
        <f t="shared" ca="1" si="1380"/>
        <v>53.838000000000008</v>
      </c>
    </row>
    <row r="2410" spans="1:30" ht="30" customHeight="1" x14ac:dyDescent="0.35">
      <c r="A2410" s="16"/>
      <c r="B2410" s="16" t="s">
        <v>47</v>
      </c>
      <c r="C2410" s="17">
        <v>2014</v>
      </c>
      <c r="D2410" s="18">
        <v>14702</v>
      </c>
      <c r="E2410" s="18"/>
      <c r="F2410" s="19" t="s">
        <v>577</v>
      </c>
      <c r="G2410" s="16"/>
      <c r="H2410" s="16" t="s">
        <v>28</v>
      </c>
      <c r="I2410" s="19">
        <v>4.0999999999999996</v>
      </c>
      <c r="J2410" s="19">
        <v>3.5</v>
      </c>
      <c r="K2410" s="19">
        <v>4</v>
      </c>
      <c r="L2410" s="19"/>
      <c r="M2410" s="19">
        <f t="shared" si="1369"/>
        <v>4</v>
      </c>
      <c r="N2410" s="19"/>
      <c r="O2410" s="19">
        <f t="shared" si="1370"/>
        <v>57.399999999999991</v>
      </c>
      <c r="P2410" s="20" t="str">
        <f>VLOOKUP(H2410,Supporting!A:D,2,FALSE)</f>
        <v>m3</v>
      </c>
      <c r="Q2410" s="21" t="str">
        <f t="shared" si="1371"/>
        <v>on hire</v>
      </c>
      <c r="R2410" s="22">
        <v>44987</v>
      </c>
      <c r="S2410" s="22"/>
      <c r="T2410" s="23">
        <f t="shared" si="1372"/>
        <v>0</v>
      </c>
      <c r="U2410" s="24">
        <f t="shared" ca="1" si="1373"/>
        <v>7.7142857142857144</v>
      </c>
      <c r="V2410" s="31">
        <f>VLOOKUP(H2410,Supporting!A:D,3,FALSE)</f>
        <v>7.5</v>
      </c>
      <c r="W2410" s="25">
        <f>VLOOKUP(H2410,Supporting!A:D,4,FALSE)</f>
        <v>0.70000000000000007</v>
      </c>
      <c r="X2410" s="26">
        <f t="shared" si="1374"/>
        <v>430.49999999999994</v>
      </c>
      <c r="Y2410" s="26">
        <f t="shared" si="1375"/>
        <v>40.18</v>
      </c>
      <c r="Z2410" s="26">
        <f t="shared" si="1376"/>
        <v>301.34999999999997</v>
      </c>
      <c r="AA2410" s="26">
        <f t="shared" si="1377"/>
        <v>0</v>
      </c>
      <c r="AB2410" s="26">
        <f t="shared" ca="1" si="1378"/>
        <v>309.95999999999998</v>
      </c>
      <c r="AC2410" s="26">
        <f t="shared" ca="1" si="1379"/>
        <v>611.30999999999995</v>
      </c>
      <c r="AD2410" s="93">
        <f t="shared" ca="1" si="1380"/>
        <v>611.30999999999995</v>
      </c>
    </row>
    <row r="2411" spans="1:30" ht="30" customHeight="1" x14ac:dyDescent="0.35">
      <c r="A2411" s="16"/>
      <c r="B2411" s="16" t="s">
        <v>114</v>
      </c>
      <c r="C2411" s="17">
        <v>1964</v>
      </c>
      <c r="D2411" s="18">
        <v>14602</v>
      </c>
      <c r="E2411" s="18">
        <v>8768</v>
      </c>
      <c r="F2411" s="19" t="s">
        <v>49</v>
      </c>
      <c r="G2411" s="16"/>
      <c r="H2411" s="16" t="s">
        <v>28</v>
      </c>
      <c r="I2411" s="19">
        <v>2.5</v>
      </c>
      <c r="J2411" s="19">
        <v>2.5</v>
      </c>
      <c r="K2411" s="19">
        <v>3.5</v>
      </c>
      <c r="L2411" s="19"/>
      <c r="M2411" s="19">
        <f t="shared" si="1369"/>
        <v>3.5</v>
      </c>
      <c r="N2411" s="19"/>
      <c r="O2411" s="19">
        <f t="shared" si="1370"/>
        <v>21.875</v>
      </c>
      <c r="P2411" s="20" t="str">
        <f>VLOOKUP(H2411,Supporting!A:D,2,FALSE)</f>
        <v>m3</v>
      </c>
      <c r="Q2411" s="21" t="str">
        <f t="shared" si="1371"/>
        <v>off hired</v>
      </c>
      <c r="R2411" s="22">
        <v>44980</v>
      </c>
      <c r="S2411" s="22">
        <v>44988</v>
      </c>
      <c r="T2411" s="23">
        <f t="shared" si="1372"/>
        <v>1</v>
      </c>
      <c r="U2411" s="24">
        <f t="shared" si="1373"/>
        <v>1.2857142857142858</v>
      </c>
      <c r="V2411" s="31">
        <f>VLOOKUP(H2411,Supporting!A:D,3,FALSE)</f>
        <v>7.5</v>
      </c>
      <c r="W2411" s="25">
        <f>VLOOKUP(H2411,Supporting!A:D,4,FALSE)</f>
        <v>0.70000000000000007</v>
      </c>
      <c r="X2411" s="26">
        <f t="shared" si="1374"/>
        <v>164.0625</v>
      </c>
      <c r="Y2411" s="26">
        <f t="shared" si="1375"/>
        <v>15.312500000000002</v>
      </c>
      <c r="Z2411" s="26">
        <f t="shared" si="1376"/>
        <v>114.84374999999999</v>
      </c>
      <c r="AA2411" s="26">
        <f t="shared" si="1377"/>
        <v>49.21875</v>
      </c>
      <c r="AB2411" s="26">
        <f t="shared" si="1378"/>
        <v>19.687500000000004</v>
      </c>
      <c r="AC2411" s="26">
        <f t="shared" si="1379"/>
        <v>183.75</v>
      </c>
      <c r="AD2411" s="93">
        <f t="shared" si="1380"/>
        <v>183.75</v>
      </c>
    </row>
    <row r="2412" spans="1:30" ht="30" customHeight="1" x14ac:dyDescent="0.35">
      <c r="A2412" s="16"/>
      <c r="B2412" s="16" t="s">
        <v>47</v>
      </c>
      <c r="C2412" s="17">
        <v>1945</v>
      </c>
      <c r="D2412" s="18">
        <v>14533</v>
      </c>
      <c r="E2412" s="18">
        <v>8752</v>
      </c>
      <c r="F2412" s="19" t="s">
        <v>577</v>
      </c>
      <c r="G2412" s="16"/>
      <c r="H2412" s="16" t="s">
        <v>36</v>
      </c>
      <c r="I2412" s="19">
        <v>6.3</v>
      </c>
      <c r="J2412" s="19">
        <v>1.3</v>
      </c>
      <c r="K2412" s="19">
        <v>3.5</v>
      </c>
      <c r="L2412" s="19"/>
      <c r="M2412" s="19">
        <f t="shared" si="1369"/>
        <v>3.5</v>
      </c>
      <c r="N2412" s="19"/>
      <c r="O2412" s="19">
        <f t="shared" si="1370"/>
        <v>22.05</v>
      </c>
      <c r="P2412" s="20" t="str">
        <f>VLOOKUP(H2412,Supporting!A:D,2,FALSE)</f>
        <v>m2-LxH</v>
      </c>
      <c r="Q2412" s="21" t="str">
        <f t="shared" si="1371"/>
        <v>off hired</v>
      </c>
      <c r="R2412" s="22">
        <v>44978</v>
      </c>
      <c r="S2412" s="22">
        <v>44985</v>
      </c>
      <c r="T2412" s="23">
        <f t="shared" si="1372"/>
        <v>1</v>
      </c>
      <c r="U2412" s="24">
        <f t="shared" si="1373"/>
        <v>1.1428571428571428</v>
      </c>
      <c r="V2412" s="31">
        <f>VLOOKUP(H2412,Supporting!A:D,3,FALSE)</f>
        <v>14</v>
      </c>
      <c r="W2412" s="25">
        <f>VLOOKUP(H2412,Supporting!A:D,4,FALSE)</f>
        <v>0.84</v>
      </c>
      <c r="X2412" s="26">
        <f t="shared" si="1374"/>
        <v>308.7</v>
      </c>
      <c r="Y2412" s="26">
        <f t="shared" si="1375"/>
        <v>18.521999999999998</v>
      </c>
      <c r="Z2412" s="26">
        <f t="shared" si="1376"/>
        <v>216.08999999999997</v>
      </c>
      <c r="AA2412" s="26">
        <f t="shared" si="1377"/>
        <v>92.61</v>
      </c>
      <c r="AB2412" s="26">
        <f t="shared" si="1378"/>
        <v>21.167999999999999</v>
      </c>
      <c r="AC2412" s="26">
        <f t="shared" si="1379"/>
        <v>329.86799999999999</v>
      </c>
      <c r="AD2412" s="93">
        <f t="shared" si="1380"/>
        <v>329.86799999999999</v>
      </c>
    </row>
    <row r="2413" spans="1:30" ht="30" customHeight="1" x14ac:dyDescent="0.35">
      <c r="A2413" s="16"/>
      <c r="B2413" s="16" t="s">
        <v>47</v>
      </c>
      <c r="C2413" s="17">
        <v>1969</v>
      </c>
      <c r="D2413" s="18">
        <v>14607</v>
      </c>
      <c r="E2413" s="18">
        <v>8753</v>
      </c>
      <c r="F2413" s="19" t="s">
        <v>577</v>
      </c>
      <c r="G2413" s="16"/>
      <c r="H2413" s="16" t="s">
        <v>36</v>
      </c>
      <c r="I2413" s="19">
        <v>20.100000000000001</v>
      </c>
      <c r="J2413" s="19">
        <v>1.3</v>
      </c>
      <c r="K2413" s="19">
        <v>4.5</v>
      </c>
      <c r="L2413" s="19"/>
      <c r="M2413" s="19">
        <f t="shared" si="1369"/>
        <v>4.5</v>
      </c>
      <c r="N2413" s="19"/>
      <c r="O2413" s="19">
        <f t="shared" si="1370"/>
        <v>90.45</v>
      </c>
      <c r="P2413" s="20" t="str">
        <f>VLOOKUP(H2413,Supporting!A:D,2,FALSE)</f>
        <v>m2-LxH</v>
      </c>
      <c r="Q2413" s="21" t="str">
        <f t="shared" si="1371"/>
        <v>off hired</v>
      </c>
      <c r="R2413" s="22">
        <v>44980</v>
      </c>
      <c r="S2413" s="22">
        <v>44986</v>
      </c>
      <c r="T2413" s="23">
        <f t="shared" si="1372"/>
        <v>1</v>
      </c>
      <c r="U2413" s="24">
        <f t="shared" si="1373"/>
        <v>1</v>
      </c>
      <c r="V2413" s="31">
        <f>VLOOKUP(H2413,Supporting!A:D,3,FALSE)</f>
        <v>14</v>
      </c>
      <c r="W2413" s="25">
        <f>VLOOKUP(H2413,Supporting!A:D,4,FALSE)</f>
        <v>0.84</v>
      </c>
      <c r="X2413" s="26">
        <f t="shared" si="1374"/>
        <v>1266.3</v>
      </c>
      <c r="Y2413" s="26">
        <f t="shared" si="1375"/>
        <v>75.977999999999994</v>
      </c>
      <c r="Z2413" s="26">
        <f t="shared" si="1376"/>
        <v>886.41</v>
      </c>
      <c r="AA2413" s="26">
        <f t="shared" si="1377"/>
        <v>379.89000000000004</v>
      </c>
      <c r="AB2413" s="26">
        <f t="shared" si="1378"/>
        <v>75.977999999999994</v>
      </c>
      <c r="AC2413" s="26">
        <f t="shared" si="1379"/>
        <v>1342.278</v>
      </c>
      <c r="AD2413" s="93">
        <f t="shared" si="1380"/>
        <v>1342.278</v>
      </c>
    </row>
    <row r="2414" spans="1:30" ht="30" customHeight="1" x14ac:dyDescent="0.35">
      <c r="A2414" s="16"/>
      <c r="B2414" s="16" t="s">
        <v>111</v>
      </c>
      <c r="C2414" s="17">
        <v>1950</v>
      </c>
      <c r="D2414" s="18">
        <v>14538</v>
      </c>
      <c r="E2414" s="18">
        <v>8771</v>
      </c>
      <c r="F2414" s="19" t="s">
        <v>49</v>
      </c>
      <c r="G2414" s="16"/>
      <c r="H2414" s="16" t="s">
        <v>36</v>
      </c>
      <c r="I2414" s="19">
        <v>5</v>
      </c>
      <c r="J2414" s="19">
        <v>1.3</v>
      </c>
      <c r="K2414" s="19">
        <v>2</v>
      </c>
      <c r="L2414" s="19"/>
      <c r="M2414" s="19">
        <f t="shared" si="1369"/>
        <v>2</v>
      </c>
      <c r="N2414" s="19"/>
      <c r="O2414" s="19">
        <f t="shared" si="1370"/>
        <v>10</v>
      </c>
      <c r="P2414" s="20" t="str">
        <f>VLOOKUP(H2414,Supporting!A:D,2,FALSE)</f>
        <v>m2-LxH</v>
      </c>
      <c r="Q2414" s="21" t="str">
        <f t="shared" si="1371"/>
        <v>off hired</v>
      </c>
      <c r="R2414" s="22">
        <v>44978</v>
      </c>
      <c r="S2414" s="22">
        <v>44988</v>
      </c>
      <c r="T2414" s="23">
        <f t="shared" si="1372"/>
        <v>1</v>
      </c>
      <c r="U2414" s="24">
        <f t="shared" si="1373"/>
        <v>1.5714285714285714</v>
      </c>
      <c r="V2414" s="31">
        <f>VLOOKUP(H2414,Supporting!A:D,3,FALSE)</f>
        <v>14</v>
      </c>
      <c r="W2414" s="25">
        <f>VLOOKUP(H2414,Supporting!A:D,4,FALSE)</f>
        <v>0.84</v>
      </c>
      <c r="X2414" s="26">
        <f t="shared" si="1374"/>
        <v>140</v>
      </c>
      <c r="Y2414" s="26">
        <f t="shared" si="1375"/>
        <v>8.4</v>
      </c>
      <c r="Z2414" s="26">
        <f t="shared" si="1376"/>
        <v>98</v>
      </c>
      <c r="AA2414" s="26">
        <f t="shared" si="1377"/>
        <v>42</v>
      </c>
      <c r="AB2414" s="26">
        <f t="shared" si="1378"/>
        <v>13.2</v>
      </c>
      <c r="AC2414" s="26">
        <f t="shared" si="1379"/>
        <v>153.19999999999999</v>
      </c>
      <c r="AD2414" s="93">
        <f t="shared" si="1380"/>
        <v>153.19999999999999</v>
      </c>
    </row>
    <row r="2415" spans="1:30" ht="30" customHeight="1" x14ac:dyDescent="0.35">
      <c r="A2415" s="16"/>
      <c r="B2415" s="16" t="s">
        <v>47</v>
      </c>
      <c r="C2415" s="17">
        <v>1781</v>
      </c>
      <c r="D2415" s="18">
        <v>14369</v>
      </c>
      <c r="E2415" s="18">
        <v>8784</v>
      </c>
      <c r="F2415" s="19" t="s">
        <v>577</v>
      </c>
      <c r="G2415" s="16"/>
      <c r="H2415" s="16" t="s">
        <v>28</v>
      </c>
      <c r="I2415" s="19">
        <v>3.5</v>
      </c>
      <c r="J2415" s="19">
        <v>2.5</v>
      </c>
      <c r="K2415" s="19">
        <v>2</v>
      </c>
      <c r="L2415" s="19"/>
      <c r="M2415" s="19">
        <f t="shared" ref="M2415:M2418" si="1381">K2415-L2415</f>
        <v>2</v>
      </c>
      <c r="N2415" s="19"/>
      <c r="O2415" s="19">
        <f t="shared" ref="O2415:O2418" si="1382">IF(P2415="m3",I2415*J2415*M2415,IF(P2415="m2-LxH",I2415*M2415,IF(P2415="m2-LxW",I2415*J2415*N2415,IF(P2415="rm",M2415,IF(P2415="lm",I2415,IF(P2415="unit",1,0))))))</f>
        <v>17.5</v>
      </c>
      <c r="P2415" s="20" t="str">
        <f>VLOOKUP(H2415,Supporting!A:D,2,FALSE)</f>
        <v>m3</v>
      </c>
      <c r="Q2415" s="21" t="str">
        <f t="shared" ref="Q2415:Q2418" si="1383">IF(S2415&lt;&gt;0,"off hired",IF(R2415&lt;&gt;0,"on hire","-"))</f>
        <v>off hired</v>
      </c>
      <c r="R2415" s="22">
        <v>44947</v>
      </c>
      <c r="S2415" s="22">
        <v>44992</v>
      </c>
      <c r="T2415" s="23">
        <f t="shared" ref="T2415:T2418" si="1384">IF(S2415&lt;&gt;0,1,0)</f>
        <v>1</v>
      </c>
      <c r="U2415" s="24">
        <f t="shared" ref="U2415:U2418" si="1385">IF(Q2415="on hire",$C$1-R2415+1,IF(Q2415="off hired",S2415-R2415+1,0))/7</f>
        <v>6.5714285714285712</v>
      </c>
      <c r="V2415" s="31">
        <f>VLOOKUP(H2415,Supporting!A:D,3,FALSE)</f>
        <v>7.5</v>
      </c>
      <c r="W2415" s="25">
        <f>VLOOKUP(H2415,Supporting!A:D,4,FALSE)</f>
        <v>0.70000000000000007</v>
      </c>
      <c r="X2415" s="26">
        <f t="shared" ref="X2415:X2418" si="1386">V2415*O2415</f>
        <v>131.25</v>
      </c>
      <c r="Y2415" s="26">
        <f t="shared" ref="Y2415:Y2418" si="1387">W2415*O2415</f>
        <v>12.250000000000002</v>
      </c>
      <c r="Z2415" s="26">
        <f t="shared" ref="Z2415:Z2418" si="1388">_xlfn.IFNA(0.7*O2415*V2415,0)</f>
        <v>91.875</v>
      </c>
      <c r="AA2415" s="26">
        <f t="shared" ref="AA2415:AA2418" si="1389">IF(Q2415="off hired",0.3*O2415*V2415*T2415,0)</f>
        <v>39.375</v>
      </c>
      <c r="AB2415" s="26">
        <f t="shared" ref="AB2415:AB2418" si="1390">_xlfn.IFNA(U2415*O2415*W2415,0)</f>
        <v>80.500000000000014</v>
      </c>
      <c r="AC2415" s="26">
        <f t="shared" ref="AC2415:AC2418" si="1391">Z2415+AA2415+AB2415</f>
        <v>211.75</v>
      </c>
      <c r="AD2415" s="93">
        <f t="shared" ref="AD2415:AD2418" si="1392">_xlfn.IFNA(AC2415,0)</f>
        <v>211.75</v>
      </c>
    </row>
    <row r="2416" spans="1:30" ht="30" customHeight="1" x14ac:dyDescent="0.35">
      <c r="A2416" s="16"/>
      <c r="B2416" s="16" t="s">
        <v>47</v>
      </c>
      <c r="C2416" s="17">
        <v>1954</v>
      </c>
      <c r="D2416" s="18">
        <v>14542</v>
      </c>
      <c r="E2416" s="18">
        <v>8788</v>
      </c>
      <c r="F2416" s="19" t="s">
        <v>577</v>
      </c>
      <c r="G2416" s="16"/>
      <c r="H2416" s="16" t="s">
        <v>38</v>
      </c>
      <c r="I2416" s="19">
        <v>2.5</v>
      </c>
      <c r="J2416" s="19">
        <v>1.8</v>
      </c>
      <c r="K2416" s="19">
        <v>3.5</v>
      </c>
      <c r="L2416" s="19"/>
      <c r="M2416" s="19">
        <f t="shared" si="1381"/>
        <v>3.5</v>
      </c>
      <c r="N2416" s="19"/>
      <c r="O2416" s="19">
        <f t="shared" si="1382"/>
        <v>3.5</v>
      </c>
      <c r="P2416" s="20" t="str">
        <f>VLOOKUP(H2416,Supporting!A:D,2,FALSE)</f>
        <v>rm</v>
      </c>
      <c r="Q2416" s="21" t="str">
        <f t="shared" si="1383"/>
        <v>off hired</v>
      </c>
      <c r="R2416" s="22">
        <v>44979</v>
      </c>
      <c r="S2416" s="22">
        <v>44994</v>
      </c>
      <c r="T2416" s="23">
        <f t="shared" si="1384"/>
        <v>1</v>
      </c>
      <c r="U2416" s="24">
        <f t="shared" si="1385"/>
        <v>2.2857142857142856</v>
      </c>
      <c r="V2416" s="31">
        <f>VLOOKUP(H2416,Supporting!A:D,3,FALSE)</f>
        <v>135</v>
      </c>
      <c r="W2416" s="25">
        <f>VLOOKUP(H2416,Supporting!A:D,4,FALSE)</f>
        <v>12.25</v>
      </c>
      <c r="X2416" s="26">
        <f t="shared" si="1386"/>
        <v>472.5</v>
      </c>
      <c r="Y2416" s="26">
        <f t="shared" si="1387"/>
        <v>42.875</v>
      </c>
      <c r="Z2416" s="26">
        <f t="shared" si="1388"/>
        <v>330.74999999999994</v>
      </c>
      <c r="AA2416" s="26">
        <f t="shared" si="1389"/>
        <v>141.75</v>
      </c>
      <c r="AB2416" s="26">
        <f t="shared" si="1390"/>
        <v>98</v>
      </c>
      <c r="AC2416" s="26">
        <f t="shared" si="1391"/>
        <v>570.5</v>
      </c>
      <c r="AD2416" s="93">
        <f t="shared" si="1392"/>
        <v>570.5</v>
      </c>
    </row>
    <row r="2417" spans="1:30" ht="30" customHeight="1" x14ac:dyDescent="0.35">
      <c r="A2417" s="16"/>
      <c r="B2417" s="16" t="s">
        <v>47</v>
      </c>
      <c r="C2417" s="17">
        <v>1953</v>
      </c>
      <c r="D2417" s="18">
        <v>14541</v>
      </c>
      <c r="E2417" s="18">
        <v>8788</v>
      </c>
      <c r="F2417" s="19" t="s">
        <v>577</v>
      </c>
      <c r="G2417" s="16"/>
      <c r="H2417" s="16" t="s">
        <v>28</v>
      </c>
      <c r="I2417" s="19">
        <v>2.5</v>
      </c>
      <c r="J2417" s="19">
        <v>2.5</v>
      </c>
      <c r="K2417" s="19">
        <v>2</v>
      </c>
      <c r="L2417" s="19"/>
      <c r="M2417" s="19">
        <f t="shared" si="1381"/>
        <v>2</v>
      </c>
      <c r="N2417" s="19"/>
      <c r="O2417" s="19">
        <f t="shared" si="1382"/>
        <v>12.5</v>
      </c>
      <c r="P2417" s="20" t="str">
        <f>VLOOKUP(H2417,Supporting!A:D,2,FALSE)</f>
        <v>m3</v>
      </c>
      <c r="Q2417" s="21" t="str">
        <f t="shared" si="1383"/>
        <v>off hired</v>
      </c>
      <c r="R2417" s="22">
        <v>44979</v>
      </c>
      <c r="S2417" s="22">
        <v>44994</v>
      </c>
      <c r="T2417" s="23">
        <f t="shared" si="1384"/>
        <v>1</v>
      </c>
      <c r="U2417" s="24">
        <f t="shared" si="1385"/>
        <v>2.2857142857142856</v>
      </c>
      <c r="V2417" s="31">
        <f>VLOOKUP(H2417,Supporting!A:D,3,FALSE)</f>
        <v>7.5</v>
      </c>
      <c r="W2417" s="25">
        <f>VLOOKUP(H2417,Supporting!A:D,4,FALSE)</f>
        <v>0.70000000000000007</v>
      </c>
      <c r="X2417" s="26">
        <f t="shared" si="1386"/>
        <v>93.75</v>
      </c>
      <c r="Y2417" s="26">
        <f t="shared" si="1387"/>
        <v>8.75</v>
      </c>
      <c r="Z2417" s="26">
        <f t="shared" si="1388"/>
        <v>65.625</v>
      </c>
      <c r="AA2417" s="26">
        <f t="shared" si="1389"/>
        <v>28.125</v>
      </c>
      <c r="AB2417" s="26">
        <f t="shared" si="1390"/>
        <v>20</v>
      </c>
      <c r="AC2417" s="26">
        <f t="shared" si="1391"/>
        <v>113.75</v>
      </c>
      <c r="AD2417" s="93">
        <f t="shared" si="1392"/>
        <v>113.75</v>
      </c>
    </row>
    <row r="2418" spans="1:30" ht="30" customHeight="1" x14ac:dyDescent="0.35">
      <c r="A2418" s="16"/>
      <c r="B2418" s="16" t="s">
        <v>47</v>
      </c>
      <c r="C2418" s="17">
        <v>1955</v>
      </c>
      <c r="D2418" s="18">
        <v>14543</v>
      </c>
      <c r="E2418" s="18">
        <v>8788</v>
      </c>
      <c r="F2418" s="19" t="s">
        <v>577</v>
      </c>
      <c r="G2418" s="16"/>
      <c r="H2418" s="16" t="s">
        <v>28</v>
      </c>
      <c r="I2418" s="19">
        <v>2.5</v>
      </c>
      <c r="J2418" s="19">
        <v>2.5</v>
      </c>
      <c r="K2418" s="19">
        <v>3.5</v>
      </c>
      <c r="L2418" s="19"/>
      <c r="M2418" s="19">
        <f t="shared" si="1381"/>
        <v>3.5</v>
      </c>
      <c r="N2418" s="19"/>
      <c r="O2418" s="19">
        <f t="shared" si="1382"/>
        <v>21.875</v>
      </c>
      <c r="P2418" s="20" t="str">
        <f>VLOOKUP(H2418,Supporting!A:D,2,FALSE)</f>
        <v>m3</v>
      </c>
      <c r="Q2418" s="21" t="str">
        <f t="shared" si="1383"/>
        <v>off hired</v>
      </c>
      <c r="R2418" s="22">
        <v>44979</v>
      </c>
      <c r="S2418" s="22">
        <v>44994</v>
      </c>
      <c r="T2418" s="23">
        <f t="shared" si="1384"/>
        <v>1</v>
      </c>
      <c r="U2418" s="24">
        <f t="shared" si="1385"/>
        <v>2.2857142857142856</v>
      </c>
      <c r="V2418" s="31">
        <f>VLOOKUP(H2418,Supporting!A:D,3,FALSE)</f>
        <v>7.5</v>
      </c>
      <c r="W2418" s="25">
        <f>VLOOKUP(H2418,Supporting!A:D,4,FALSE)</f>
        <v>0.70000000000000007</v>
      </c>
      <c r="X2418" s="26">
        <f t="shared" si="1386"/>
        <v>164.0625</v>
      </c>
      <c r="Y2418" s="26">
        <f t="shared" si="1387"/>
        <v>15.312500000000002</v>
      </c>
      <c r="Z2418" s="26">
        <f t="shared" si="1388"/>
        <v>114.84374999999999</v>
      </c>
      <c r="AA2418" s="26">
        <f t="shared" si="1389"/>
        <v>49.21875</v>
      </c>
      <c r="AB2418" s="26">
        <f t="shared" si="1390"/>
        <v>35</v>
      </c>
      <c r="AC2418" s="26">
        <f t="shared" si="1391"/>
        <v>199.0625</v>
      </c>
      <c r="AD2418" s="93">
        <f t="shared" si="1392"/>
        <v>199.0625</v>
      </c>
    </row>
    <row r="2419" spans="1:30" ht="30" customHeight="1" x14ac:dyDescent="0.35">
      <c r="A2419" s="16"/>
      <c r="B2419" s="16" t="s">
        <v>84</v>
      </c>
      <c r="C2419" s="17">
        <v>1949</v>
      </c>
      <c r="D2419" s="18">
        <v>14537</v>
      </c>
      <c r="E2419" s="18">
        <v>8873</v>
      </c>
      <c r="F2419" s="19" t="s">
        <v>577</v>
      </c>
      <c r="G2419" s="16"/>
      <c r="H2419" s="16" t="s">
        <v>38</v>
      </c>
      <c r="I2419" s="19">
        <v>1.3</v>
      </c>
      <c r="J2419" s="19">
        <v>1.3</v>
      </c>
      <c r="K2419" s="19">
        <v>1.5</v>
      </c>
      <c r="L2419" s="19"/>
      <c r="M2419" s="19">
        <f t="shared" si="1309"/>
        <v>1.5</v>
      </c>
      <c r="N2419" s="19"/>
      <c r="O2419" s="19">
        <f t="shared" si="1310"/>
        <v>1.5</v>
      </c>
      <c r="P2419" s="20" t="str">
        <f>VLOOKUP(H2419,Supporting!A:D,2,FALSE)</f>
        <v>rm</v>
      </c>
      <c r="Q2419" s="21" t="str">
        <f t="shared" si="1311"/>
        <v>off hired</v>
      </c>
      <c r="R2419" s="22">
        <v>44978</v>
      </c>
      <c r="S2419" s="22">
        <v>45034</v>
      </c>
      <c r="T2419" s="23">
        <f t="shared" si="1312"/>
        <v>1</v>
      </c>
      <c r="U2419" s="24">
        <f t="shared" si="1313"/>
        <v>8.1428571428571423</v>
      </c>
      <c r="V2419" s="31">
        <f>VLOOKUP(H2419,Supporting!A:D,3,FALSE)</f>
        <v>135</v>
      </c>
      <c r="W2419" s="25">
        <f>VLOOKUP(H2419,Supporting!A:D,4,FALSE)</f>
        <v>12.25</v>
      </c>
      <c r="X2419" s="26">
        <f t="shared" si="1314"/>
        <v>202.5</v>
      </c>
      <c r="Y2419" s="26">
        <f t="shared" si="1315"/>
        <v>18.375</v>
      </c>
      <c r="Z2419" s="26">
        <f t="shared" si="1316"/>
        <v>141.74999999999997</v>
      </c>
      <c r="AA2419" s="26">
        <f t="shared" si="1317"/>
        <v>60.749999999999993</v>
      </c>
      <c r="AB2419" s="26">
        <f t="shared" si="1318"/>
        <v>149.625</v>
      </c>
      <c r="AC2419" s="26">
        <f t="shared" si="1319"/>
        <v>352.125</v>
      </c>
      <c r="AD2419" s="93">
        <f t="shared" si="1320"/>
        <v>352.125</v>
      </c>
    </row>
    <row r="2420" spans="1:30" ht="30" customHeight="1" x14ac:dyDescent="0.35">
      <c r="A2420" s="16"/>
      <c r="B2420" s="16" t="s">
        <v>79</v>
      </c>
      <c r="C2420" s="17">
        <v>1948</v>
      </c>
      <c r="D2420" s="18">
        <v>14536</v>
      </c>
      <c r="E2420" s="18"/>
      <c r="F2420" s="19" t="s">
        <v>577</v>
      </c>
      <c r="G2420" s="16"/>
      <c r="H2420" s="16" t="s">
        <v>38</v>
      </c>
      <c r="I2420" s="19">
        <v>1.8</v>
      </c>
      <c r="J2420" s="19">
        <v>1.3</v>
      </c>
      <c r="K2420" s="19">
        <v>4</v>
      </c>
      <c r="L2420" s="19"/>
      <c r="M2420" s="19">
        <f t="shared" ref="M2420:M2436" si="1393">K2420-L2420</f>
        <v>4</v>
      </c>
      <c r="N2420" s="19"/>
      <c r="O2420" s="19">
        <f t="shared" ref="O2420:O2436" si="1394">IF(P2420="m3",I2420*J2420*M2420,IF(P2420="m2-LxH",I2420*M2420,IF(P2420="m2-LxW",I2420*J2420*N2420,IF(P2420="rm",M2420,IF(P2420="lm",I2420,IF(P2420="unit",1,0))))))</f>
        <v>4</v>
      </c>
      <c r="P2420" s="20" t="str">
        <f>VLOOKUP(H2420,Supporting!A:D,2,FALSE)</f>
        <v>rm</v>
      </c>
      <c r="Q2420" s="21" t="str">
        <f t="shared" ref="Q2420:Q2436" si="1395">IF(S2420&lt;&gt;0,"off hired",IF(R2420&lt;&gt;0,"on hire","-"))</f>
        <v>on hire</v>
      </c>
      <c r="R2420" s="22">
        <v>44978</v>
      </c>
      <c r="S2420" s="22"/>
      <c r="T2420" s="23">
        <f t="shared" ref="T2420:T2436" si="1396">IF(S2420&lt;&gt;0,1,0)</f>
        <v>0</v>
      </c>
      <c r="U2420" s="24">
        <f t="shared" ref="U2420:U2436" ca="1" si="1397">IF(Q2420="on hire",$C$1-R2420+1,IF(Q2420="off hired",S2420-R2420+1,0))/7</f>
        <v>9</v>
      </c>
      <c r="V2420" s="31">
        <f>VLOOKUP(H2420,Supporting!A:D,3,FALSE)</f>
        <v>135</v>
      </c>
      <c r="W2420" s="25">
        <f>VLOOKUP(H2420,Supporting!A:D,4,FALSE)</f>
        <v>12.25</v>
      </c>
      <c r="X2420" s="26">
        <f t="shared" ref="X2420:X2436" si="1398">V2420*O2420</f>
        <v>540</v>
      </c>
      <c r="Y2420" s="26">
        <f t="shared" ref="Y2420:Y2436" si="1399">W2420*O2420</f>
        <v>49</v>
      </c>
      <c r="Z2420" s="26">
        <f t="shared" ref="Z2420:Z2436" si="1400">_xlfn.IFNA(0.7*O2420*V2420,0)</f>
        <v>378</v>
      </c>
      <c r="AA2420" s="26">
        <f t="shared" ref="AA2420:AA2436" si="1401">IF(Q2420="off hired",0.3*O2420*V2420*T2420,0)</f>
        <v>0</v>
      </c>
      <c r="AB2420" s="26">
        <f t="shared" ref="AB2420:AB2436" ca="1" si="1402">_xlfn.IFNA(U2420*O2420*W2420,0)</f>
        <v>441</v>
      </c>
      <c r="AC2420" s="26">
        <f t="shared" ref="AC2420:AC2436" ca="1" si="1403">Z2420+AA2420+AB2420</f>
        <v>819</v>
      </c>
      <c r="AD2420" s="93">
        <f t="shared" ref="AD2420:AD2436" ca="1" si="1404">_xlfn.IFNA(AC2420,0)</f>
        <v>819</v>
      </c>
    </row>
    <row r="2421" spans="1:30" ht="30" customHeight="1" x14ac:dyDescent="0.35">
      <c r="A2421" s="16"/>
      <c r="B2421" s="16" t="s">
        <v>79</v>
      </c>
      <c r="C2421" s="17">
        <v>1947</v>
      </c>
      <c r="D2421" s="18">
        <v>14535</v>
      </c>
      <c r="E2421" s="18"/>
      <c r="F2421" s="19" t="s">
        <v>577</v>
      </c>
      <c r="G2421" s="16"/>
      <c r="H2421" s="16" t="s">
        <v>38</v>
      </c>
      <c r="I2421" s="19">
        <v>1.8</v>
      </c>
      <c r="J2421" s="19">
        <v>1.3</v>
      </c>
      <c r="K2421" s="19">
        <v>4</v>
      </c>
      <c r="L2421" s="19"/>
      <c r="M2421" s="19">
        <f t="shared" si="1393"/>
        <v>4</v>
      </c>
      <c r="N2421" s="19"/>
      <c r="O2421" s="19">
        <f t="shared" si="1394"/>
        <v>4</v>
      </c>
      <c r="P2421" s="20" t="str">
        <f>VLOOKUP(H2421,Supporting!A:D,2,FALSE)</f>
        <v>rm</v>
      </c>
      <c r="Q2421" s="21" t="str">
        <f t="shared" si="1395"/>
        <v>on hire</v>
      </c>
      <c r="R2421" s="22">
        <v>44978</v>
      </c>
      <c r="S2421" s="22"/>
      <c r="T2421" s="23">
        <f t="shared" si="1396"/>
        <v>0</v>
      </c>
      <c r="U2421" s="24">
        <f t="shared" ca="1" si="1397"/>
        <v>9</v>
      </c>
      <c r="V2421" s="31">
        <f>VLOOKUP(H2421,Supporting!A:D,3,FALSE)</f>
        <v>135</v>
      </c>
      <c r="W2421" s="25">
        <f>VLOOKUP(H2421,Supporting!A:D,4,FALSE)</f>
        <v>12.25</v>
      </c>
      <c r="X2421" s="26">
        <f t="shared" si="1398"/>
        <v>540</v>
      </c>
      <c r="Y2421" s="26">
        <f t="shared" si="1399"/>
        <v>49</v>
      </c>
      <c r="Z2421" s="26">
        <f t="shared" si="1400"/>
        <v>378</v>
      </c>
      <c r="AA2421" s="26">
        <f t="shared" si="1401"/>
        <v>0</v>
      </c>
      <c r="AB2421" s="26">
        <f t="shared" ca="1" si="1402"/>
        <v>441</v>
      </c>
      <c r="AC2421" s="26">
        <f t="shared" ca="1" si="1403"/>
        <v>819</v>
      </c>
      <c r="AD2421" s="93">
        <f t="shared" ca="1" si="1404"/>
        <v>819</v>
      </c>
    </row>
    <row r="2422" spans="1:30" ht="30" customHeight="1" x14ac:dyDescent="0.35">
      <c r="A2422" s="16"/>
      <c r="B2422" s="16" t="s">
        <v>114</v>
      </c>
      <c r="C2422" s="17">
        <v>1962</v>
      </c>
      <c r="D2422" s="18">
        <v>14550</v>
      </c>
      <c r="E2422" s="18"/>
      <c r="F2422" s="19" t="s">
        <v>49</v>
      </c>
      <c r="G2422" s="16"/>
      <c r="H2422" s="16" t="s">
        <v>38</v>
      </c>
      <c r="I2422" s="19">
        <v>1.3</v>
      </c>
      <c r="J2422" s="19">
        <v>1.3</v>
      </c>
      <c r="K2422" s="19">
        <v>4</v>
      </c>
      <c r="L2422" s="19"/>
      <c r="M2422" s="19">
        <f t="shared" si="1393"/>
        <v>4</v>
      </c>
      <c r="N2422" s="19"/>
      <c r="O2422" s="19">
        <f t="shared" si="1394"/>
        <v>4</v>
      </c>
      <c r="P2422" s="20" t="str">
        <f>VLOOKUP(H2422,Supporting!A:D,2,FALSE)</f>
        <v>rm</v>
      </c>
      <c r="Q2422" s="21" t="str">
        <f t="shared" si="1395"/>
        <v>on hire</v>
      </c>
      <c r="R2422" s="22">
        <v>44980</v>
      </c>
      <c r="S2422" s="22"/>
      <c r="T2422" s="23">
        <f t="shared" si="1396"/>
        <v>0</v>
      </c>
      <c r="U2422" s="24">
        <f t="shared" ca="1" si="1397"/>
        <v>8.7142857142857135</v>
      </c>
      <c r="V2422" s="31">
        <f>VLOOKUP(H2422,Supporting!A:D,3,FALSE)</f>
        <v>135</v>
      </c>
      <c r="W2422" s="25">
        <f>VLOOKUP(H2422,Supporting!A:D,4,FALSE)</f>
        <v>12.25</v>
      </c>
      <c r="X2422" s="26">
        <f t="shared" si="1398"/>
        <v>540</v>
      </c>
      <c r="Y2422" s="26">
        <f t="shared" si="1399"/>
        <v>49</v>
      </c>
      <c r="Z2422" s="26">
        <f t="shared" si="1400"/>
        <v>378</v>
      </c>
      <c r="AA2422" s="26">
        <f t="shared" si="1401"/>
        <v>0</v>
      </c>
      <c r="AB2422" s="26">
        <f t="shared" ca="1" si="1402"/>
        <v>426.99999999999994</v>
      </c>
      <c r="AC2422" s="26">
        <f t="shared" ca="1" si="1403"/>
        <v>805</v>
      </c>
      <c r="AD2422" s="93">
        <f t="shared" ca="1" si="1404"/>
        <v>805</v>
      </c>
    </row>
    <row r="2423" spans="1:30" ht="30" customHeight="1" x14ac:dyDescent="0.35">
      <c r="A2423" s="16"/>
      <c r="B2423" s="16" t="s">
        <v>97</v>
      </c>
      <c r="C2423" s="17">
        <v>1951</v>
      </c>
      <c r="D2423" s="18">
        <v>14539</v>
      </c>
      <c r="E2423" s="18"/>
      <c r="F2423" s="19" t="s">
        <v>49</v>
      </c>
      <c r="G2423" s="16"/>
      <c r="H2423" s="16" t="s">
        <v>38</v>
      </c>
      <c r="I2423" s="19">
        <v>1.3</v>
      </c>
      <c r="J2423" s="19">
        <v>1.3</v>
      </c>
      <c r="K2423" s="19">
        <v>6</v>
      </c>
      <c r="L2423" s="19"/>
      <c r="M2423" s="19">
        <f t="shared" si="1393"/>
        <v>6</v>
      </c>
      <c r="N2423" s="19"/>
      <c r="O2423" s="19">
        <f t="shared" si="1394"/>
        <v>6</v>
      </c>
      <c r="P2423" s="20" t="str">
        <f>VLOOKUP(H2423,Supporting!A:D,2,FALSE)</f>
        <v>rm</v>
      </c>
      <c r="Q2423" s="21" t="str">
        <f t="shared" si="1395"/>
        <v>on hire</v>
      </c>
      <c r="R2423" s="22">
        <v>44978</v>
      </c>
      <c r="S2423" s="22"/>
      <c r="T2423" s="23">
        <f t="shared" si="1396"/>
        <v>0</v>
      </c>
      <c r="U2423" s="24">
        <f t="shared" ca="1" si="1397"/>
        <v>9</v>
      </c>
      <c r="V2423" s="31">
        <f>VLOOKUP(H2423,Supporting!A:D,3,FALSE)</f>
        <v>135</v>
      </c>
      <c r="W2423" s="25">
        <f>VLOOKUP(H2423,Supporting!A:D,4,FALSE)</f>
        <v>12.25</v>
      </c>
      <c r="X2423" s="26">
        <f t="shared" si="1398"/>
        <v>810</v>
      </c>
      <c r="Y2423" s="26">
        <f t="shared" si="1399"/>
        <v>73.5</v>
      </c>
      <c r="Z2423" s="26">
        <f t="shared" si="1400"/>
        <v>566.99999999999989</v>
      </c>
      <c r="AA2423" s="26">
        <f t="shared" si="1401"/>
        <v>0</v>
      </c>
      <c r="AB2423" s="26">
        <f t="shared" ca="1" si="1402"/>
        <v>661.5</v>
      </c>
      <c r="AC2423" s="26">
        <f t="shared" ca="1" si="1403"/>
        <v>1228.5</v>
      </c>
      <c r="AD2423" s="93">
        <f t="shared" ca="1" si="1404"/>
        <v>1228.5</v>
      </c>
    </row>
    <row r="2424" spans="1:30" ht="30" customHeight="1" x14ac:dyDescent="0.35">
      <c r="A2424" s="16"/>
      <c r="B2424" s="16" t="s">
        <v>114</v>
      </c>
      <c r="C2424" s="17">
        <v>1963</v>
      </c>
      <c r="D2424" s="18">
        <v>14601</v>
      </c>
      <c r="E2424" s="18"/>
      <c r="F2424" s="19" t="s">
        <v>49</v>
      </c>
      <c r="G2424" s="16"/>
      <c r="H2424" s="16" t="s">
        <v>36</v>
      </c>
      <c r="I2424" s="19">
        <v>6.8</v>
      </c>
      <c r="J2424" s="19">
        <v>1.3</v>
      </c>
      <c r="K2424" s="19">
        <v>3.5</v>
      </c>
      <c r="L2424" s="19"/>
      <c r="M2424" s="19">
        <f t="shared" si="1393"/>
        <v>3.5</v>
      </c>
      <c r="N2424" s="19"/>
      <c r="O2424" s="19">
        <f t="shared" si="1394"/>
        <v>23.8</v>
      </c>
      <c r="P2424" s="20" t="str">
        <f>VLOOKUP(H2424,Supporting!A:D,2,FALSE)</f>
        <v>m2-LxH</v>
      </c>
      <c r="Q2424" s="21" t="str">
        <f t="shared" si="1395"/>
        <v>on hire</v>
      </c>
      <c r="R2424" s="22">
        <v>44980</v>
      </c>
      <c r="S2424" s="22"/>
      <c r="T2424" s="23">
        <f t="shared" si="1396"/>
        <v>0</v>
      </c>
      <c r="U2424" s="24">
        <f t="shared" ca="1" si="1397"/>
        <v>8.7142857142857135</v>
      </c>
      <c r="V2424" s="31">
        <f>VLOOKUP(H2424,Supporting!A:D,3,FALSE)</f>
        <v>14</v>
      </c>
      <c r="W2424" s="25">
        <f>VLOOKUP(H2424,Supporting!A:D,4,FALSE)</f>
        <v>0.84</v>
      </c>
      <c r="X2424" s="26">
        <f t="shared" si="1398"/>
        <v>333.2</v>
      </c>
      <c r="Y2424" s="26">
        <f t="shared" si="1399"/>
        <v>19.992000000000001</v>
      </c>
      <c r="Z2424" s="26">
        <f t="shared" si="1400"/>
        <v>233.24</v>
      </c>
      <c r="AA2424" s="26">
        <f t="shared" si="1401"/>
        <v>0</v>
      </c>
      <c r="AB2424" s="26">
        <f t="shared" ca="1" si="1402"/>
        <v>174.21599999999998</v>
      </c>
      <c r="AC2424" s="26">
        <f t="shared" ca="1" si="1403"/>
        <v>407.45600000000002</v>
      </c>
      <c r="AD2424" s="93">
        <f t="shared" ca="1" si="1404"/>
        <v>407.45600000000002</v>
      </c>
    </row>
    <row r="2425" spans="1:30" ht="30" customHeight="1" x14ac:dyDescent="0.35">
      <c r="A2425" s="16"/>
      <c r="B2425" s="16" t="s">
        <v>47</v>
      </c>
      <c r="C2425" s="17">
        <v>1957</v>
      </c>
      <c r="D2425" s="18">
        <v>14545</v>
      </c>
      <c r="E2425" s="18">
        <v>8741</v>
      </c>
      <c r="F2425" s="19" t="s">
        <v>577</v>
      </c>
      <c r="G2425" s="16"/>
      <c r="H2425" s="16" t="s">
        <v>28</v>
      </c>
      <c r="I2425" s="19">
        <v>2.5</v>
      </c>
      <c r="J2425" s="19">
        <v>2.5</v>
      </c>
      <c r="K2425" s="19">
        <v>3.5</v>
      </c>
      <c r="L2425" s="19"/>
      <c r="M2425" s="19">
        <f t="shared" si="1393"/>
        <v>3.5</v>
      </c>
      <c r="N2425" s="19"/>
      <c r="O2425" s="19">
        <f t="shared" si="1394"/>
        <v>21.875</v>
      </c>
      <c r="P2425" s="20" t="str">
        <f>VLOOKUP(H2425,Supporting!A:D,2,FALSE)</f>
        <v>m3</v>
      </c>
      <c r="Q2425" s="21" t="str">
        <f t="shared" si="1395"/>
        <v>off hired</v>
      </c>
      <c r="R2425" s="22">
        <v>44979</v>
      </c>
      <c r="S2425" s="22">
        <v>45017</v>
      </c>
      <c r="T2425" s="23">
        <f t="shared" si="1396"/>
        <v>1</v>
      </c>
      <c r="U2425" s="24">
        <f t="shared" si="1397"/>
        <v>5.5714285714285712</v>
      </c>
      <c r="V2425" s="31">
        <f>VLOOKUP(H2425,Supporting!A:D,3,FALSE)</f>
        <v>7.5</v>
      </c>
      <c r="W2425" s="25">
        <f>VLOOKUP(H2425,Supporting!A:D,4,FALSE)</f>
        <v>0.70000000000000007</v>
      </c>
      <c r="X2425" s="26">
        <f t="shared" si="1398"/>
        <v>164.0625</v>
      </c>
      <c r="Y2425" s="26">
        <f t="shared" si="1399"/>
        <v>15.312500000000002</v>
      </c>
      <c r="Z2425" s="26">
        <f t="shared" si="1400"/>
        <v>114.84374999999999</v>
      </c>
      <c r="AA2425" s="26">
        <f t="shared" si="1401"/>
        <v>49.21875</v>
      </c>
      <c r="AB2425" s="26">
        <f t="shared" si="1402"/>
        <v>85.312500000000014</v>
      </c>
      <c r="AC2425" s="26">
        <f t="shared" si="1403"/>
        <v>249.375</v>
      </c>
      <c r="AD2425" s="93">
        <f t="shared" si="1404"/>
        <v>249.375</v>
      </c>
    </row>
    <row r="2426" spans="1:30" ht="30" customHeight="1" x14ac:dyDescent="0.35">
      <c r="A2426" s="16"/>
      <c r="B2426" s="16" t="s">
        <v>47</v>
      </c>
      <c r="C2426" s="17">
        <v>1956</v>
      </c>
      <c r="D2426" s="18">
        <v>14544</v>
      </c>
      <c r="E2426" s="18">
        <v>8708</v>
      </c>
      <c r="F2426" s="19" t="s">
        <v>577</v>
      </c>
      <c r="G2426" s="16"/>
      <c r="H2426" s="16" t="s">
        <v>28</v>
      </c>
      <c r="I2426" s="19">
        <v>2.5</v>
      </c>
      <c r="J2426" s="19">
        <v>2.5</v>
      </c>
      <c r="K2426" s="19">
        <v>3.5</v>
      </c>
      <c r="L2426" s="19"/>
      <c r="M2426" s="19">
        <f t="shared" si="1393"/>
        <v>3.5</v>
      </c>
      <c r="N2426" s="19"/>
      <c r="O2426" s="19">
        <f t="shared" si="1394"/>
        <v>21.875</v>
      </c>
      <c r="P2426" s="20" t="str">
        <f>VLOOKUP(H2426,Supporting!A:D,2,FALSE)</f>
        <v>m3</v>
      </c>
      <c r="Q2426" s="21" t="str">
        <f t="shared" si="1395"/>
        <v>off hired</v>
      </c>
      <c r="R2426" s="22">
        <v>44979</v>
      </c>
      <c r="S2426" s="22">
        <v>45000</v>
      </c>
      <c r="T2426" s="23">
        <f t="shared" si="1396"/>
        <v>1</v>
      </c>
      <c r="U2426" s="24">
        <f t="shared" si="1397"/>
        <v>3.1428571428571428</v>
      </c>
      <c r="V2426" s="31">
        <f>VLOOKUP(H2426,Supporting!A:D,3,FALSE)</f>
        <v>7.5</v>
      </c>
      <c r="W2426" s="25">
        <f>VLOOKUP(H2426,Supporting!A:D,4,FALSE)</f>
        <v>0.70000000000000007</v>
      </c>
      <c r="X2426" s="26">
        <f t="shared" si="1398"/>
        <v>164.0625</v>
      </c>
      <c r="Y2426" s="26">
        <f t="shared" si="1399"/>
        <v>15.312500000000002</v>
      </c>
      <c r="Z2426" s="26">
        <f t="shared" si="1400"/>
        <v>114.84374999999999</v>
      </c>
      <c r="AA2426" s="26">
        <f t="shared" si="1401"/>
        <v>49.21875</v>
      </c>
      <c r="AB2426" s="26">
        <f t="shared" si="1402"/>
        <v>48.125000000000007</v>
      </c>
      <c r="AC2426" s="26">
        <f t="shared" si="1403"/>
        <v>212.1875</v>
      </c>
      <c r="AD2426" s="93">
        <f t="shared" si="1404"/>
        <v>212.1875</v>
      </c>
    </row>
    <row r="2427" spans="1:30" ht="30" customHeight="1" x14ac:dyDescent="0.35">
      <c r="A2427" s="16"/>
      <c r="B2427" s="16" t="s">
        <v>47</v>
      </c>
      <c r="C2427" s="17">
        <v>1960</v>
      </c>
      <c r="D2427" s="18">
        <v>14548</v>
      </c>
      <c r="E2427" s="18">
        <v>8708</v>
      </c>
      <c r="F2427" s="19" t="s">
        <v>577</v>
      </c>
      <c r="G2427" s="16"/>
      <c r="H2427" s="16" t="s">
        <v>28</v>
      </c>
      <c r="I2427" s="19">
        <v>2.5</v>
      </c>
      <c r="J2427" s="19">
        <v>2.5</v>
      </c>
      <c r="K2427" s="19">
        <v>3.5</v>
      </c>
      <c r="L2427" s="19"/>
      <c r="M2427" s="19">
        <f t="shared" si="1393"/>
        <v>3.5</v>
      </c>
      <c r="N2427" s="19"/>
      <c r="O2427" s="19">
        <f t="shared" si="1394"/>
        <v>21.875</v>
      </c>
      <c r="P2427" s="20" t="str">
        <f>VLOOKUP(H2427,Supporting!A:D,2,FALSE)</f>
        <v>m3</v>
      </c>
      <c r="Q2427" s="21" t="str">
        <f t="shared" si="1395"/>
        <v>off hired</v>
      </c>
      <c r="R2427" s="22">
        <v>44980</v>
      </c>
      <c r="S2427" s="22">
        <v>45000</v>
      </c>
      <c r="T2427" s="23">
        <f t="shared" si="1396"/>
        <v>1</v>
      </c>
      <c r="U2427" s="24">
        <f t="shared" si="1397"/>
        <v>3</v>
      </c>
      <c r="V2427" s="31">
        <f>VLOOKUP(H2427,Supporting!A:D,3,FALSE)</f>
        <v>7.5</v>
      </c>
      <c r="W2427" s="25">
        <f>VLOOKUP(H2427,Supporting!A:D,4,FALSE)</f>
        <v>0.70000000000000007</v>
      </c>
      <c r="X2427" s="26">
        <f t="shared" si="1398"/>
        <v>164.0625</v>
      </c>
      <c r="Y2427" s="26">
        <f t="shared" si="1399"/>
        <v>15.312500000000002</v>
      </c>
      <c r="Z2427" s="26">
        <f t="shared" si="1400"/>
        <v>114.84374999999999</v>
      </c>
      <c r="AA2427" s="26">
        <f t="shared" si="1401"/>
        <v>49.21875</v>
      </c>
      <c r="AB2427" s="26">
        <f t="shared" si="1402"/>
        <v>45.937500000000007</v>
      </c>
      <c r="AC2427" s="26">
        <f t="shared" si="1403"/>
        <v>210</v>
      </c>
      <c r="AD2427" s="93">
        <f t="shared" si="1404"/>
        <v>210</v>
      </c>
    </row>
    <row r="2428" spans="1:30" ht="30" customHeight="1" x14ac:dyDescent="0.35">
      <c r="A2428" s="16"/>
      <c r="B2428" s="16" t="s">
        <v>47</v>
      </c>
      <c r="C2428" s="17">
        <v>1959</v>
      </c>
      <c r="D2428" s="18">
        <v>14547</v>
      </c>
      <c r="E2428" s="18">
        <v>8707</v>
      </c>
      <c r="F2428" s="19" t="s">
        <v>577</v>
      </c>
      <c r="G2428" s="16"/>
      <c r="H2428" s="16" t="s">
        <v>28</v>
      </c>
      <c r="I2428" s="19">
        <v>2.5</v>
      </c>
      <c r="J2428" s="19">
        <v>2.5</v>
      </c>
      <c r="K2428" s="19">
        <v>3.5</v>
      </c>
      <c r="L2428" s="19"/>
      <c r="M2428" s="19">
        <f t="shared" si="1393"/>
        <v>3.5</v>
      </c>
      <c r="N2428" s="19"/>
      <c r="O2428" s="19">
        <f t="shared" si="1394"/>
        <v>21.875</v>
      </c>
      <c r="P2428" s="20" t="str">
        <f>VLOOKUP(H2428,Supporting!A:D,2,FALSE)</f>
        <v>m3</v>
      </c>
      <c r="Q2428" s="21" t="str">
        <f t="shared" si="1395"/>
        <v>off hired</v>
      </c>
      <c r="R2428" s="22">
        <v>44979</v>
      </c>
      <c r="S2428" s="22">
        <v>44999</v>
      </c>
      <c r="T2428" s="23">
        <f t="shared" si="1396"/>
        <v>1</v>
      </c>
      <c r="U2428" s="24">
        <f t="shared" si="1397"/>
        <v>3</v>
      </c>
      <c r="V2428" s="31">
        <f>VLOOKUP(H2428,Supporting!A:D,3,FALSE)</f>
        <v>7.5</v>
      </c>
      <c r="W2428" s="25">
        <f>VLOOKUP(H2428,Supporting!A:D,4,FALSE)</f>
        <v>0.70000000000000007</v>
      </c>
      <c r="X2428" s="26">
        <f t="shared" si="1398"/>
        <v>164.0625</v>
      </c>
      <c r="Y2428" s="26">
        <f t="shared" si="1399"/>
        <v>15.312500000000002</v>
      </c>
      <c r="Z2428" s="26">
        <f t="shared" si="1400"/>
        <v>114.84374999999999</v>
      </c>
      <c r="AA2428" s="26">
        <f t="shared" si="1401"/>
        <v>49.21875</v>
      </c>
      <c r="AB2428" s="26">
        <f t="shared" si="1402"/>
        <v>45.937500000000007</v>
      </c>
      <c r="AC2428" s="26">
        <f t="shared" si="1403"/>
        <v>210</v>
      </c>
      <c r="AD2428" s="93">
        <f t="shared" si="1404"/>
        <v>210</v>
      </c>
    </row>
    <row r="2429" spans="1:30" ht="30" customHeight="1" x14ac:dyDescent="0.35">
      <c r="A2429" s="16"/>
      <c r="B2429" s="16" t="s">
        <v>47</v>
      </c>
      <c r="C2429" s="17">
        <v>1968</v>
      </c>
      <c r="D2429" s="18">
        <v>14606</v>
      </c>
      <c r="E2429" s="18">
        <v>8731</v>
      </c>
      <c r="F2429" s="19" t="s">
        <v>577</v>
      </c>
      <c r="G2429" s="16"/>
      <c r="H2429" s="16" t="s">
        <v>28</v>
      </c>
      <c r="I2429" s="19">
        <v>2.5</v>
      </c>
      <c r="J2429" s="19">
        <v>2.5</v>
      </c>
      <c r="K2429" s="19">
        <v>3.5</v>
      </c>
      <c r="L2429" s="19"/>
      <c r="M2429" s="19">
        <f t="shared" si="1393"/>
        <v>3.5</v>
      </c>
      <c r="N2429" s="19"/>
      <c r="O2429" s="19">
        <f t="shared" si="1394"/>
        <v>21.875</v>
      </c>
      <c r="P2429" s="20" t="str">
        <f>VLOOKUP(H2429,Supporting!A:D,2,FALSE)</f>
        <v>m3</v>
      </c>
      <c r="Q2429" s="21" t="str">
        <f t="shared" si="1395"/>
        <v>off hired</v>
      </c>
      <c r="R2429" s="22">
        <v>44980</v>
      </c>
      <c r="S2429" s="22">
        <v>45008</v>
      </c>
      <c r="T2429" s="23">
        <f t="shared" si="1396"/>
        <v>1</v>
      </c>
      <c r="U2429" s="24">
        <f t="shared" si="1397"/>
        <v>4.1428571428571432</v>
      </c>
      <c r="V2429" s="31">
        <f>VLOOKUP(H2429,Supporting!A:D,3,FALSE)</f>
        <v>7.5</v>
      </c>
      <c r="W2429" s="25">
        <f>VLOOKUP(H2429,Supporting!A:D,4,FALSE)</f>
        <v>0.70000000000000007</v>
      </c>
      <c r="X2429" s="26">
        <f t="shared" si="1398"/>
        <v>164.0625</v>
      </c>
      <c r="Y2429" s="26">
        <f t="shared" si="1399"/>
        <v>15.312500000000002</v>
      </c>
      <c r="Z2429" s="26">
        <f t="shared" si="1400"/>
        <v>114.84374999999999</v>
      </c>
      <c r="AA2429" s="26">
        <f t="shared" si="1401"/>
        <v>49.21875</v>
      </c>
      <c r="AB2429" s="26">
        <f t="shared" si="1402"/>
        <v>63.437500000000014</v>
      </c>
      <c r="AC2429" s="26">
        <f t="shared" si="1403"/>
        <v>227.5</v>
      </c>
      <c r="AD2429" s="93">
        <f t="shared" si="1404"/>
        <v>227.5</v>
      </c>
    </row>
    <row r="2430" spans="1:30" ht="30" customHeight="1" x14ac:dyDescent="0.35">
      <c r="A2430" s="16"/>
      <c r="B2430" s="16" t="s">
        <v>47</v>
      </c>
      <c r="C2430" s="17">
        <v>1967</v>
      </c>
      <c r="D2430" s="18">
        <v>14605</v>
      </c>
      <c r="E2430" s="18">
        <v>8708</v>
      </c>
      <c r="F2430" s="19" t="s">
        <v>577</v>
      </c>
      <c r="G2430" s="16"/>
      <c r="H2430" s="16" t="s">
        <v>28</v>
      </c>
      <c r="I2430" s="19">
        <v>2.5</v>
      </c>
      <c r="J2430" s="19">
        <v>2.5</v>
      </c>
      <c r="K2430" s="19">
        <v>3.5</v>
      </c>
      <c r="L2430" s="19"/>
      <c r="M2430" s="19">
        <f t="shared" si="1393"/>
        <v>3.5</v>
      </c>
      <c r="N2430" s="19"/>
      <c r="O2430" s="19">
        <f t="shared" si="1394"/>
        <v>21.875</v>
      </c>
      <c r="P2430" s="20" t="str">
        <f>VLOOKUP(H2430,Supporting!A:D,2,FALSE)</f>
        <v>m3</v>
      </c>
      <c r="Q2430" s="21" t="str">
        <f t="shared" si="1395"/>
        <v>off hired</v>
      </c>
      <c r="R2430" s="22">
        <v>44980</v>
      </c>
      <c r="S2430" s="22">
        <v>45000</v>
      </c>
      <c r="T2430" s="23">
        <f t="shared" si="1396"/>
        <v>1</v>
      </c>
      <c r="U2430" s="24">
        <f t="shared" si="1397"/>
        <v>3</v>
      </c>
      <c r="V2430" s="31">
        <f>VLOOKUP(H2430,Supporting!A:D,3,FALSE)</f>
        <v>7.5</v>
      </c>
      <c r="W2430" s="25">
        <f>VLOOKUP(H2430,Supporting!A:D,4,FALSE)</f>
        <v>0.70000000000000007</v>
      </c>
      <c r="X2430" s="26">
        <f t="shared" si="1398"/>
        <v>164.0625</v>
      </c>
      <c r="Y2430" s="26">
        <f t="shared" si="1399"/>
        <v>15.312500000000002</v>
      </c>
      <c r="Z2430" s="26">
        <f t="shared" si="1400"/>
        <v>114.84374999999999</v>
      </c>
      <c r="AA2430" s="26">
        <f t="shared" si="1401"/>
        <v>49.21875</v>
      </c>
      <c r="AB2430" s="26">
        <f t="shared" si="1402"/>
        <v>45.937500000000007</v>
      </c>
      <c r="AC2430" s="26">
        <f t="shared" si="1403"/>
        <v>210</v>
      </c>
      <c r="AD2430" s="93">
        <f t="shared" si="1404"/>
        <v>210</v>
      </c>
    </row>
    <row r="2431" spans="1:30" ht="30" customHeight="1" x14ac:dyDescent="0.35">
      <c r="A2431" s="16"/>
      <c r="B2431" s="16" t="s">
        <v>47</v>
      </c>
      <c r="C2431" s="17">
        <v>1970</v>
      </c>
      <c r="D2431" s="18">
        <v>14608</v>
      </c>
      <c r="E2431" s="18">
        <v>8707</v>
      </c>
      <c r="F2431" s="19" t="s">
        <v>577</v>
      </c>
      <c r="G2431" s="16"/>
      <c r="H2431" s="16" t="s">
        <v>28</v>
      </c>
      <c r="I2431" s="19">
        <v>2.5</v>
      </c>
      <c r="J2431" s="19">
        <v>2.5</v>
      </c>
      <c r="K2431" s="19">
        <v>3.5</v>
      </c>
      <c r="L2431" s="19"/>
      <c r="M2431" s="19">
        <f t="shared" si="1393"/>
        <v>3.5</v>
      </c>
      <c r="N2431" s="19"/>
      <c r="O2431" s="19">
        <f t="shared" si="1394"/>
        <v>21.875</v>
      </c>
      <c r="P2431" s="20" t="str">
        <f>VLOOKUP(H2431,Supporting!A:D,2,FALSE)</f>
        <v>m3</v>
      </c>
      <c r="Q2431" s="21" t="str">
        <f t="shared" si="1395"/>
        <v>off hired</v>
      </c>
      <c r="R2431" s="22">
        <v>44980</v>
      </c>
      <c r="S2431" s="22">
        <v>44999</v>
      </c>
      <c r="T2431" s="23">
        <f t="shared" si="1396"/>
        <v>1</v>
      </c>
      <c r="U2431" s="24">
        <f t="shared" si="1397"/>
        <v>2.8571428571428572</v>
      </c>
      <c r="V2431" s="31">
        <f>VLOOKUP(H2431,Supporting!A:D,3,FALSE)</f>
        <v>7.5</v>
      </c>
      <c r="W2431" s="25">
        <f>VLOOKUP(H2431,Supporting!A:D,4,FALSE)</f>
        <v>0.70000000000000007</v>
      </c>
      <c r="X2431" s="26">
        <f t="shared" si="1398"/>
        <v>164.0625</v>
      </c>
      <c r="Y2431" s="26">
        <f t="shared" si="1399"/>
        <v>15.312500000000002</v>
      </c>
      <c r="Z2431" s="26">
        <f t="shared" si="1400"/>
        <v>114.84374999999999</v>
      </c>
      <c r="AA2431" s="26">
        <f t="shared" si="1401"/>
        <v>49.21875</v>
      </c>
      <c r="AB2431" s="26">
        <f t="shared" si="1402"/>
        <v>43.750000000000007</v>
      </c>
      <c r="AC2431" s="26">
        <f t="shared" si="1403"/>
        <v>207.8125</v>
      </c>
      <c r="AD2431" s="93">
        <f t="shared" si="1404"/>
        <v>207.8125</v>
      </c>
    </row>
    <row r="2432" spans="1:30" ht="30" customHeight="1" x14ac:dyDescent="0.35">
      <c r="A2432" s="16"/>
      <c r="B2432" s="16" t="s">
        <v>79</v>
      </c>
      <c r="C2432" s="17">
        <v>1946</v>
      </c>
      <c r="D2432" s="18">
        <v>14534</v>
      </c>
      <c r="E2432" s="18"/>
      <c r="F2432" s="19" t="s">
        <v>577</v>
      </c>
      <c r="G2432" s="16"/>
      <c r="H2432" s="16" t="s">
        <v>28</v>
      </c>
      <c r="I2432" s="19">
        <v>5</v>
      </c>
      <c r="J2432" s="19">
        <v>2.5</v>
      </c>
      <c r="K2432" s="19">
        <v>6.5</v>
      </c>
      <c r="L2432" s="19"/>
      <c r="M2432" s="19">
        <f t="shared" si="1393"/>
        <v>6.5</v>
      </c>
      <c r="N2432" s="19"/>
      <c r="O2432" s="19">
        <f t="shared" si="1394"/>
        <v>81.25</v>
      </c>
      <c r="P2432" s="20" t="str">
        <f>VLOOKUP(H2432,Supporting!A:D,2,FALSE)</f>
        <v>m3</v>
      </c>
      <c r="Q2432" s="21" t="str">
        <f t="shared" si="1395"/>
        <v>on hire</v>
      </c>
      <c r="R2432" s="22">
        <v>44978</v>
      </c>
      <c r="S2432" s="22"/>
      <c r="T2432" s="23">
        <f t="shared" si="1396"/>
        <v>0</v>
      </c>
      <c r="U2432" s="24">
        <f t="shared" ca="1" si="1397"/>
        <v>9</v>
      </c>
      <c r="V2432" s="31">
        <f>VLOOKUP(H2432,Supporting!A:D,3,FALSE)</f>
        <v>7.5</v>
      </c>
      <c r="W2432" s="25">
        <f>VLOOKUP(H2432,Supporting!A:D,4,FALSE)</f>
        <v>0.70000000000000007</v>
      </c>
      <c r="X2432" s="26">
        <f t="shared" si="1398"/>
        <v>609.375</v>
      </c>
      <c r="Y2432" s="26">
        <f t="shared" si="1399"/>
        <v>56.875000000000007</v>
      </c>
      <c r="Z2432" s="26">
        <f t="shared" si="1400"/>
        <v>426.56249999999994</v>
      </c>
      <c r="AA2432" s="26">
        <f t="shared" si="1401"/>
        <v>0</v>
      </c>
      <c r="AB2432" s="26">
        <f t="shared" ca="1" si="1402"/>
        <v>511.87500000000006</v>
      </c>
      <c r="AC2432" s="26">
        <f t="shared" ca="1" si="1403"/>
        <v>938.4375</v>
      </c>
      <c r="AD2432" s="93">
        <f t="shared" ca="1" si="1404"/>
        <v>938.4375</v>
      </c>
    </row>
    <row r="2433" spans="1:30" ht="30" customHeight="1" x14ac:dyDescent="0.35">
      <c r="A2433" s="16"/>
      <c r="B2433" s="16" t="s">
        <v>114</v>
      </c>
      <c r="C2433" s="17">
        <v>1962</v>
      </c>
      <c r="D2433" s="18">
        <v>14550</v>
      </c>
      <c r="E2433" s="18"/>
      <c r="F2433" s="19" t="s">
        <v>49</v>
      </c>
      <c r="G2433" s="16"/>
      <c r="H2433" s="16" t="s">
        <v>28</v>
      </c>
      <c r="I2433" s="19">
        <v>2.5</v>
      </c>
      <c r="J2433" s="19">
        <v>2.5</v>
      </c>
      <c r="K2433" s="19">
        <v>4</v>
      </c>
      <c r="L2433" s="19"/>
      <c r="M2433" s="19">
        <f t="shared" si="1393"/>
        <v>4</v>
      </c>
      <c r="N2433" s="19"/>
      <c r="O2433" s="19">
        <f t="shared" si="1394"/>
        <v>25</v>
      </c>
      <c r="P2433" s="20" t="str">
        <f>VLOOKUP(H2433,Supporting!A:D,2,FALSE)</f>
        <v>m3</v>
      </c>
      <c r="Q2433" s="21" t="str">
        <f t="shared" si="1395"/>
        <v>on hire</v>
      </c>
      <c r="R2433" s="22">
        <v>44980</v>
      </c>
      <c r="S2433" s="22"/>
      <c r="T2433" s="23">
        <f t="shared" si="1396"/>
        <v>0</v>
      </c>
      <c r="U2433" s="24">
        <f t="shared" ca="1" si="1397"/>
        <v>8.7142857142857135</v>
      </c>
      <c r="V2433" s="31">
        <f>VLOOKUP(H2433,Supporting!A:D,3,FALSE)</f>
        <v>7.5</v>
      </c>
      <c r="W2433" s="25">
        <f>VLOOKUP(H2433,Supporting!A:D,4,FALSE)</f>
        <v>0.70000000000000007</v>
      </c>
      <c r="X2433" s="26">
        <f t="shared" si="1398"/>
        <v>187.5</v>
      </c>
      <c r="Y2433" s="26">
        <f t="shared" si="1399"/>
        <v>17.5</v>
      </c>
      <c r="Z2433" s="26">
        <f t="shared" si="1400"/>
        <v>131.25</v>
      </c>
      <c r="AA2433" s="26">
        <f t="shared" si="1401"/>
        <v>0</v>
      </c>
      <c r="AB2433" s="26">
        <f t="shared" ca="1" si="1402"/>
        <v>152.5</v>
      </c>
      <c r="AC2433" s="26">
        <f t="shared" ca="1" si="1403"/>
        <v>283.75</v>
      </c>
      <c r="AD2433" s="93">
        <f t="shared" ca="1" si="1404"/>
        <v>283.75</v>
      </c>
    </row>
    <row r="2434" spans="1:30" ht="30" customHeight="1" x14ac:dyDescent="0.35">
      <c r="A2434" s="16"/>
      <c r="B2434" s="16" t="s">
        <v>97</v>
      </c>
      <c r="C2434" s="17">
        <v>1951</v>
      </c>
      <c r="D2434" s="18">
        <v>14539</v>
      </c>
      <c r="E2434" s="18"/>
      <c r="F2434" s="19" t="s">
        <v>49</v>
      </c>
      <c r="G2434" s="16"/>
      <c r="H2434" s="16" t="s">
        <v>41</v>
      </c>
      <c r="I2434" s="19">
        <v>1.3</v>
      </c>
      <c r="J2434" s="19">
        <v>0.6</v>
      </c>
      <c r="K2434" s="19"/>
      <c r="L2434" s="19"/>
      <c r="M2434" s="19">
        <f t="shared" si="1393"/>
        <v>0</v>
      </c>
      <c r="N2434" s="19">
        <v>1</v>
      </c>
      <c r="O2434" s="19">
        <f t="shared" si="1394"/>
        <v>0.78</v>
      </c>
      <c r="P2434" s="20" t="str">
        <f>VLOOKUP(H2434,Supporting!A:D,2,FALSE)</f>
        <v>m2-LxW</v>
      </c>
      <c r="Q2434" s="21" t="str">
        <f t="shared" si="1395"/>
        <v>on hire</v>
      </c>
      <c r="R2434" s="22">
        <v>44978</v>
      </c>
      <c r="S2434" s="22"/>
      <c r="T2434" s="23">
        <f t="shared" si="1396"/>
        <v>0</v>
      </c>
      <c r="U2434" s="24">
        <f t="shared" ca="1" si="1397"/>
        <v>9</v>
      </c>
      <c r="V2434" s="31">
        <f>VLOOKUP(H2434,Supporting!A:D,3,FALSE)</f>
        <v>36.5</v>
      </c>
      <c r="W2434" s="25">
        <f>VLOOKUP(H2434,Supporting!A:D,4,FALSE)</f>
        <v>3.15</v>
      </c>
      <c r="X2434" s="26">
        <f t="shared" si="1398"/>
        <v>28.470000000000002</v>
      </c>
      <c r="Y2434" s="26">
        <f t="shared" si="1399"/>
        <v>2.4569999999999999</v>
      </c>
      <c r="Z2434" s="26">
        <f t="shared" si="1400"/>
        <v>19.928999999999998</v>
      </c>
      <c r="AA2434" s="26">
        <f t="shared" si="1401"/>
        <v>0</v>
      </c>
      <c r="AB2434" s="26">
        <f t="shared" ca="1" si="1402"/>
        <v>22.113</v>
      </c>
      <c r="AC2434" s="26">
        <f t="shared" ca="1" si="1403"/>
        <v>42.042000000000002</v>
      </c>
      <c r="AD2434" s="93">
        <f t="shared" ca="1" si="1404"/>
        <v>42.042000000000002</v>
      </c>
    </row>
    <row r="2435" spans="1:30" ht="30" customHeight="1" x14ac:dyDescent="0.35">
      <c r="A2435" s="16"/>
      <c r="B2435" s="16" t="s">
        <v>47</v>
      </c>
      <c r="C2435" s="17">
        <v>1944</v>
      </c>
      <c r="D2435" s="18">
        <v>14532</v>
      </c>
      <c r="E2435" s="18">
        <v>8727</v>
      </c>
      <c r="F2435" s="19" t="s">
        <v>577</v>
      </c>
      <c r="G2435" s="16"/>
      <c r="H2435" s="16" t="s">
        <v>28</v>
      </c>
      <c r="I2435" s="19">
        <v>4</v>
      </c>
      <c r="J2435" s="19">
        <v>3</v>
      </c>
      <c r="K2435" s="19">
        <v>4</v>
      </c>
      <c r="L2435" s="19"/>
      <c r="M2435" s="19">
        <f t="shared" si="1393"/>
        <v>4</v>
      </c>
      <c r="N2435" s="19"/>
      <c r="O2435" s="19">
        <f t="shared" si="1394"/>
        <v>48</v>
      </c>
      <c r="P2435" s="20" t="str">
        <f>VLOOKUP(H2435,Supporting!A:D,2,FALSE)</f>
        <v>m3</v>
      </c>
      <c r="Q2435" s="21" t="str">
        <f t="shared" si="1395"/>
        <v>off hired</v>
      </c>
      <c r="R2435" s="22">
        <v>44978</v>
      </c>
      <c r="S2435" s="22">
        <v>45006</v>
      </c>
      <c r="T2435" s="23">
        <f t="shared" si="1396"/>
        <v>1</v>
      </c>
      <c r="U2435" s="24">
        <f t="shared" si="1397"/>
        <v>4.1428571428571432</v>
      </c>
      <c r="V2435" s="31">
        <f>VLOOKUP(H2435,Supporting!A:D,3,FALSE)</f>
        <v>7.5</v>
      </c>
      <c r="W2435" s="25">
        <f>VLOOKUP(H2435,Supporting!A:D,4,FALSE)</f>
        <v>0.70000000000000007</v>
      </c>
      <c r="X2435" s="26">
        <f t="shared" si="1398"/>
        <v>360</v>
      </c>
      <c r="Y2435" s="26">
        <f t="shared" si="1399"/>
        <v>33.6</v>
      </c>
      <c r="Z2435" s="26">
        <f t="shared" si="1400"/>
        <v>251.99999999999994</v>
      </c>
      <c r="AA2435" s="26">
        <f t="shared" si="1401"/>
        <v>107.99999999999999</v>
      </c>
      <c r="AB2435" s="26">
        <f t="shared" si="1402"/>
        <v>139.20000000000005</v>
      </c>
      <c r="AC2435" s="26">
        <f t="shared" si="1403"/>
        <v>499.2</v>
      </c>
      <c r="AD2435" s="93">
        <f t="shared" si="1404"/>
        <v>499.2</v>
      </c>
    </row>
    <row r="2436" spans="1:30" ht="30" customHeight="1" x14ac:dyDescent="0.35">
      <c r="A2436" s="16"/>
      <c r="B2436" s="16" t="s">
        <v>114</v>
      </c>
      <c r="C2436" s="17">
        <v>2054</v>
      </c>
      <c r="D2436" s="18">
        <v>14742</v>
      </c>
      <c r="E2436" s="18">
        <v>8719</v>
      </c>
      <c r="F2436" s="19" t="s">
        <v>49</v>
      </c>
      <c r="G2436" s="16" t="s">
        <v>53</v>
      </c>
      <c r="H2436" s="16" t="s">
        <v>38</v>
      </c>
      <c r="I2436" s="19">
        <v>2.5</v>
      </c>
      <c r="J2436" s="19">
        <v>1.3</v>
      </c>
      <c r="K2436" s="19">
        <v>2</v>
      </c>
      <c r="L2436" s="19"/>
      <c r="M2436" s="19">
        <f t="shared" si="1393"/>
        <v>2</v>
      </c>
      <c r="N2436" s="19"/>
      <c r="O2436" s="19">
        <f t="shared" si="1394"/>
        <v>2</v>
      </c>
      <c r="P2436" s="20" t="str">
        <f>VLOOKUP(H2436,Supporting!A:D,2,FALSE)</f>
        <v>rm</v>
      </c>
      <c r="Q2436" s="21" t="str">
        <f t="shared" si="1395"/>
        <v>off hired</v>
      </c>
      <c r="R2436" s="22">
        <v>44994</v>
      </c>
      <c r="S2436" s="22">
        <v>45005</v>
      </c>
      <c r="T2436" s="23">
        <f t="shared" si="1396"/>
        <v>1</v>
      </c>
      <c r="U2436" s="24">
        <f t="shared" si="1397"/>
        <v>1.7142857142857142</v>
      </c>
      <c r="V2436" s="31">
        <f>VLOOKUP(H2436,Supporting!A:D,3,FALSE)</f>
        <v>135</v>
      </c>
      <c r="W2436" s="25">
        <f>VLOOKUP(H2436,Supporting!A:D,4,FALSE)</f>
        <v>12.25</v>
      </c>
      <c r="X2436" s="26">
        <f t="shared" si="1398"/>
        <v>270</v>
      </c>
      <c r="Y2436" s="26">
        <f t="shared" si="1399"/>
        <v>24.5</v>
      </c>
      <c r="Z2436" s="26">
        <f t="shared" si="1400"/>
        <v>189</v>
      </c>
      <c r="AA2436" s="26">
        <f t="shared" si="1401"/>
        <v>81</v>
      </c>
      <c r="AB2436" s="26">
        <f t="shared" si="1402"/>
        <v>42</v>
      </c>
      <c r="AC2436" s="26">
        <f t="shared" si="1403"/>
        <v>312</v>
      </c>
      <c r="AD2436" s="93">
        <f t="shared" si="1404"/>
        <v>312</v>
      </c>
    </row>
    <row r="2437" spans="1:30" ht="30" customHeight="1" x14ac:dyDescent="0.35">
      <c r="A2437" s="16"/>
      <c r="B2437" s="16" t="s">
        <v>114</v>
      </c>
      <c r="C2437" s="17">
        <v>2053</v>
      </c>
      <c r="D2437" s="18">
        <v>14741</v>
      </c>
      <c r="E2437" s="18">
        <v>8798</v>
      </c>
      <c r="F2437" s="19" t="s">
        <v>49</v>
      </c>
      <c r="G2437" s="16" t="s">
        <v>53</v>
      </c>
      <c r="H2437" s="16" t="s">
        <v>38</v>
      </c>
      <c r="I2437" s="19">
        <v>2.5</v>
      </c>
      <c r="J2437" s="19">
        <v>1.3</v>
      </c>
      <c r="K2437" s="19">
        <v>1.5</v>
      </c>
      <c r="L2437" s="19"/>
      <c r="M2437" s="19">
        <f t="shared" ref="M2437:M2500" si="1405">K2437-L2437</f>
        <v>1.5</v>
      </c>
      <c r="N2437" s="19"/>
      <c r="O2437" s="19">
        <f t="shared" ref="O2437:O2500" si="1406">IF(P2437="m3",I2437*J2437*M2437,IF(P2437="m2-LxH",I2437*M2437,IF(P2437="m2-LxW",I2437*J2437*N2437,IF(P2437="rm",M2437,IF(P2437="lm",I2437,IF(P2437="unit",1,0))))))</f>
        <v>1.5</v>
      </c>
      <c r="P2437" s="20" t="str">
        <f>VLOOKUP(H2437,Supporting!A:D,2,FALSE)</f>
        <v>rm</v>
      </c>
      <c r="Q2437" s="21" t="str">
        <f t="shared" ref="Q2437:Q2500" si="1407">IF(S2437&lt;&gt;0,"off hired",IF(R2437&lt;&gt;0,"on hire","-"))</f>
        <v>off hired</v>
      </c>
      <c r="R2437" s="22">
        <v>44994</v>
      </c>
      <c r="S2437" s="22">
        <v>44996</v>
      </c>
      <c r="T2437" s="23">
        <f t="shared" ref="T2437:T2500" si="1408">IF(S2437&lt;&gt;0,1,0)</f>
        <v>1</v>
      </c>
      <c r="U2437" s="24">
        <f t="shared" ref="U2437:U2500" si="1409">IF(Q2437="on hire",$C$1-R2437+1,IF(Q2437="off hired",S2437-R2437+1,0))/7</f>
        <v>0.42857142857142855</v>
      </c>
      <c r="V2437" s="31">
        <f>VLOOKUP(H2437,Supporting!A:D,3,FALSE)</f>
        <v>135</v>
      </c>
      <c r="W2437" s="25">
        <f>VLOOKUP(H2437,Supporting!A:D,4,FALSE)</f>
        <v>12.25</v>
      </c>
      <c r="X2437" s="26">
        <f t="shared" ref="X2437:X2500" si="1410">V2437*O2437</f>
        <v>202.5</v>
      </c>
      <c r="Y2437" s="26">
        <f t="shared" ref="Y2437:Y2500" si="1411">W2437*O2437</f>
        <v>18.375</v>
      </c>
      <c r="Z2437" s="26">
        <f t="shared" ref="Z2437:Z2500" si="1412">_xlfn.IFNA(0.7*O2437*V2437,0)</f>
        <v>141.74999999999997</v>
      </c>
      <c r="AA2437" s="26">
        <f t="shared" ref="AA2437:AA2500" si="1413">IF(Q2437="off hired",0.3*O2437*V2437*T2437,0)</f>
        <v>60.749999999999993</v>
      </c>
      <c r="AB2437" s="26">
        <f t="shared" ref="AB2437:AB2500" si="1414">_xlfn.IFNA(U2437*O2437*W2437,0)</f>
        <v>7.8749999999999991</v>
      </c>
      <c r="AC2437" s="26">
        <f t="shared" ref="AC2437:AC2500" si="1415">Z2437+AA2437+AB2437</f>
        <v>210.37499999999997</v>
      </c>
      <c r="AD2437" s="93">
        <f t="shared" ref="AD2437:AD2500" si="1416">_xlfn.IFNA(AC2437,0)</f>
        <v>210.37499999999997</v>
      </c>
    </row>
    <row r="2438" spans="1:30" ht="30" customHeight="1" x14ac:dyDescent="0.35">
      <c r="A2438" s="16"/>
      <c r="B2438" s="16" t="s">
        <v>79</v>
      </c>
      <c r="C2438" s="17">
        <v>2044</v>
      </c>
      <c r="D2438" s="18">
        <v>14732</v>
      </c>
      <c r="E2438" s="18">
        <v>8737</v>
      </c>
      <c r="F2438" s="19" t="s">
        <v>49</v>
      </c>
      <c r="G2438" s="16" t="s">
        <v>80</v>
      </c>
      <c r="H2438" s="16" t="s">
        <v>38</v>
      </c>
      <c r="I2438" s="19">
        <v>2.5</v>
      </c>
      <c r="J2438" s="19">
        <v>1</v>
      </c>
      <c r="K2438" s="19">
        <v>1.5</v>
      </c>
      <c r="L2438" s="19"/>
      <c r="M2438" s="19">
        <f t="shared" si="1405"/>
        <v>1.5</v>
      </c>
      <c r="N2438" s="19"/>
      <c r="O2438" s="19">
        <f t="shared" si="1406"/>
        <v>1.5</v>
      </c>
      <c r="P2438" s="20" t="str">
        <f>VLOOKUP(H2438,Supporting!A:D,2,FALSE)</f>
        <v>rm</v>
      </c>
      <c r="Q2438" s="21" t="str">
        <f t="shared" si="1407"/>
        <v>off hired</v>
      </c>
      <c r="R2438" s="22">
        <v>44992</v>
      </c>
      <c r="S2438" s="22">
        <v>45009</v>
      </c>
      <c r="T2438" s="23">
        <f t="shared" si="1408"/>
        <v>1</v>
      </c>
      <c r="U2438" s="24">
        <f t="shared" si="1409"/>
        <v>2.5714285714285716</v>
      </c>
      <c r="V2438" s="31">
        <f>VLOOKUP(H2438,Supporting!A:D,3,FALSE)</f>
        <v>135</v>
      </c>
      <c r="W2438" s="25">
        <f>VLOOKUP(H2438,Supporting!A:D,4,FALSE)</f>
        <v>12.25</v>
      </c>
      <c r="X2438" s="26">
        <f t="shared" si="1410"/>
        <v>202.5</v>
      </c>
      <c r="Y2438" s="26">
        <f t="shared" si="1411"/>
        <v>18.375</v>
      </c>
      <c r="Z2438" s="26">
        <f t="shared" si="1412"/>
        <v>141.74999999999997</v>
      </c>
      <c r="AA2438" s="26">
        <f t="shared" si="1413"/>
        <v>60.749999999999993</v>
      </c>
      <c r="AB2438" s="26">
        <f t="shared" si="1414"/>
        <v>47.250000000000007</v>
      </c>
      <c r="AC2438" s="26">
        <f t="shared" si="1415"/>
        <v>249.74999999999997</v>
      </c>
      <c r="AD2438" s="93">
        <f t="shared" si="1416"/>
        <v>249.74999999999997</v>
      </c>
    </row>
    <row r="2439" spans="1:30" ht="30" customHeight="1" x14ac:dyDescent="0.35">
      <c r="A2439" s="16"/>
      <c r="B2439" s="16" t="s">
        <v>79</v>
      </c>
      <c r="C2439" s="17">
        <v>2074</v>
      </c>
      <c r="D2439" s="18">
        <v>14761</v>
      </c>
      <c r="E2439" s="18">
        <v>8716</v>
      </c>
      <c r="F2439" s="19" t="s">
        <v>577</v>
      </c>
      <c r="G2439" s="16" t="s">
        <v>636</v>
      </c>
      <c r="H2439" s="16" t="s">
        <v>52</v>
      </c>
      <c r="I2439" s="19">
        <v>11</v>
      </c>
      <c r="J2439" s="19">
        <v>1.8</v>
      </c>
      <c r="K2439" s="19">
        <v>4</v>
      </c>
      <c r="L2439" s="19"/>
      <c r="M2439" s="19">
        <f t="shared" si="1405"/>
        <v>4</v>
      </c>
      <c r="N2439" s="19"/>
      <c r="O2439" s="19">
        <f t="shared" si="1406"/>
        <v>44</v>
      </c>
      <c r="P2439" s="20" t="str">
        <f>VLOOKUP(H2439,Supporting!A:D,2,FALSE)</f>
        <v>m2-LxH</v>
      </c>
      <c r="Q2439" s="21" t="str">
        <f t="shared" si="1407"/>
        <v>off hired</v>
      </c>
      <c r="R2439" s="22">
        <v>44998</v>
      </c>
      <c r="S2439" s="22">
        <v>45001</v>
      </c>
      <c r="T2439" s="23">
        <f t="shared" si="1408"/>
        <v>1</v>
      </c>
      <c r="U2439" s="24">
        <f t="shared" si="1409"/>
        <v>0.5714285714285714</v>
      </c>
      <c r="V2439" s="31">
        <f>VLOOKUP(H2439,Supporting!A:D,3,FALSE)</f>
        <v>18</v>
      </c>
      <c r="W2439" s="25">
        <f>VLOOKUP(H2439,Supporting!A:D,4,FALSE)</f>
        <v>1.05</v>
      </c>
      <c r="X2439" s="26">
        <f t="shared" si="1410"/>
        <v>792</v>
      </c>
      <c r="Y2439" s="26">
        <f t="shared" si="1411"/>
        <v>46.2</v>
      </c>
      <c r="Z2439" s="26">
        <f t="shared" si="1412"/>
        <v>554.4</v>
      </c>
      <c r="AA2439" s="26">
        <f t="shared" si="1413"/>
        <v>237.6</v>
      </c>
      <c r="AB2439" s="26">
        <f t="shared" si="1414"/>
        <v>26.400000000000002</v>
      </c>
      <c r="AC2439" s="26">
        <f t="shared" si="1415"/>
        <v>818.4</v>
      </c>
      <c r="AD2439" s="93">
        <f t="shared" si="1416"/>
        <v>818.4</v>
      </c>
    </row>
    <row r="2440" spans="1:30" ht="30" customHeight="1" x14ac:dyDescent="0.35">
      <c r="A2440" s="16"/>
      <c r="B2440" s="16" t="s">
        <v>79</v>
      </c>
      <c r="C2440" s="17">
        <v>2074</v>
      </c>
      <c r="D2440" s="18">
        <v>14761</v>
      </c>
      <c r="E2440" s="18">
        <v>8716</v>
      </c>
      <c r="F2440" s="19" t="s">
        <v>577</v>
      </c>
      <c r="G2440" s="16" t="s">
        <v>636</v>
      </c>
      <c r="H2440" s="16" t="s">
        <v>36</v>
      </c>
      <c r="I2440" s="19">
        <v>6.8</v>
      </c>
      <c r="J2440" s="19">
        <v>1</v>
      </c>
      <c r="K2440" s="19">
        <v>4</v>
      </c>
      <c r="L2440" s="19"/>
      <c r="M2440" s="19">
        <f t="shared" si="1405"/>
        <v>4</v>
      </c>
      <c r="N2440" s="19"/>
      <c r="O2440" s="19">
        <f t="shared" si="1406"/>
        <v>27.2</v>
      </c>
      <c r="P2440" s="20" t="str">
        <f>VLOOKUP(H2440,Supporting!A:D,2,FALSE)</f>
        <v>m2-LxH</v>
      </c>
      <c r="Q2440" s="21" t="str">
        <f t="shared" si="1407"/>
        <v>off hired</v>
      </c>
      <c r="R2440" s="22">
        <v>44998</v>
      </c>
      <c r="S2440" s="22">
        <v>45001</v>
      </c>
      <c r="T2440" s="23">
        <f t="shared" si="1408"/>
        <v>1</v>
      </c>
      <c r="U2440" s="24">
        <f t="shared" si="1409"/>
        <v>0.5714285714285714</v>
      </c>
      <c r="V2440" s="31">
        <f>VLOOKUP(H2440,Supporting!A:D,3,FALSE)</f>
        <v>14</v>
      </c>
      <c r="W2440" s="25">
        <f>VLOOKUP(H2440,Supporting!A:D,4,FALSE)</f>
        <v>0.84</v>
      </c>
      <c r="X2440" s="26">
        <f t="shared" si="1410"/>
        <v>380.8</v>
      </c>
      <c r="Y2440" s="26">
        <f t="shared" si="1411"/>
        <v>22.847999999999999</v>
      </c>
      <c r="Z2440" s="26">
        <f t="shared" si="1412"/>
        <v>266.56</v>
      </c>
      <c r="AA2440" s="26">
        <f t="shared" si="1413"/>
        <v>114.24000000000001</v>
      </c>
      <c r="AB2440" s="26">
        <f t="shared" si="1414"/>
        <v>13.055999999999997</v>
      </c>
      <c r="AC2440" s="26">
        <f t="shared" si="1415"/>
        <v>393.85599999999999</v>
      </c>
      <c r="AD2440" s="93">
        <f t="shared" si="1416"/>
        <v>393.85599999999999</v>
      </c>
    </row>
    <row r="2441" spans="1:30" ht="30" customHeight="1" x14ac:dyDescent="0.35">
      <c r="A2441" s="16"/>
      <c r="B2441" s="16" t="s">
        <v>79</v>
      </c>
      <c r="C2441" s="17">
        <v>2074</v>
      </c>
      <c r="D2441" s="18">
        <v>14761</v>
      </c>
      <c r="E2441" s="18">
        <v>8716</v>
      </c>
      <c r="F2441" s="19" t="s">
        <v>577</v>
      </c>
      <c r="G2441" s="16" t="s">
        <v>636</v>
      </c>
      <c r="H2441" s="16" t="s">
        <v>28</v>
      </c>
      <c r="I2441" s="19">
        <v>4.3</v>
      </c>
      <c r="J2441" s="19">
        <v>2.5</v>
      </c>
      <c r="K2441" s="19">
        <v>3.5</v>
      </c>
      <c r="L2441" s="19"/>
      <c r="M2441" s="19">
        <f t="shared" si="1405"/>
        <v>3.5</v>
      </c>
      <c r="N2441" s="19"/>
      <c r="O2441" s="19">
        <f t="shared" si="1406"/>
        <v>37.625</v>
      </c>
      <c r="P2441" s="20" t="str">
        <f>VLOOKUP(H2441,Supporting!A:D,2,FALSE)</f>
        <v>m3</v>
      </c>
      <c r="Q2441" s="21" t="str">
        <f t="shared" si="1407"/>
        <v>off hired</v>
      </c>
      <c r="R2441" s="22">
        <v>44998</v>
      </c>
      <c r="S2441" s="22">
        <v>45001</v>
      </c>
      <c r="T2441" s="23">
        <f t="shared" si="1408"/>
        <v>1</v>
      </c>
      <c r="U2441" s="24">
        <f t="shared" si="1409"/>
        <v>0.5714285714285714</v>
      </c>
      <c r="V2441" s="31">
        <f>VLOOKUP(H2441,Supporting!A:D,3,FALSE)</f>
        <v>7.5</v>
      </c>
      <c r="W2441" s="25">
        <f>VLOOKUP(H2441,Supporting!A:D,4,FALSE)</f>
        <v>0.70000000000000007</v>
      </c>
      <c r="X2441" s="26">
        <f t="shared" si="1410"/>
        <v>282.1875</v>
      </c>
      <c r="Y2441" s="26">
        <f t="shared" si="1411"/>
        <v>26.337500000000002</v>
      </c>
      <c r="Z2441" s="26">
        <f t="shared" si="1412"/>
        <v>197.53125</v>
      </c>
      <c r="AA2441" s="26">
        <f t="shared" si="1413"/>
        <v>84.65625</v>
      </c>
      <c r="AB2441" s="26">
        <f t="shared" si="1414"/>
        <v>15.05</v>
      </c>
      <c r="AC2441" s="26">
        <f t="shared" si="1415"/>
        <v>297.23750000000001</v>
      </c>
      <c r="AD2441" s="93">
        <f t="shared" si="1416"/>
        <v>297.23750000000001</v>
      </c>
    </row>
    <row r="2442" spans="1:30" ht="30" customHeight="1" x14ac:dyDescent="0.35">
      <c r="A2442" s="16"/>
      <c r="B2442" s="16" t="s">
        <v>79</v>
      </c>
      <c r="C2442" s="17">
        <v>2074</v>
      </c>
      <c r="D2442" s="18">
        <v>14761</v>
      </c>
      <c r="E2442" s="18">
        <v>8716</v>
      </c>
      <c r="F2442" s="19" t="s">
        <v>577</v>
      </c>
      <c r="G2442" s="16" t="s">
        <v>636</v>
      </c>
      <c r="H2442" s="16" t="s">
        <v>41</v>
      </c>
      <c r="I2442" s="19">
        <v>9</v>
      </c>
      <c r="J2442" s="19">
        <v>0.6</v>
      </c>
      <c r="K2442" s="19"/>
      <c r="L2442" s="19"/>
      <c r="M2442" s="19">
        <f t="shared" si="1405"/>
        <v>0</v>
      </c>
      <c r="N2442" s="19">
        <v>2</v>
      </c>
      <c r="O2442" s="19">
        <f t="shared" si="1406"/>
        <v>10.799999999999999</v>
      </c>
      <c r="P2442" s="20" t="str">
        <f>VLOOKUP(H2442,Supporting!A:D,2,FALSE)</f>
        <v>m2-LxW</v>
      </c>
      <c r="Q2442" s="21" t="str">
        <f t="shared" si="1407"/>
        <v>off hired</v>
      </c>
      <c r="R2442" s="22">
        <v>44998</v>
      </c>
      <c r="S2442" s="22">
        <v>45001</v>
      </c>
      <c r="T2442" s="23">
        <f t="shared" si="1408"/>
        <v>1</v>
      </c>
      <c r="U2442" s="24">
        <f t="shared" si="1409"/>
        <v>0.5714285714285714</v>
      </c>
      <c r="V2442" s="31">
        <f>VLOOKUP(H2442,Supporting!A:D,3,FALSE)</f>
        <v>36.5</v>
      </c>
      <c r="W2442" s="25">
        <f>VLOOKUP(H2442,Supporting!A:D,4,FALSE)</f>
        <v>3.15</v>
      </c>
      <c r="X2442" s="26">
        <f t="shared" si="1410"/>
        <v>394.2</v>
      </c>
      <c r="Y2442" s="26">
        <f t="shared" si="1411"/>
        <v>34.019999999999996</v>
      </c>
      <c r="Z2442" s="26">
        <f t="shared" si="1412"/>
        <v>275.93999999999994</v>
      </c>
      <c r="AA2442" s="26">
        <f t="shared" si="1413"/>
        <v>118.25999999999999</v>
      </c>
      <c r="AB2442" s="26">
        <f t="shared" si="1414"/>
        <v>19.439999999999998</v>
      </c>
      <c r="AC2442" s="26">
        <f t="shared" si="1415"/>
        <v>413.63999999999993</v>
      </c>
      <c r="AD2442" s="93">
        <f t="shared" si="1416"/>
        <v>413.63999999999993</v>
      </c>
    </row>
    <row r="2443" spans="1:30" ht="30" customHeight="1" x14ac:dyDescent="0.35">
      <c r="A2443" s="16"/>
      <c r="B2443" s="16" t="s">
        <v>79</v>
      </c>
      <c r="C2443" s="17">
        <v>2073</v>
      </c>
      <c r="D2443" s="18">
        <v>14760</v>
      </c>
      <c r="E2443" s="18">
        <v>8720</v>
      </c>
      <c r="F2443" s="19" t="s">
        <v>577</v>
      </c>
      <c r="G2443" s="16" t="s">
        <v>636</v>
      </c>
      <c r="H2443" s="16" t="s">
        <v>38</v>
      </c>
      <c r="I2443" s="19">
        <v>2.5</v>
      </c>
      <c r="J2443" s="19">
        <v>1.3</v>
      </c>
      <c r="K2443" s="19">
        <v>4</v>
      </c>
      <c r="L2443" s="19"/>
      <c r="M2443" s="19">
        <f t="shared" si="1405"/>
        <v>4</v>
      </c>
      <c r="N2443" s="19"/>
      <c r="O2443" s="19">
        <f t="shared" si="1406"/>
        <v>4</v>
      </c>
      <c r="P2443" s="20" t="str">
        <f>VLOOKUP(H2443,Supporting!A:D,2,FALSE)</f>
        <v>rm</v>
      </c>
      <c r="Q2443" s="21" t="str">
        <f t="shared" si="1407"/>
        <v>off hired</v>
      </c>
      <c r="R2443" s="22">
        <v>44998</v>
      </c>
      <c r="S2443" s="22">
        <v>45005</v>
      </c>
      <c r="T2443" s="23">
        <f t="shared" si="1408"/>
        <v>1</v>
      </c>
      <c r="U2443" s="24">
        <f t="shared" si="1409"/>
        <v>1.1428571428571428</v>
      </c>
      <c r="V2443" s="31">
        <f>VLOOKUP(H2443,Supporting!A:D,3,FALSE)</f>
        <v>135</v>
      </c>
      <c r="W2443" s="25">
        <f>VLOOKUP(H2443,Supporting!A:D,4,FALSE)</f>
        <v>12.25</v>
      </c>
      <c r="X2443" s="26">
        <f t="shared" si="1410"/>
        <v>540</v>
      </c>
      <c r="Y2443" s="26">
        <f t="shared" si="1411"/>
        <v>49</v>
      </c>
      <c r="Z2443" s="26">
        <f t="shared" si="1412"/>
        <v>378</v>
      </c>
      <c r="AA2443" s="26">
        <f t="shared" si="1413"/>
        <v>162</v>
      </c>
      <c r="AB2443" s="26">
        <f t="shared" si="1414"/>
        <v>56</v>
      </c>
      <c r="AC2443" s="26">
        <f t="shared" si="1415"/>
        <v>596</v>
      </c>
      <c r="AD2443" s="93">
        <f t="shared" si="1416"/>
        <v>596</v>
      </c>
    </row>
    <row r="2444" spans="1:30" ht="30" customHeight="1" x14ac:dyDescent="0.35">
      <c r="A2444" s="16"/>
      <c r="B2444" s="16" t="s">
        <v>79</v>
      </c>
      <c r="C2444" s="17">
        <v>2073</v>
      </c>
      <c r="D2444" s="18">
        <v>14760</v>
      </c>
      <c r="E2444" s="18">
        <v>8720</v>
      </c>
      <c r="F2444" s="19" t="s">
        <v>577</v>
      </c>
      <c r="G2444" s="16" t="s">
        <v>636</v>
      </c>
      <c r="H2444" s="16" t="s">
        <v>38</v>
      </c>
      <c r="I2444" s="19">
        <v>2</v>
      </c>
      <c r="J2444" s="19">
        <v>1.3</v>
      </c>
      <c r="K2444" s="19">
        <v>4</v>
      </c>
      <c r="L2444" s="19"/>
      <c r="M2444" s="19">
        <f t="shared" ref="M2444:M2449" si="1417">K2444-L2444</f>
        <v>4</v>
      </c>
      <c r="N2444" s="19"/>
      <c r="O2444" s="19">
        <f t="shared" ref="O2444:O2449" si="1418">IF(P2444="m3",I2444*J2444*M2444,IF(P2444="m2-LxH",I2444*M2444,IF(P2444="m2-LxW",I2444*J2444*N2444,IF(P2444="rm",M2444,IF(P2444="lm",I2444,IF(P2444="unit",1,0))))))</f>
        <v>4</v>
      </c>
      <c r="P2444" s="20" t="str">
        <f>VLOOKUP(H2444,Supporting!A:D,2,FALSE)</f>
        <v>rm</v>
      </c>
      <c r="Q2444" s="21" t="str">
        <f t="shared" ref="Q2444:Q2449" si="1419">IF(S2444&lt;&gt;0,"off hired",IF(R2444&lt;&gt;0,"on hire","-"))</f>
        <v>off hired</v>
      </c>
      <c r="R2444" s="22">
        <v>44998</v>
      </c>
      <c r="S2444" s="22">
        <v>45005</v>
      </c>
      <c r="T2444" s="23">
        <f t="shared" ref="T2444:T2449" si="1420">IF(S2444&lt;&gt;0,1,0)</f>
        <v>1</v>
      </c>
      <c r="U2444" s="24">
        <f t="shared" ref="U2444:U2449" si="1421">IF(Q2444="on hire",$C$1-R2444+1,IF(Q2444="off hired",S2444-R2444+1,0))/7</f>
        <v>1.1428571428571428</v>
      </c>
      <c r="V2444" s="31">
        <f>VLOOKUP(H2444,Supporting!A:D,3,FALSE)</f>
        <v>135</v>
      </c>
      <c r="W2444" s="25">
        <f>VLOOKUP(H2444,Supporting!A:D,4,FALSE)</f>
        <v>12.25</v>
      </c>
      <c r="X2444" s="26">
        <f t="shared" ref="X2444:X2449" si="1422">V2444*O2444</f>
        <v>540</v>
      </c>
      <c r="Y2444" s="26">
        <f t="shared" ref="Y2444:Y2449" si="1423">W2444*O2444</f>
        <v>49</v>
      </c>
      <c r="Z2444" s="26">
        <f t="shared" ref="Z2444:Z2449" si="1424">_xlfn.IFNA(0.7*O2444*V2444,0)</f>
        <v>378</v>
      </c>
      <c r="AA2444" s="26">
        <f t="shared" ref="AA2444:AA2449" si="1425">IF(Q2444="off hired",0.3*O2444*V2444*T2444,0)</f>
        <v>162</v>
      </c>
      <c r="AB2444" s="26">
        <f t="shared" ref="AB2444:AB2449" si="1426">_xlfn.IFNA(U2444*O2444*W2444,0)</f>
        <v>56</v>
      </c>
      <c r="AC2444" s="26">
        <f t="shared" ref="AC2444:AC2449" si="1427">Z2444+AA2444+AB2444</f>
        <v>596</v>
      </c>
      <c r="AD2444" s="93">
        <f t="shared" ref="AD2444:AD2449" si="1428">_xlfn.IFNA(AC2444,0)</f>
        <v>596</v>
      </c>
    </row>
    <row r="2445" spans="1:30" ht="30" customHeight="1" x14ac:dyDescent="0.35">
      <c r="A2445" s="16"/>
      <c r="B2445" s="16" t="s">
        <v>79</v>
      </c>
      <c r="C2445" s="17">
        <v>2073</v>
      </c>
      <c r="D2445" s="18">
        <v>14760</v>
      </c>
      <c r="E2445" s="18">
        <v>8720</v>
      </c>
      <c r="F2445" s="19" t="s">
        <v>577</v>
      </c>
      <c r="G2445" s="16" t="s">
        <v>636</v>
      </c>
      <c r="H2445" s="16" t="s">
        <v>41</v>
      </c>
      <c r="I2445" s="19">
        <v>3</v>
      </c>
      <c r="J2445" s="19">
        <v>1</v>
      </c>
      <c r="K2445" s="19"/>
      <c r="L2445" s="19"/>
      <c r="M2445" s="19">
        <f t="shared" si="1417"/>
        <v>0</v>
      </c>
      <c r="N2445" s="19">
        <v>1</v>
      </c>
      <c r="O2445" s="19">
        <f t="shared" si="1418"/>
        <v>3</v>
      </c>
      <c r="P2445" s="20" t="str">
        <f>VLOOKUP(H2445,Supporting!A:D,2,FALSE)</f>
        <v>m2-LxW</v>
      </c>
      <c r="Q2445" s="21" t="str">
        <f t="shared" si="1419"/>
        <v>off hired</v>
      </c>
      <c r="R2445" s="22">
        <v>44998</v>
      </c>
      <c r="S2445" s="22">
        <v>45005</v>
      </c>
      <c r="T2445" s="23">
        <f t="shared" si="1420"/>
        <v>1</v>
      </c>
      <c r="U2445" s="24">
        <f t="shared" si="1421"/>
        <v>1.1428571428571428</v>
      </c>
      <c r="V2445" s="31">
        <f>VLOOKUP(H2445,Supporting!A:D,3,FALSE)</f>
        <v>36.5</v>
      </c>
      <c r="W2445" s="25">
        <f>VLOOKUP(H2445,Supporting!A:D,4,FALSE)</f>
        <v>3.15</v>
      </c>
      <c r="X2445" s="26">
        <f t="shared" si="1422"/>
        <v>109.5</v>
      </c>
      <c r="Y2445" s="26">
        <f t="shared" si="1423"/>
        <v>9.4499999999999993</v>
      </c>
      <c r="Z2445" s="26">
        <f t="shared" si="1424"/>
        <v>76.649999999999991</v>
      </c>
      <c r="AA2445" s="26">
        <f t="shared" si="1425"/>
        <v>32.849999999999994</v>
      </c>
      <c r="AB2445" s="26">
        <f t="shared" si="1426"/>
        <v>10.799999999999999</v>
      </c>
      <c r="AC2445" s="26">
        <f t="shared" si="1427"/>
        <v>120.29999999999998</v>
      </c>
      <c r="AD2445" s="93">
        <f t="shared" si="1428"/>
        <v>120.29999999999998</v>
      </c>
    </row>
    <row r="2446" spans="1:30" ht="30" customHeight="1" x14ac:dyDescent="0.35">
      <c r="A2446" s="16"/>
      <c r="B2446" s="16" t="s">
        <v>47</v>
      </c>
      <c r="C2446" s="17">
        <v>2071</v>
      </c>
      <c r="D2446" s="18">
        <v>14759</v>
      </c>
      <c r="E2446" s="18">
        <v>8743</v>
      </c>
      <c r="F2446" s="19" t="s">
        <v>49</v>
      </c>
      <c r="G2446" s="16" t="s">
        <v>91</v>
      </c>
      <c r="H2446" s="16" t="s">
        <v>52</v>
      </c>
      <c r="I2446" s="19">
        <v>3.5</v>
      </c>
      <c r="J2446" s="19">
        <v>1.8</v>
      </c>
      <c r="K2446" s="19">
        <v>8</v>
      </c>
      <c r="L2446" s="19"/>
      <c r="M2446" s="19">
        <f t="shared" si="1417"/>
        <v>8</v>
      </c>
      <c r="N2446" s="19"/>
      <c r="O2446" s="19">
        <f t="shared" si="1418"/>
        <v>28</v>
      </c>
      <c r="P2446" s="20" t="str">
        <f>VLOOKUP(H2446,Supporting!A:D,2,FALSE)</f>
        <v>m2-LxH</v>
      </c>
      <c r="Q2446" s="21" t="str">
        <f t="shared" si="1419"/>
        <v>off hired</v>
      </c>
      <c r="R2446" s="22">
        <v>44998</v>
      </c>
      <c r="S2446" s="22">
        <v>45017</v>
      </c>
      <c r="T2446" s="23">
        <f t="shared" si="1420"/>
        <v>1</v>
      </c>
      <c r="U2446" s="24">
        <f t="shared" si="1421"/>
        <v>2.8571428571428572</v>
      </c>
      <c r="V2446" s="31">
        <f>VLOOKUP(H2446,Supporting!A:D,3,FALSE)</f>
        <v>18</v>
      </c>
      <c r="W2446" s="25">
        <f>VLOOKUP(H2446,Supporting!A:D,4,FALSE)</f>
        <v>1.05</v>
      </c>
      <c r="X2446" s="26">
        <f t="shared" si="1422"/>
        <v>504</v>
      </c>
      <c r="Y2446" s="26">
        <f t="shared" si="1423"/>
        <v>29.400000000000002</v>
      </c>
      <c r="Z2446" s="26">
        <f t="shared" si="1424"/>
        <v>352.79999999999995</v>
      </c>
      <c r="AA2446" s="26">
        <f t="shared" si="1425"/>
        <v>151.20000000000002</v>
      </c>
      <c r="AB2446" s="26">
        <f t="shared" si="1426"/>
        <v>84</v>
      </c>
      <c r="AC2446" s="26">
        <f t="shared" si="1427"/>
        <v>588</v>
      </c>
      <c r="AD2446" s="93">
        <f t="shared" si="1428"/>
        <v>588</v>
      </c>
    </row>
    <row r="2447" spans="1:30" ht="30" customHeight="1" x14ac:dyDescent="0.35">
      <c r="A2447" s="16"/>
      <c r="B2447" s="16" t="s">
        <v>84</v>
      </c>
      <c r="C2447" s="17">
        <v>2070</v>
      </c>
      <c r="D2447" s="18">
        <v>14758</v>
      </c>
      <c r="E2447" s="18">
        <v>8745</v>
      </c>
      <c r="F2447" s="19" t="s">
        <v>49</v>
      </c>
      <c r="G2447" s="16" t="s">
        <v>90</v>
      </c>
      <c r="H2447" s="16" t="s">
        <v>36</v>
      </c>
      <c r="I2447" s="19">
        <v>9.1</v>
      </c>
      <c r="J2447" s="19">
        <v>1.3</v>
      </c>
      <c r="K2447" s="19">
        <v>8</v>
      </c>
      <c r="L2447" s="19"/>
      <c r="M2447" s="19">
        <f t="shared" si="1417"/>
        <v>8</v>
      </c>
      <c r="N2447" s="19"/>
      <c r="O2447" s="19">
        <f t="shared" si="1418"/>
        <v>72.8</v>
      </c>
      <c r="P2447" s="20" t="str">
        <f>VLOOKUP(H2447,Supporting!A:D,2,FALSE)</f>
        <v>m2-LxH</v>
      </c>
      <c r="Q2447" s="21" t="str">
        <f t="shared" si="1419"/>
        <v>off hired</v>
      </c>
      <c r="R2447" s="22">
        <v>44998</v>
      </c>
      <c r="S2447" s="22">
        <v>45017</v>
      </c>
      <c r="T2447" s="23">
        <f t="shared" si="1420"/>
        <v>1</v>
      </c>
      <c r="U2447" s="24">
        <f t="shared" si="1421"/>
        <v>2.8571428571428572</v>
      </c>
      <c r="V2447" s="31">
        <f>VLOOKUP(H2447,Supporting!A:D,3,FALSE)</f>
        <v>14</v>
      </c>
      <c r="W2447" s="25">
        <f>VLOOKUP(H2447,Supporting!A:D,4,FALSE)</f>
        <v>0.84</v>
      </c>
      <c r="X2447" s="26">
        <f t="shared" si="1422"/>
        <v>1019.1999999999999</v>
      </c>
      <c r="Y2447" s="26">
        <f t="shared" si="1423"/>
        <v>61.151999999999994</v>
      </c>
      <c r="Z2447" s="26">
        <f t="shared" si="1424"/>
        <v>713.43999999999994</v>
      </c>
      <c r="AA2447" s="26">
        <f t="shared" si="1425"/>
        <v>305.76</v>
      </c>
      <c r="AB2447" s="26">
        <f t="shared" si="1426"/>
        <v>174.72</v>
      </c>
      <c r="AC2447" s="26">
        <f t="shared" si="1427"/>
        <v>1193.9199999999998</v>
      </c>
      <c r="AD2447" s="93">
        <f t="shared" si="1428"/>
        <v>1193.9199999999998</v>
      </c>
    </row>
    <row r="2448" spans="1:30" ht="30" customHeight="1" x14ac:dyDescent="0.35">
      <c r="A2448" s="16"/>
      <c r="B2448" s="16" t="s">
        <v>84</v>
      </c>
      <c r="C2448" s="17">
        <v>2070</v>
      </c>
      <c r="D2448" s="18">
        <v>14758</v>
      </c>
      <c r="E2448" s="18">
        <v>8745</v>
      </c>
      <c r="F2448" s="19" t="s">
        <v>49</v>
      </c>
      <c r="G2448" s="16" t="s">
        <v>90</v>
      </c>
      <c r="H2448" s="16" t="s">
        <v>36</v>
      </c>
      <c r="I2448" s="19">
        <v>5</v>
      </c>
      <c r="J2448" s="19">
        <v>1.3</v>
      </c>
      <c r="K2448" s="19">
        <v>1.5</v>
      </c>
      <c r="L2448" s="19"/>
      <c r="M2448" s="19">
        <f t="shared" si="1417"/>
        <v>1.5</v>
      </c>
      <c r="N2448" s="19"/>
      <c r="O2448" s="19">
        <f t="shared" si="1418"/>
        <v>7.5</v>
      </c>
      <c r="P2448" s="20" t="str">
        <f>VLOOKUP(H2448,Supporting!A:D,2,FALSE)</f>
        <v>m2-LxH</v>
      </c>
      <c r="Q2448" s="21" t="str">
        <f t="shared" si="1419"/>
        <v>off hired</v>
      </c>
      <c r="R2448" s="22">
        <v>44998</v>
      </c>
      <c r="S2448" s="22">
        <v>45017</v>
      </c>
      <c r="T2448" s="23">
        <f t="shared" si="1420"/>
        <v>1</v>
      </c>
      <c r="U2448" s="24">
        <f t="shared" si="1421"/>
        <v>2.8571428571428572</v>
      </c>
      <c r="V2448" s="31">
        <f>VLOOKUP(H2448,Supporting!A:D,3,FALSE)</f>
        <v>14</v>
      </c>
      <c r="W2448" s="25">
        <f>VLOOKUP(H2448,Supporting!A:D,4,FALSE)</f>
        <v>0.84</v>
      </c>
      <c r="X2448" s="26">
        <f t="shared" si="1422"/>
        <v>105</v>
      </c>
      <c r="Y2448" s="26">
        <f t="shared" si="1423"/>
        <v>6.3</v>
      </c>
      <c r="Z2448" s="26">
        <f t="shared" si="1424"/>
        <v>73.5</v>
      </c>
      <c r="AA2448" s="26">
        <f t="shared" si="1425"/>
        <v>31.5</v>
      </c>
      <c r="AB2448" s="26">
        <f t="shared" si="1426"/>
        <v>18</v>
      </c>
      <c r="AC2448" s="26">
        <f t="shared" si="1427"/>
        <v>123</v>
      </c>
      <c r="AD2448" s="93">
        <f t="shared" si="1428"/>
        <v>123</v>
      </c>
    </row>
    <row r="2449" spans="1:30" ht="30" customHeight="1" x14ac:dyDescent="0.35">
      <c r="A2449" s="16"/>
      <c r="B2449" s="16" t="s">
        <v>84</v>
      </c>
      <c r="C2449" s="17">
        <v>2070</v>
      </c>
      <c r="D2449" s="18">
        <v>14758</v>
      </c>
      <c r="E2449" s="18">
        <v>8745</v>
      </c>
      <c r="F2449" s="19" t="s">
        <v>49</v>
      </c>
      <c r="G2449" s="16" t="s">
        <v>90</v>
      </c>
      <c r="H2449" s="16" t="s">
        <v>41</v>
      </c>
      <c r="I2449" s="19">
        <v>7.1</v>
      </c>
      <c r="J2449" s="19">
        <v>0.6</v>
      </c>
      <c r="K2449" s="19"/>
      <c r="L2449" s="19"/>
      <c r="M2449" s="19">
        <f t="shared" si="1417"/>
        <v>0</v>
      </c>
      <c r="N2449" s="19">
        <v>2</v>
      </c>
      <c r="O2449" s="19">
        <f t="shared" si="1418"/>
        <v>8.52</v>
      </c>
      <c r="P2449" s="20" t="str">
        <f>VLOOKUP(H2449,Supporting!A:D,2,FALSE)</f>
        <v>m2-LxW</v>
      </c>
      <c r="Q2449" s="21" t="str">
        <f t="shared" si="1419"/>
        <v>off hired</v>
      </c>
      <c r="R2449" s="22">
        <v>44998</v>
      </c>
      <c r="S2449" s="22">
        <v>45017</v>
      </c>
      <c r="T2449" s="23">
        <f t="shared" si="1420"/>
        <v>1</v>
      </c>
      <c r="U2449" s="24">
        <f t="shared" si="1421"/>
        <v>2.8571428571428572</v>
      </c>
      <c r="V2449" s="31">
        <f>VLOOKUP(H2449,Supporting!A:D,3,FALSE)</f>
        <v>36.5</v>
      </c>
      <c r="W2449" s="25">
        <f>VLOOKUP(H2449,Supporting!A:D,4,FALSE)</f>
        <v>3.15</v>
      </c>
      <c r="X2449" s="26">
        <f t="shared" si="1422"/>
        <v>310.97999999999996</v>
      </c>
      <c r="Y2449" s="26">
        <f t="shared" si="1423"/>
        <v>26.837999999999997</v>
      </c>
      <c r="Z2449" s="26">
        <f t="shared" si="1424"/>
        <v>217.68599999999998</v>
      </c>
      <c r="AA2449" s="26">
        <f t="shared" si="1425"/>
        <v>93.293999999999983</v>
      </c>
      <c r="AB2449" s="26">
        <f t="shared" si="1426"/>
        <v>76.679999999999993</v>
      </c>
      <c r="AC2449" s="26">
        <f t="shared" si="1427"/>
        <v>387.65999999999997</v>
      </c>
      <c r="AD2449" s="93">
        <f t="shared" si="1428"/>
        <v>387.65999999999997</v>
      </c>
    </row>
    <row r="2450" spans="1:30" ht="30" customHeight="1" x14ac:dyDescent="0.35">
      <c r="A2450" s="16"/>
      <c r="B2450" s="16" t="s">
        <v>79</v>
      </c>
      <c r="C2450" s="17">
        <v>2069</v>
      </c>
      <c r="D2450" s="18">
        <v>14757</v>
      </c>
      <c r="E2450" s="18">
        <v>8711</v>
      </c>
      <c r="F2450" s="19" t="s">
        <v>49</v>
      </c>
      <c r="G2450" s="16" t="s">
        <v>80</v>
      </c>
      <c r="H2450" s="16" t="s">
        <v>38</v>
      </c>
      <c r="I2450" s="19">
        <v>2.5</v>
      </c>
      <c r="J2450" s="19">
        <v>2.5</v>
      </c>
      <c r="K2450" s="19">
        <v>5.5</v>
      </c>
      <c r="L2450" s="19"/>
      <c r="M2450" s="19">
        <f t="shared" si="1405"/>
        <v>5.5</v>
      </c>
      <c r="N2450" s="19"/>
      <c r="O2450" s="19">
        <f t="shared" si="1406"/>
        <v>5.5</v>
      </c>
      <c r="P2450" s="20" t="str">
        <f>VLOOKUP(H2450,Supporting!A:D,2,FALSE)</f>
        <v>rm</v>
      </c>
      <c r="Q2450" s="21" t="str">
        <f t="shared" si="1407"/>
        <v>off hired</v>
      </c>
      <c r="R2450" s="22">
        <v>44998</v>
      </c>
      <c r="S2450" s="22">
        <v>45000</v>
      </c>
      <c r="T2450" s="23">
        <f t="shared" si="1408"/>
        <v>1</v>
      </c>
      <c r="U2450" s="24">
        <f t="shared" si="1409"/>
        <v>0.42857142857142855</v>
      </c>
      <c r="V2450" s="31">
        <f>VLOOKUP(H2450,Supporting!A:D,3,FALSE)</f>
        <v>135</v>
      </c>
      <c r="W2450" s="25">
        <f>VLOOKUP(H2450,Supporting!A:D,4,FALSE)</f>
        <v>12.25</v>
      </c>
      <c r="X2450" s="26">
        <f t="shared" si="1410"/>
        <v>742.5</v>
      </c>
      <c r="Y2450" s="26">
        <f t="shared" si="1411"/>
        <v>67.375</v>
      </c>
      <c r="Z2450" s="26">
        <f t="shared" si="1412"/>
        <v>519.75</v>
      </c>
      <c r="AA2450" s="26">
        <f t="shared" si="1413"/>
        <v>222.75</v>
      </c>
      <c r="AB2450" s="26">
        <f t="shared" si="1414"/>
        <v>28.875</v>
      </c>
      <c r="AC2450" s="26">
        <f t="shared" si="1415"/>
        <v>771.375</v>
      </c>
      <c r="AD2450" s="93">
        <f t="shared" si="1416"/>
        <v>771.375</v>
      </c>
    </row>
    <row r="2451" spans="1:30" ht="30" customHeight="1" x14ac:dyDescent="0.35">
      <c r="A2451" s="16"/>
      <c r="B2451" s="16" t="s">
        <v>111</v>
      </c>
      <c r="C2451" s="17">
        <v>2068</v>
      </c>
      <c r="D2451" s="18">
        <v>14756</v>
      </c>
      <c r="E2451" s="18">
        <v>8865</v>
      </c>
      <c r="F2451" s="19" t="s">
        <v>577</v>
      </c>
      <c r="G2451" s="16" t="s">
        <v>637</v>
      </c>
      <c r="H2451" s="16" t="s">
        <v>36</v>
      </c>
      <c r="I2451" s="19">
        <v>68</v>
      </c>
      <c r="J2451" s="19">
        <v>1</v>
      </c>
      <c r="K2451" s="19">
        <v>2</v>
      </c>
      <c r="L2451" s="19"/>
      <c r="M2451" s="19">
        <f t="shared" si="1405"/>
        <v>2</v>
      </c>
      <c r="N2451" s="19"/>
      <c r="O2451" s="19">
        <f t="shared" si="1406"/>
        <v>136</v>
      </c>
      <c r="P2451" s="20" t="str">
        <f>VLOOKUP(H2451,Supporting!A:D,2,FALSE)</f>
        <v>m2-LxH</v>
      </c>
      <c r="Q2451" s="21" t="str">
        <f t="shared" si="1407"/>
        <v>off hired</v>
      </c>
      <c r="R2451" s="22">
        <v>44998</v>
      </c>
      <c r="S2451" s="22">
        <v>45029</v>
      </c>
      <c r="T2451" s="23">
        <f t="shared" si="1408"/>
        <v>1</v>
      </c>
      <c r="U2451" s="24">
        <f t="shared" si="1409"/>
        <v>4.5714285714285712</v>
      </c>
      <c r="V2451" s="31">
        <f>VLOOKUP(H2451,Supporting!A:D,3,FALSE)</f>
        <v>14</v>
      </c>
      <c r="W2451" s="25">
        <f>VLOOKUP(H2451,Supporting!A:D,4,FALSE)</f>
        <v>0.84</v>
      </c>
      <c r="X2451" s="26">
        <f t="shared" si="1410"/>
        <v>1904</v>
      </c>
      <c r="Y2451" s="26">
        <f t="shared" si="1411"/>
        <v>114.24</v>
      </c>
      <c r="Z2451" s="26">
        <f t="shared" si="1412"/>
        <v>1332.7999999999997</v>
      </c>
      <c r="AA2451" s="26">
        <f t="shared" si="1413"/>
        <v>571.19999999999993</v>
      </c>
      <c r="AB2451" s="26">
        <f t="shared" si="1414"/>
        <v>522.2399999999999</v>
      </c>
      <c r="AC2451" s="26">
        <f t="shared" si="1415"/>
        <v>2426.2399999999993</v>
      </c>
      <c r="AD2451" s="93">
        <f t="shared" si="1416"/>
        <v>2426.2399999999993</v>
      </c>
    </row>
    <row r="2452" spans="1:30" ht="30" customHeight="1" x14ac:dyDescent="0.35">
      <c r="A2452" s="16"/>
      <c r="B2452" s="16" t="s">
        <v>102</v>
      </c>
      <c r="C2452" s="17">
        <v>2067</v>
      </c>
      <c r="D2452" s="18">
        <v>14755</v>
      </c>
      <c r="E2452" s="18">
        <v>8713</v>
      </c>
      <c r="F2452" s="19" t="s">
        <v>577</v>
      </c>
      <c r="G2452" s="16" t="s">
        <v>53</v>
      </c>
      <c r="H2452" s="16" t="s">
        <v>38</v>
      </c>
      <c r="I2452" s="19">
        <v>2.5</v>
      </c>
      <c r="J2452" s="19">
        <v>1</v>
      </c>
      <c r="K2452" s="19">
        <v>2</v>
      </c>
      <c r="L2452" s="19"/>
      <c r="M2452" s="19">
        <f t="shared" si="1405"/>
        <v>2</v>
      </c>
      <c r="N2452" s="19"/>
      <c r="O2452" s="19">
        <f t="shared" si="1406"/>
        <v>2</v>
      </c>
      <c r="P2452" s="20" t="str">
        <f>VLOOKUP(H2452,Supporting!A:D,2,FALSE)</f>
        <v>rm</v>
      </c>
      <c r="Q2452" s="21" t="str">
        <f t="shared" si="1407"/>
        <v>off hired</v>
      </c>
      <c r="R2452" s="22">
        <v>44998</v>
      </c>
      <c r="S2452" s="22">
        <v>45001</v>
      </c>
      <c r="T2452" s="23">
        <f t="shared" si="1408"/>
        <v>1</v>
      </c>
      <c r="U2452" s="24">
        <f t="shared" si="1409"/>
        <v>0.5714285714285714</v>
      </c>
      <c r="V2452" s="31">
        <f>VLOOKUP(H2452,Supporting!A:D,3,FALSE)</f>
        <v>135</v>
      </c>
      <c r="W2452" s="25">
        <f>VLOOKUP(H2452,Supporting!A:D,4,FALSE)</f>
        <v>12.25</v>
      </c>
      <c r="X2452" s="26">
        <f t="shared" si="1410"/>
        <v>270</v>
      </c>
      <c r="Y2452" s="26">
        <f t="shared" si="1411"/>
        <v>24.5</v>
      </c>
      <c r="Z2452" s="26">
        <f t="shared" si="1412"/>
        <v>189</v>
      </c>
      <c r="AA2452" s="26">
        <f t="shared" si="1413"/>
        <v>81</v>
      </c>
      <c r="AB2452" s="26">
        <f t="shared" si="1414"/>
        <v>14</v>
      </c>
      <c r="AC2452" s="26">
        <f t="shared" si="1415"/>
        <v>284</v>
      </c>
      <c r="AD2452" s="93">
        <f t="shared" si="1416"/>
        <v>284</v>
      </c>
    </row>
    <row r="2453" spans="1:30" ht="30" customHeight="1" x14ac:dyDescent="0.35">
      <c r="A2453" s="16"/>
      <c r="B2453" s="16" t="s">
        <v>102</v>
      </c>
      <c r="C2453" s="17">
        <v>2067</v>
      </c>
      <c r="D2453" s="18">
        <v>14755</v>
      </c>
      <c r="E2453" s="18">
        <v>8713</v>
      </c>
      <c r="F2453" s="19" t="s">
        <v>577</v>
      </c>
      <c r="G2453" s="16" t="s">
        <v>53</v>
      </c>
      <c r="H2453" s="16" t="s">
        <v>41</v>
      </c>
      <c r="I2453" s="19">
        <v>1</v>
      </c>
      <c r="J2453" s="19">
        <v>1</v>
      </c>
      <c r="K2453" s="19"/>
      <c r="L2453" s="19"/>
      <c r="M2453" s="19">
        <f t="shared" si="1405"/>
        <v>0</v>
      </c>
      <c r="N2453" s="19">
        <v>1</v>
      </c>
      <c r="O2453" s="19">
        <f t="shared" si="1406"/>
        <v>1</v>
      </c>
      <c r="P2453" s="20" t="str">
        <f>VLOOKUP(H2453,Supporting!A:D,2,FALSE)</f>
        <v>m2-LxW</v>
      </c>
      <c r="Q2453" s="21" t="str">
        <f t="shared" si="1407"/>
        <v>off hired</v>
      </c>
      <c r="R2453" s="22">
        <v>44998</v>
      </c>
      <c r="S2453" s="22">
        <v>45001</v>
      </c>
      <c r="T2453" s="23">
        <f t="shared" si="1408"/>
        <v>1</v>
      </c>
      <c r="U2453" s="24">
        <f t="shared" si="1409"/>
        <v>0.5714285714285714</v>
      </c>
      <c r="V2453" s="31">
        <f>VLOOKUP(H2453,Supporting!A:D,3,FALSE)</f>
        <v>36.5</v>
      </c>
      <c r="W2453" s="25">
        <f>VLOOKUP(H2453,Supporting!A:D,4,FALSE)</f>
        <v>3.15</v>
      </c>
      <c r="X2453" s="26">
        <f t="shared" si="1410"/>
        <v>36.5</v>
      </c>
      <c r="Y2453" s="26">
        <f t="shared" si="1411"/>
        <v>3.15</v>
      </c>
      <c r="Z2453" s="26">
        <f t="shared" si="1412"/>
        <v>25.549999999999997</v>
      </c>
      <c r="AA2453" s="26">
        <f t="shared" si="1413"/>
        <v>10.95</v>
      </c>
      <c r="AB2453" s="26">
        <f t="shared" si="1414"/>
        <v>1.7999999999999998</v>
      </c>
      <c r="AC2453" s="26">
        <f t="shared" si="1415"/>
        <v>38.299999999999997</v>
      </c>
      <c r="AD2453" s="93">
        <f t="shared" si="1416"/>
        <v>38.299999999999997</v>
      </c>
    </row>
    <row r="2454" spans="1:30" ht="30" customHeight="1" x14ac:dyDescent="0.35">
      <c r="A2454" s="16"/>
      <c r="B2454" s="16" t="s">
        <v>79</v>
      </c>
      <c r="C2454" s="17">
        <v>2066</v>
      </c>
      <c r="D2454" s="18">
        <v>14754</v>
      </c>
      <c r="E2454" s="18">
        <v>8706</v>
      </c>
      <c r="F2454" s="19" t="s">
        <v>49</v>
      </c>
      <c r="G2454" s="16" t="s">
        <v>80</v>
      </c>
      <c r="H2454" s="16" t="s">
        <v>28</v>
      </c>
      <c r="I2454" s="19">
        <v>2.5</v>
      </c>
      <c r="J2454" s="19">
        <v>2.5</v>
      </c>
      <c r="K2454" s="19">
        <v>5.5</v>
      </c>
      <c r="L2454" s="19"/>
      <c r="M2454" s="19">
        <f t="shared" si="1405"/>
        <v>5.5</v>
      </c>
      <c r="N2454" s="19"/>
      <c r="O2454" s="19">
        <f t="shared" si="1406"/>
        <v>34.375</v>
      </c>
      <c r="P2454" s="20" t="str">
        <f>VLOOKUP(H2454,Supporting!A:D,2,FALSE)</f>
        <v>m3</v>
      </c>
      <c r="Q2454" s="21" t="str">
        <f t="shared" si="1407"/>
        <v>off hired</v>
      </c>
      <c r="R2454" s="22">
        <v>44996</v>
      </c>
      <c r="S2454" s="22">
        <v>44999</v>
      </c>
      <c r="T2454" s="23">
        <f t="shared" si="1408"/>
        <v>1</v>
      </c>
      <c r="U2454" s="24">
        <f t="shared" si="1409"/>
        <v>0.5714285714285714</v>
      </c>
      <c r="V2454" s="31">
        <f>VLOOKUP(H2454,Supporting!A:D,3,FALSE)</f>
        <v>7.5</v>
      </c>
      <c r="W2454" s="25">
        <f>VLOOKUP(H2454,Supporting!A:D,4,FALSE)</f>
        <v>0.70000000000000007</v>
      </c>
      <c r="X2454" s="26">
        <f t="shared" si="1410"/>
        <v>257.8125</v>
      </c>
      <c r="Y2454" s="26">
        <f t="shared" si="1411"/>
        <v>24.062500000000004</v>
      </c>
      <c r="Z2454" s="26">
        <f t="shared" si="1412"/>
        <v>180.46875</v>
      </c>
      <c r="AA2454" s="26">
        <f t="shared" si="1413"/>
        <v>77.34375</v>
      </c>
      <c r="AB2454" s="26">
        <f t="shared" si="1414"/>
        <v>13.750000000000002</v>
      </c>
      <c r="AC2454" s="26">
        <f t="shared" si="1415"/>
        <v>271.5625</v>
      </c>
      <c r="AD2454" s="93">
        <f t="shared" si="1416"/>
        <v>271.5625</v>
      </c>
    </row>
    <row r="2455" spans="1:30" ht="30" customHeight="1" x14ac:dyDescent="0.35">
      <c r="A2455" s="16"/>
      <c r="B2455" s="16" t="s">
        <v>79</v>
      </c>
      <c r="C2455" s="17">
        <v>2063</v>
      </c>
      <c r="D2455" s="18">
        <v>14751</v>
      </c>
      <c r="E2455" s="18">
        <v>8705</v>
      </c>
      <c r="F2455" s="19" t="s">
        <v>49</v>
      </c>
      <c r="G2455" s="16" t="s">
        <v>80</v>
      </c>
      <c r="H2455" s="16" t="s">
        <v>28</v>
      </c>
      <c r="I2455" s="19">
        <v>2.5</v>
      </c>
      <c r="J2455" s="19">
        <v>2.6</v>
      </c>
      <c r="K2455" s="19">
        <v>4.5</v>
      </c>
      <c r="L2455" s="19"/>
      <c r="M2455" s="19">
        <f t="shared" ref="M2455:M2459" si="1429">K2455-L2455</f>
        <v>4.5</v>
      </c>
      <c r="N2455" s="19"/>
      <c r="O2455" s="19">
        <f t="shared" ref="O2455:O2459" si="1430">IF(P2455="m3",I2455*J2455*M2455,IF(P2455="m2-LxH",I2455*M2455,IF(P2455="m2-LxW",I2455*J2455*N2455,IF(P2455="rm",M2455,IF(P2455="lm",I2455,IF(P2455="unit",1,0))))))</f>
        <v>29.25</v>
      </c>
      <c r="P2455" s="20" t="str">
        <f>VLOOKUP(H2455,Supporting!A:D,2,FALSE)</f>
        <v>m3</v>
      </c>
      <c r="Q2455" s="21" t="str">
        <f t="shared" ref="Q2455:Q2459" si="1431">IF(S2455&lt;&gt;0,"off hired",IF(R2455&lt;&gt;0,"on hire","-"))</f>
        <v>off hired</v>
      </c>
      <c r="R2455" s="22">
        <v>44995</v>
      </c>
      <c r="S2455" s="22">
        <v>44999</v>
      </c>
      <c r="T2455" s="23">
        <f t="shared" ref="T2455:T2459" si="1432">IF(S2455&lt;&gt;0,1,0)</f>
        <v>1</v>
      </c>
      <c r="U2455" s="24">
        <f t="shared" ref="U2455:U2459" si="1433">IF(Q2455="on hire",$C$1-R2455+1,IF(Q2455="off hired",S2455-R2455+1,0))/7</f>
        <v>0.7142857142857143</v>
      </c>
      <c r="V2455" s="31">
        <f>VLOOKUP(H2455,Supporting!A:D,3,FALSE)</f>
        <v>7.5</v>
      </c>
      <c r="W2455" s="25">
        <f>VLOOKUP(H2455,Supporting!A:D,4,FALSE)</f>
        <v>0.70000000000000007</v>
      </c>
      <c r="X2455" s="26">
        <f t="shared" ref="X2455:X2459" si="1434">V2455*O2455</f>
        <v>219.375</v>
      </c>
      <c r="Y2455" s="26">
        <f t="shared" ref="Y2455:Y2459" si="1435">W2455*O2455</f>
        <v>20.475000000000001</v>
      </c>
      <c r="Z2455" s="26">
        <f t="shared" ref="Z2455:Z2459" si="1436">_xlfn.IFNA(0.7*O2455*V2455,0)</f>
        <v>153.56249999999997</v>
      </c>
      <c r="AA2455" s="26">
        <f t="shared" ref="AA2455:AA2459" si="1437">IF(Q2455="off hired",0.3*O2455*V2455*T2455,0)</f>
        <v>65.8125</v>
      </c>
      <c r="AB2455" s="26">
        <f t="shared" ref="AB2455:AB2459" si="1438">_xlfn.IFNA(U2455*O2455*W2455,0)</f>
        <v>14.625000000000002</v>
      </c>
      <c r="AC2455" s="26">
        <f t="shared" ref="AC2455:AC2459" si="1439">Z2455+AA2455+AB2455</f>
        <v>233.99999999999997</v>
      </c>
      <c r="AD2455" s="93">
        <f t="shared" ref="AD2455:AD2459" si="1440">_xlfn.IFNA(AC2455,0)</f>
        <v>233.99999999999997</v>
      </c>
    </row>
    <row r="2456" spans="1:30" ht="30" customHeight="1" x14ac:dyDescent="0.35">
      <c r="A2456" s="16"/>
      <c r="B2456" s="16" t="s">
        <v>47</v>
      </c>
      <c r="C2456" s="17">
        <v>2085</v>
      </c>
      <c r="D2456" s="18">
        <v>14773</v>
      </c>
      <c r="E2456" s="18">
        <v>8860</v>
      </c>
      <c r="F2456" s="19" t="s">
        <v>577</v>
      </c>
      <c r="G2456" s="16" t="s">
        <v>638</v>
      </c>
      <c r="H2456" s="16" t="s">
        <v>28</v>
      </c>
      <c r="I2456" s="19">
        <v>6.8</v>
      </c>
      <c r="J2456" s="19">
        <v>4</v>
      </c>
      <c r="K2456" s="19">
        <v>3</v>
      </c>
      <c r="L2456" s="19"/>
      <c r="M2456" s="19">
        <f t="shared" si="1429"/>
        <v>3</v>
      </c>
      <c r="N2456" s="19"/>
      <c r="O2456" s="19">
        <f t="shared" si="1430"/>
        <v>81.599999999999994</v>
      </c>
      <c r="P2456" s="20" t="str">
        <f>VLOOKUP(H2456,Supporting!A:D,2,FALSE)</f>
        <v>m3</v>
      </c>
      <c r="Q2456" s="21" t="str">
        <f t="shared" si="1431"/>
        <v>off hired</v>
      </c>
      <c r="R2456" s="22">
        <v>45001</v>
      </c>
      <c r="S2456" s="22">
        <v>45026</v>
      </c>
      <c r="T2456" s="23">
        <f t="shared" si="1432"/>
        <v>1</v>
      </c>
      <c r="U2456" s="24">
        <f t="shared" si="1433"/>
        <v>3.7142857142857144</v>
      </c>
      <c r="V2456" s="31">
        <f>VLOOKUP(H2456,Supporting!A:D,3,FALSE)</f>
        <v>7.5</v>
      </c>
      <c r="W2456" s="25">
        <f>VLOOKUP(H2456,Supporting!A:D,4,FALSE)</f>
        <v>0.70000000000000007</v>
      </c>
      <c r="X2456" s="26">
        <f t="shared" si="1434"/>
        <v>612</v>
      </c>
      <c r="Y2456" s="26">
        <f t="shared" si="1435"/>
        <v>57.120000000000005</v>
      </c>
      <c r="Z2456" s="26">
        <f t="shared" si="1436"/>
        <v>428.39999999999992</v>
      </c>
      <c r="AA2456" s="26">
        <f t="shared" si="1437"/>
        <v>183.59999999999997</v>
      </c>
      <c r="AB2456" s="26">
        <f t="shared" si="1438"/>
        <v>212.16000000000003</v>
      </c>
      <c r="AC2456" s="26">
        <f t="shared" si="1439"/>
        <v>824.15999999999985</v>
      </c>
      <c r="AD2456" s="93">
        <f t="shared" si="1440"/>
        <v>824.15999999999985</v>
      </c>
    </row>
    <row r="2457" spans="1:30" ht="30" customHeight="1" x14ac:dyDescent="0.35">
      <c r="A2457" s="16"/>
      <c r="B2457" s="16" t="s">
        <v>47</v>
      </c>
      <c r="C2457" s="17">
        <v>2084</v>
      </c>
      <c r="D2457" s="18">
        <v>14772</v>
      </c>
      <c r="E2457" s="18">
        <v>8734</v>
      </c>
      <c r="F2457" s="19" t="s">
        <v>577</v>
      </c>
      <c r="G2457" s="16"/>
      <c r="H2457" s="16" t="s">
        <v>28</v>
      </c>
      <c r="I2457" s="19">
        <v>7.5</v>
      </c>
      <c r="J2457" s="19">
        <v>2.5</v>
      </c>
      <c r="K2457" s="19">
        <v>4</v>
      </c>
      <c r="L2457" s="19"/>
      <c r="M2457" s="19">
        <f t="shared" si="1429"/>
        <v>4</v>
      </c>
      <c r="N2457" s="19"/>
      <c r="O2457" s="19">
        <f t="shared" si="1430"/>
        <v>75</v>
      </c>
      <c r="P2457" s="20" t="str">
        <f>VLOOKUP(H2457,Supporting!A:D,2,FALSE)</f>
        <v>m3</v>
      </c>
      <c r="Q2457" s="21" t="str">
        <f t="shared" si="1431"/>
        <v>off hired</v>
      </c>
      <c r="R2457" s="22">
        <v>45000</v>
      </c>
      <c r="S2457" s="22">
        <v>45008</v>
      </c>
      <c r="T2457" s="23">
        <f t="shared" si="1432"/>
        <v>1</v>
      </c>
      <c r="U2457" s="24">
        <f t="shared" si="1433"/>
        <v>1.2857142857142858</v>
      </c>
      <c r="V2457" s="31">
        <f>VLOOKUP(H2457,Supporting!A:D,3,FALSE)</f>
        <v>7.5</v>
      </c>
      <c r="W2457" s="25">
        <f>VLOOKUP(H2457,Supporting!A:D,4,FALSE)</f>
        <v>0.70000000000000007</v>
      </c>
      <c r="X2457" s="26">
        <f t="shared" si="1434"/>
        <v>562.5</v>
      </c>
      <c r="Y2457" s="26">
        <f t="shared" si="1435"/>
        <v>52.500000000000007</v>
      </c>
      <c r="Z2457" s="26">
        <f t="shared" si="1436"/>
        <v>393.75</v>
      </c>
      <c r="AA2457" s="26">
        <f t="shared" si="1437"/>
        <v>168.75</v>
      </c>
      <c r="AB2457" s="26">
        <f t="shared" si="1438"/>
        <v>67.500000000000014</v>
      </c>
      <c r="AC2457" s="26">
        <f t="shared" si="1439"/>
        <v>630</v>
      </c>
      <c r="AD2457" s="93">
        <f t="shared" si="1440"/>
        <v>630</v>
      </c>
    </row>
    <row r="2458" spans="1:30" ht="30" customHeight="1" x14ac:dyDescent="0.35">
      <c r="A2458" s="16"/>
      <c r="B2458" s="16" t="s">
        <v>47</v>
      </c>
      <c r="C2458" s="17">
        <v>2084</v>
      </c>
      <c r="D2458" s="18">
        <v>14772</v>
      </c>
      <c r="E2458" s="18">
        <v>8734</v>
      </c>
      <c r="F2458" s="19" t="s">
        <v>577</v>
      </c>
      <c r="G2458" s="16"/>
      <c r="H2458" s="16" t="s">
        <v>41</v>
      </c>
      <c r="I2458" s="19">
        <v>2.5</v>
      </c>
      <c r="J2458" s="19">
        <v>1</v>
      </c>
      <c r="K2458" s="19"/>
      <c r="L2458" s="19"/>
      <c r="M2458" s="19">
        <f t="shared" si="1429"/>
        <v>0</v>
      </c>
      <c r="N2458" s="19">
        <v>2</v>
      </c>
      <c r="O2458" s="19">
        <f t="shared" si="1430"/>
        <v>5</v>
      </c>
      <c r="P2458" s="20" t="str">
        <f>VLOOKUP(H2458,Supporting!A:D,2,FALSE)</f>
        <v>m2-LxW</v>
      </c>
      <c r="Q2458" s="21" t="str">
        <f t="shared" si="1431"/>
        <v>off hired</v>
      </c>
      <c r="R2458" s="22">
        <v>45000</v>
      </c>
      <c r="S2458" s="22">
        <v>45008</v>
      </c>
      <c r="T2458" s="23">
        <f t="shared" si="1432"/>
        <v>1</v>
      </c>
      <c r="U2458" s="24">
        <f t="shared" si="1433"/>
        <v>1.2857142857142858</v>
      </c>
      <c r="V2458" s="31">
        <f>VLOOKUP(H2458,Supporting!A:D,3,FALSE)</f>
        <v>36.5</v>
      </c>
      <c r="W2458" s="25">
        <f>VLOOKUP(H2458,Supporting!A:D,4,FALSE)</f>
        <v>3.15</v>
      </c>
      <c r="X2458" s="26">
        <f t="shared" si="1434"/>
        <v>182.5</v>
      </c>
      <c r="Y2458" s="26">
        <f t="shared" si="1435"/>
        <v>15.75</v>
      </c>
      <c r="Z2458" s="26">
        <f t="shared" si="1436"/>
        <v>127.75</v>
      </c>
      <c r="AA2458" s="26">
        <f t="shared" si="1437"/>
        <v>54.75</v>
      </c>
      <c r="AB2458" s="26">
        <f t="shared" si="1438"/>
        <v>20.25</v>
      </c>
      <c r="AC2458" s="26">
        <f t="shared" si="1439"/>
        <v>202.75</v>
      </c>
      <c r="AD2458" s="93">
        <f t="shared" si="1440"/>
        <v>202.75</v>
      </c>
    </row>
    <row r="2459" spans="1:30" ht="30" customHeight="1" x14ac:dyDescent="0.35">
      <c r="A2459" s="16"/>
      <c r="B2459" s="16" t="s">
        <v>61</v>
      </c>
      <c r="C2459" s="17">
        <v>2083</v>
      </c>
      <c r="D2459" s="18">
        <v>14771</v>
      </c>
      <c r="E2459" s="18"/>
      <c r="F2459" s="19" t="s">
        <v>577</v>
      </c>
      <c r="G2459" s="16" t="s">
        <v>53</v>
      </c>
      <c r="H2459" s="16" t="s">
        <v>28</v>
      </c>
      <c r="I2459" s="19">
        <v>2.5</v>
      </c>
      <c r="J2459" s="19">
        <v>2.5</v>
      </c>
      <c r="K2459" s="19">
        <v>2.5</v>
      </c>
      <c r="L2459" s="19"/>
      <c r="M2459" s="19">
        <f t="shared" si="1429"/>
        <v>2.5</v>
      </c>
      <c r="N2459" s="19"/>
      <c r="O2459" s="19">
        <f t="shared" si="1430"/>
        <v>15.625</v>
      </c>
      <c r="P2459" s="20" t="str">
        <f>VLOOKUP(H2459,Supporting!A:D,2,FALSE)</f>
        <v>m3</v>
      </c>
      <c r="Q2459" s="21" t="str">
        <f t="shared" si="1431"/>
        <v>on hire</v>
      </c>
      <c r="R2459" s="22">
        <v>45000</v>
      </c>
      <c r="S2459" s="22"/>
      <c r="T2459" s="23">
        <f t="shared" si="1432"/>
        <v>0</v>
      </c>
      <c r="U2459" s="24">
        <f t="shared" ca="1" si="1433"/>
        <v>5.8571428571428568</v>
      </c>
      <c r="V2459" s="31">
        <f>VLOOKUP(H2459,Supporting!A:D,3,FALSE)</f>
        <v>7.5</v>
      </c>
      <c r="W2459" s="25">
        <f>VLOOKUP(H2459,Supporting!A:D,4,FALSE)</f>
        <v>0.70000000000000007</v>
      </c>
      <c r="X2459" s="26">
        <f t="shared" si="1434"/>
        <v>117.1875</v>
      </c>
      <c r="Y2459" s="26">
        <f t="shared" si="1435"/>
        <v>10.937500000000002</v>
      </c>
      <c r="Z2459" s="26">
        <f t="shared" si="1436"/>
        <v>82.03125</v>
      </c>
      <c r="AA2459" s="26">
        <f t="shared" si="1437"/>
        <v>0</v>
      </c>
      <c r="AB2459" s="26">
        <f t="shared" ca="1" si="1438"/>
        <v>64.0625</v>
      </c>
      <c r="AC2459" s="26">
        <f t="shared" ca="1" si="1439"/>
        <v>146.09375</v>
      </c>
      <c r="AD2459" s="93">
        <f t="shared" ca="1" si="1440"/>
        <v>146.09375</v>
      </c>
    </row>
    <row r="2460" spans="1:30" ht="30" customHeight="1" x14ac:dyDescent="0.35">
      <c r="A2460" s="16"/>
      <c r="B2460" s="16" t="s">
        <v>61</v>
      </c>
      <c r="C2460" s="17">
        <v>2083</v>
      </c>
      <c r="D2460" s="18">
        <v>14771</v>
      </c>
      <c r="E2460" s="18"/>
      <c r="F2460" s="19" t="s">
        <v>577</v>
      </c>
      <c r="G2460" s="16" t="s">
        <v>53</v>
      </c>
      <c r="H2460" s="16" t="s">
        <v>41</v>
      </c>
      <c r="I2460" s="19">
        <v>2.5</v>
      </c>
      <c r="J2460" s="19">
        <v>1</v>
      </c>
      <c r="K2460" s="19"/>
      <c r="L2460" s="19"/>
      <c r="M2460" s="19">
        <f t="shared" ref="M2460:M2469" si="1441">K2460-L2460</f>
        <v>0</v>
      </c>
      <c r="N2460" s="19">
        <v>1</v>
      </c>
      <c r="O2460" s="19">
        <f t="shared" ref="O2460:O2469" si="1442">IF(P2460="m3",I2460*J2460*M2460,IF(P2460="m2-LxH",I2460*M2460,IF(P2460="m2-LxW",I2460*J2460*N2460,IF(P2460="rm",M2460,IF(P2460="lm",I2460,IF(P2460="unit",1,0))))))</f>
        <v>2.5</v>
      </c>
      <c r="P2460" s="20" t="str">
        <f>VLOOKUP(H2460,Supporting!A:D,2,FALSE)</f>
        <v>m2-LxW</v>
      </c>
      <c r="Q2460" s="21" t="str">
        <f t="shared" ref="Q2460:Q2469" si="1443">IF(S2460&lt;&gt;0,"off hired",IF(R2460&lt;&gt;0,"on hire","-"))</f>
        <v>on hire</v>
      </c>
      <c r="R2460" s="22">
        <v>45000</v>
      </c>
      <c r="S2460" s="22"/>
      <c r="T2460" s="23">
        <f t="shared" ref="T2460:T2469" si="1444">IF(S2460&lt;&gt;0,1,0)</f>
        <v>0</v>
      </c>
      <c r="U2460" s="24">
        <f t="shared" ref="U2460:U2469" ca="1" si="1445">IF(Q2460="on hire",$C$1-R2460+1,IF(Q2460="off hired",S2460-R2460+1,0))/7</f>
        <v>5.8571428571428568</v>
      </c>
      <c r="V2460" s="31">
        <f>VLOOKUP(H2460,Supporting!A:D,3,FALSE)</f>
        <v>36.5</v>
      </c>
      <c r="W2460" s="25">
        <f>VLOOKUP(H2460,Supporting!A:D,4,FALSE)</f>
        <v>3.15</v>
      </c>
      <c r="X2460" s="26">
        <f t="shared" ref="X2460:X2469" si="1446">V2460*O2460</f>
        <v>91.25</v>
      </c>
      <c r="Y2460" s="26">
        <f t="shared" ref="Y2460:Y2469" si="1447">W2460*O2460</f>
        <v>7.875</v>
      </c>
      <c r="Z2460" s="26">
        <f t="shared" ref="Z2460:Z2469" si="1448">_xlfn.IFNA(0.7*O2460*V2460,0)</f>
        <v>63.875</v>
      </c>
      <c r="AA2460" s="26">
        <f t="shared" ref="AA2460:AA2469" si="1449">IF(Q2460="off hired",0.3*O2460*V2460*T2460,0)</f>
        <v>0</v>
      </c>
      <c r="AB2460" s="26">
        <f t="shared" ref="AB2460:AB2469" ca="1" si="1450">_xlfn.IFNA(U2460*O2460*W2460,0)</f>
        <v>46.125</v>
      </c>
      <c r="AC2460" s="26">
        <f t="shared" ref="AC2460:AC2469" ca="1" si="1451">Z2460+AA2460+AB2460</f>
        <v>110</v>
      </c>
      <c r="AD2460" s="93">
        <f t="shared" ref="AD2460:AD2469" ca="1" si="1452">_xlfn.IFNA(AC2460,0)</f>
        <v>110</v>
      </c>
    </row>
    <row r="2461" spans="1:30" ht="30" customHeight="1" x14ac:dyDescent="0.35">
      <c r="A2461" s="16"/>
      <c r="B2461" s="16" t="s">
        <v>61</v>
      </c>
      <c r="C2461" s="17">
        <v>2082</v>
      </c>
      <c r="D2461" s="18">
        <v>14770</v>
      </c>
      <c r="E2461" s="18"/>
      <c r="F2461" s="19" t="s">
        <v>577</v>
      </c>
      <c r="G2461" s="16" t="s">
        <v>53</v>
      </c>
      <c r="H2461" s="16" t="s">
        <v>28</v>
      </c>
      <c r="I2461" s="19">
        <v>9.3000000000000007</v>
      </c>
      <c r="J2461" s="19">
        <v>2.5</v>
      </c>
      <c r="K2461" s="19">
        <v>3</v>
      </c>
      <c r="L2461" s="19"/>
      <c r="M2461" s="19">
        <f t="shared" si="1441"/>
        <v>3</v>
      </c>
      <c r="N2461" s="19"/>
      <c r="O2461" s="19">
        <f t="shared" si="1442"/>
        <v>69.75</v>
      </c>
      <c r="P2461" s="20" t="str">
        <f>VLOOKUP(H2461,Supporting!A:D,2,FALSE)</f>
        <v>m3</v>
      </c>
      <c r="Q2461" s="21" t="str">
        <f t="shared" si="1443"/>
        <v>on hire</v>
      </c>
      <c r="R2461" s="22">
        <v>45000</v>
      </c>
      <c r="S2461" s="22"/>
      <c r="T2461" s="23">
        <f t="shared" si="1444"/>
        <v>0</v>
      </c>
      <c r="U2461" s="24">
        <f t="shared" ca="1" si="1445"/>
        <v>5.8571428571428568</v>
      </c>
      <c r="V2461" s="31">
        <f>VLOOKUP(H2461,Supporting!A:D,3,FALSE)</f>
        <v>7.5</v>
      </c>
      <c r="W2461" s="25">
        <f>VLOOKUP(H2461,Supporting!A:D,4,FALSE)</f>
        <v>0.70000000000000007</v>
      </c>
      <c r="X2461" s="26">
        <f t="shared" si="1446"/>
        <v>523.125</v>
      </c>
      <c r="Y2461" s="26">
        <f t="shared" si="1447"/>
        <v>48.825000000000003</v>
      </c>
      <c r="Z2461" s="26">
        <f t="shared" si="1448"/>
        <v>366.18749999999994</v>
      </c>
      <c r="AA2461" s="26">
        <f t="shared" si="1449"/>
        <v>0</v>
      </c>
      <c r="AB2461" s="26">
        <f t="shared" ca="1" si="1450"/>
        <v>285.97500000000002</v>
      </c>
      <c r="AC2461" s="26">
        <f t="shared" ca="1" si="1451"/>
        <v>652.16249999999991</v>
      </c>
      <c r="AD2461" s="93">
        <f t="shared" ca="1" si="1452"/>
        <v>652.16249999999991</v>
      </c>
    </row>
    <row r="2462" spans="1:30" ht="30" customHeight="1" x14ac:dyDescent="0.35">
      <c r="A2462" s="16"/>
      <c r="B2462" s="16" t="s">
        <v>61</v>
      </c>
      <c r="C2462" s="17">
        <v>2082</v>
      </c>
      <c r="D2462" s="18">
        <v>14770</v>
      </c>
      <c r="E2462" s="18"/>
      <c r="F2462" s="19" t="s">
        <v>577</v>
      </c>
      <c r="G2462" s="16" t="s">
        <v>53</v>
      </c>
      <c r="H2462" s="16" t="s">
        <v>28</v>
      </c>
      <c r="I2462" s="19">
        <v>3</v>
      </c>
      <c r="J2462" s="19">
        <v>3</v>
      </c>
      <c r="K2462" s="19">
        <v>3</v>
      </c>
      <c r="L2462" s="19"/>
      <c r="M2462" s="19">
        <f t="shared" si="1441"/>
        <v>3</v>
      </c>
      <c r="N2462" s="19"/>
      <c r="O2462" s="19">
        <f t="shared" si="1442"/>
        <v>27</v>
      </c>
      <c r="P2462" s="20" t="str">
        <f>VLOOKUP(H2462,Supporting!A:D,2,FALSE)</f>
        <v>m3</v>
      </c>
      <c r="Q2462" s="21" t="str">
        <f t="shared" si="1443"/>
        <v>on hire</v>
      </c>
      <c r="R2462" s="22">
        <v>45000</v>
      </c>
      <c r="S2462" s="22"/>
      <c r="T2462" s="23">
        <f t="shared" si="1444"/>
        <v>0</v>
      </c>
      <c r="U2462" s="24">
        <f t="shared" ca="1" si="1445"/>
        <v>5.8571428571428568</v>
      </c>
      <c r="V2462" s="31">
        <f>VLOOKUP(H2462,Supporting!A:D,3,FALSE)</f>
        <v>7.5</v>
      </c>
      <c r="W2462" s="25">
        <f>VLOOKUP(H2462,Supporting!A:D,4,FALSE)</f>
        <v>0.70000000000000007</v>
      </c>
      <c r="X2462" s="26">
        <f t="shared" si="1446"/>
        <v>202.5</v>
      </c>
      <c r="Y2462" s="26">
        <f t="shared" si="1447"/>
        <v>18.900000000000002</v>
      </c>
      <c r="Z2462" s="26">
        <f t="shared" si="1448"/>
        <v>141.75</v>
      </c>
      <c r="AA2462" s="26">
        <f t="shared" si="1449"/>
        <v>0</v>
      </c>
      <c r="AB2462" s="26">
        <f t="shared" ca="1" si="1450"/>
        <v>110.7</v>
      </c>
      <c r="AC2462" s="26">
        <f t="shared" ca="1" si="1451"/>
        <v>252.45</v>
      </c>
      <c r="AD2462" s="93">
        <f t="shared" ca="1" si="1452"/>
        <v>252.45</v>
      </c>
    </row>
    <row r="2463" spans="1:30" ht="30" customHeight="1" x14ac:dyDescent="0.35">
      <c r="A2463" s="16"/>
      <c r="B2463" s="16" t="s">
        <v>47</v>
      </c>
      <c r="C2463" s="17">
        <v>2081</v>
      </c>
      <c r="D2463" s="18">
        <v>14769</v>
      </c>
      <c r="E2463" s="18">
        <v>8867</v>
      </c>
      <c r="F2463" s="19" t="s">
        <v>49</v>
      </c>
      <c r="G2463" s="16" t="s">
        <v>67</v>
      </c>
      <c r="H2463" s="16" t="s">
        <v>38</v>
      </c>
      <c r="I2463" s="19">
        <v>2.5</v>
      </c>
      <c r="J2463" s="19">
        <v>1.3</v>
      </c>
      <c r="K2463" s="19">
        <v>4</v>
      </c>
      <c r="L2463" s="19"/>
      <c r="M2463" s="19">
        <f t="shared" si="1441"/>
        <v>4</v>
      </c>
      <c r="N2463" s="19"/>
      <c r="O2463" s="19">
        <f t="shared" si="1442"/>
        <v>4</v>
      </c>
      <c r="P2463" s="20" t="str">
        <f>VLOOKUP(H2463,Supporting!A:D,2,FALSE)</f>
        <v>rm</v>
      </c>
      <c r="Q2463" s="21" t="str">
        <f t="shared" si="1443"/>
        <v>off hired</v>
      </c>
      <c r="R2463" s="22">
        <v>45000</v>
      </c>
      <c r="S2463" s="22">
        <v>45031</v>
      </c>
      <c r="T2463" s="23">
        <f t="shared" si="1444"/>
        <v>1</v>
      </c>
      <c r="U2463" s="24">
        <f t="shared" si="1445"/>
        <v>4.5714285714285712</v>
      </c>
      <c r="V2463" s="31">
        <f>VLOOKUP(H2463,Supporting!A:D,3,FALSE)</f>
        <v>135</v>
      </c>
      <c r="W2463" s="25">
        <f>VLOOKUP(H2463,Supporting!A:D,4,FALSE)</f>
        <v>12.25</v>
      </c>
      <c r="X2463" s="26">
        <f t="shared" si="1446"/>
        <v>540</v>
      </c>
      <c r="Y2463" s="26">
        <f t="shared" si="1447"/>
        <v>49</v>
      </c>
      <c r="Z2463" s="26">
        <f t="shared" si="1448"/>
        <v>378</v>
      </c>
      <c r="AA2463" s="26">
        <f t="shared" si="1449"/>
        <v>162</v>
      </c>
      <c r="AB2463" s="26">
        <f t="shared" si="1450"/>
        <v>224</v>
      </c>
      <c r="AC2463" s="26">
        <f t="shared" si="1451"/>
        <v>764</v>
      </c>
      <c r="AD2463" s="93">
        <f t="shared" si="1452"/>
        <v>764</v>
      </c>
    </row>
    <row r="2464" spans="1:30" ht="30" customHeight="1" x14ac:dyDescent="0.35">
      <c r="A2464" s="16"/>
      <c r="B2464" s="16" t="s">
        <v>47</v>
      </c>
      <c r="C2464" s="17">
        <v>2081</v>
      </c>
      <c r="D2464" s="18">
        <v>14769</v>
      </c>
      <c r="E2464" s="18">
        <v>8867</v>
      </c>
      <c r="F2464" s="19" t="s">
        <v>49</v>
      </c>
      <c r="G2464" s="16" t="s">
        <v>67</v>
      </c>
      <c r="H2464" s="16" t="s">
        <v>38</v>
      </c>
      <c r="I2464" s="19">
        <v>2</v>
      </c>
      <c r="J2464" s="19">
        <v>1</v>
      </c>
      <c r="K2464" s="19">
        <v>4</v>
      </c>
      <c r="L2464" s="19"/>
      <c r="M2464" s="19">
        <f t="shared" si="1441"/>
        <v>4</v>
      </c>
      <c r="N2464" s="19"/>
      <c r="O2464" s="19">
        <f t="shared" si="1442"/>
        <v>4</v>
      </c>
      <c r="P2464" s="20" t="str">
        <f>VLOOKUP(H2464,Supporting!A:D,2,FALSE)</f>
        <v>rm</v>
      </c>
      <c r="Q2464" s="21" t="str">
        <f t="shared" si="1443"/>
        <v>off hired</v>
      </c>
      <c r="R2464" s="22">
        <v>45000</v>
      </c>
      <c r="S2464" s="22">
        <v>45031</v>
      </c>
      <c r="T2464" s="23">
        <f t="shared" si="1444"/>
        <v>1</v>
      </c>
      <c r="U2464" s="24">
        <f t="shared" si="1445"/>
        <v>4.5714285714285712</v>
      </c>
      <c r="V2464" s="31">
        <f>VLOOKUP(H2464,Supporting!A:D,3,FALSE)</f>
        <v>135</v>
      </c>
      <c r="W2464" s="25">
        <f>VLOOKUP(H2464,Supporting!A:D,4,FALSE)</f>
        <v>12.25</v>
      </c>
      <c r="X2464" s="26">
        <f t="shared" si="1446"/>
        <v>540</v>
      </c>
      <c r="Y2464" s="26">
        <f t="shared" si="1447"/>
        <v>49</v>
      </c>
      <c r="Z2464" s="26">
        <f t="shared" si="1448"/>
        <v>378</v>
      </c>
      <c r="AA2464" s="26">
        <f t="shared" si="1449"/>
        <v>162</v>
      </c>
      <c r="AB2464" s="26">
        <f t="shared" si="1450"/>
        <v>224</v>
      </c>
      <c r="AC2464" s="26">
        <f t="shared" si="1451"/>
        <v>764</v>
      </c>
      <c r="AD2464" s="93">
        <f t="shared" si="1452"/>
        <v>764</v>
      </c>
    </row>
    <row r="2465" spans="1:30" ht="30" customHeight="1" x14ac:dyDescent="0.35">
      <c r="A2465" s="16"/>
      <c r="B2465" s="16" t="s">
        <v>47</v>
      </c>
      <c r="C2465" s="17">
        <v>2080</v>
      </c>
      <c r="D2465" s="18">
        <v>14768</v>
      </c>
      <c r="E2465" s="18">
        <v>8877</v>
      </c>
      <c r="F2465" s="19" t="s">
        <v>577</v>
      </c>
      <c r="G2465" s="16"/>
      <c r="H2465" s="16" t="s">
        <v>36</v>
      </c>
      <c r="I2465" s="19">
        <v>5</v>
      </c>
      <c r="J2465" s="19">
        <v>1.3</v>
      </c>
      <c r="K2465" s="19">
        <v>3</v>
      </c>
      <c r="L2465" s="19"/>
      <c r="M2465" s="19">
        <f t="shared" ref="M2465:M2468" si="1453">K2465-L2465</f>
        <v>3</v>
      </c>
      <c r="N2465" s="19"/>
      <c r="O2465" s="19">
        <f t="shared" ref="O2465:O2468" si="1454">IF(P2465="m3",I2465*J2465*M2465,IF(P2465="m2-LxH",I2465*M2465,IF(P2465="m2-LxW",I2465*J2465*N2465,IF(P2465="rm",M2465,IF(P2465="lm",I2465,IF(P2465="unit",1,0))))))</f>
        <v>15</v>
      </c>
      <c r="P2465" s="20" t="str">
        <f>VLOOKUP(H2465,Supporting!A:D,2,FALSE)</f>
        <v>m2-LxH</v>
      </c>
      <c r="Q2465" s="21" t="str">
        <f t="shared" ref="Q2465:Q2468" si="1455">IF(S2465&lt;&gt;0,"off hired",IF(R2465&lt;&gt;0,"on hire","-"))</f>
        <v>off hired</v>
      </c>
      <c r="R2465" s="22">
        <v>45000</v>
      </c>
      <c r="S2465" s="22">
        <v>45036</v>
      </c>
      <c r="T2465" s="23">
        <f t="shared" ref="T2465:T2468" si="1456">IF(S2465&lt;&gt;0,1,0)</f>
        <v>1</v>
      </c>
      <c r="U2465" s="24">
        <f t="shared" ref="U2465:U2468" si="1457">IF(Q2465="on hire",$C$1-R2465+1,IF(Q2465="off hired",S2465-R2465+1,0))/7</f>
        <v>5.2857142857142856</v>
      </c>
      <c r="V2465" s="31">
        <f>VLOOKUP(H2465,Supporting!A:D,3,FALSE)</f>
        <v>14</v>
      </c>
      <c r="W2465" s="25">
        <f>VLOOKUP(H2465,Supporting!A:D,4,FALSE)</f>
        <v>0.84</v>
      </c>
      <c r="X2465" s="26">
        <f t="shared" ref="X2465:X2468" si="1458">V2465*O2465</f>
        <v>210</v>
      </c>
      <c r="Y2465" s="26">
        <f t="shared" ref="Y2465:Y2468" si="1459">W2465*O2465</f>
        <v>12.6</v>
      </c>
      <c r="Z2465" s="26">
        <f t="shared" ref="Z2465:Z2468" si="1460">_xlfn.IFNA(0.7*O2465*V2465,0)</f>
        <v>147</v>
      </c>
      <c r="AA2465" s="26">
        <f t="shared" ref="AA2465:AA2468" si="1461">IF(Q2465="off hired",0.3*O2465*V2465*T2465,0)</f>
        <v>63</v>
      </c>
      <c r="AB2465" s="26">
        <f t="shared" ref="AB2465:AB2468" si="1462">_xlfn.IFNA(U2465*O2465*W2465,0)</f>
        <v>66.599999999999994</v>
      </c>
      <c r="AC2465" s="26">
        <f t="shared" ref="AC2465:AC2468" si="1463">Z2465+AA2465+AB2465</f>
        <v>276.60000000000002</v>
      </c>
      <c r="AD2465" s="93">
        <f t="shared" ref="AD2465:AD2468" si="1464">_xlfn.IFNA(AC2465,0)</f>
        <v>276.60000000000002</v>
      </c>
    </row>
    <row r="2466" spans="1:30" ht="30" customHeight="1" x14ac:dyDescent="0.35">
      <c r="A2466" s="16"/>
      <c r="B2466" s="16" t="s">
        <v>79</v>
      </c>
      <c r="C2466" s="17">
        <v>2079</v>
      </c>
      <c r="D2466" s="18">
        <v>14767</v>
      </c>
      <c r="E2466" s="18">
        <v>8720</v>
      </c>
      <c r="F2466" s="19" t="s">
        <v>577</v>
      </c>
      <c r="G2466" s="16" t="s">
        <v>636</v>
      </c>
      <c r="H2466" s="16" t="s">
        <v>28</v>
      </c>
      <c r="I2466" s="19">
        <v>4.3</v>
      </c>
      <c r="J2466" s="19">
        <v>2.5</v>
      </c>
      <c r="K2466" s="19">
        <v>4</v>
      </c>
      <c r="L2466" s="19"/>
      <c r="M2466" s="19">
        <f t="shared" si="1453"/>
        <v>4</v>
      </c>
      <c r="N2466" s="19"/>
      <c r="O2466" s="19">
        <f t="shared" si="1454"/>
        <v>43</v>
      </c>
      <c r="P2466" s="20" t="str">
        <f>VLOOKUP(H2466,Supporting!A:D,2,FALSE)</f>
        <v>m3</v>
      </c>
      <c r="Q2466" s="21" t="str">
        <f t="shared" si="1455"/>
        <v>off hired</v>
      </c>
      <c r="R2466" s="22">
        <v>45000</v>
      </c>
      <c r="S2466" s="22">
        <v>45005</v>
      </c>
      <c r="T2466" s="23">
        <f t="shared" si="1456"/>
        <v>1</v>
      </c>
      <c r="U2466" s="24">
        <f t="shared" si="1457"/>
        <v>0.8571428571428571</v>
      </c>
      <c r="V2466" s="31">
        <f>VLOOKUP(H2466,Supporting!A:D,3,FALSE)</f>
        <v>7.5</v>
      </c>
      <c r="W2466" s="25">
        <f>VLOOKUP(H2466,Supporting!A:D,4,FALSE)</f>
        <v>0.70000000000000007</v>
      </c>
      <c r="X2466" s="26">
        <f t="shared" si="1458"/>
        <v>322.5</v>
      </c>
      <c r="Y2466" s="26">
        <f t="shared" si="1459"/>
        <v>30.1</v>
      </c>
      <c r="Z2466" s="26">
        <f t="shared" si="1460"/>
        <v>225.74999999999997</v>
      </c>
      <c r="AA2466" s="26">
        <f t="shared" si="1461"/>
        <v>96.75</v>
      </c>
      <c r="AB2466" s="26">
        <f t="shared" si="1462"/>
        <v>25.8</v>
      </c>
      <c r="AC2466" s="26">
        <f t="shared" si="1463"/>
        <v>348.3</v>
      </c>
      <c r="AD2466" s="93">
        <f t="shared" si="1464"/>
        <v>348.3</v>
      </c>
    </row>
    <row r="2467" spans="1:30" ht="30" customHeight="1" x14ac:dyDescent="0.35">
      <c r="A2467" s="16"/>
      <c r="B2467" s="16" t="s">
        <v>84</v>
      </c>
      <c r="C2467" s="17">
        <v>2078</v>
      </c>
      <c r="D2467" s="18">
        <v>14766</v>
      </c>
      <c r="E2467" s="18">
        <v>8747</v>
      </c>
      <c r="F2467" s="19" t="s">
        <v>577</v>
      </c>
      <c r="G2467" s="16" t="s">
        <v>624</v>
      </c>
      <c r="H2467" s="16" t="s">
        <v>37</v>
      </c>
      <c r="I2467" s="19">
        <v>2.5</v>
      </c>
      <c r="J2467" s="19">
        <v>1.8</v>
      </c>
      <c r="K2467" s="19">
        <v>4</v>
      </c>
      <c r="L2467" s="19"/>
      <c r="M2467" s="19">
        <f t="shared" si="1453"/>
        <v>4</v>
      </c>
      <c r="N2467" s="19"/>
      <c r="O2467" s="19">
        <f t="shared" si="1454"/>
        <v>4</v>
      </c>
      <c r="P2467" s="20" t="str">
        <f>VLOOKUP(H2467,Supporting!A:D,2,FALSE)</f>
        <v>rm</v>
      </c>
      <c r="Q2467" s="21" t="str">
        <f t="shared" si="1455"/>
        <v>off hired</v>
      </c>
      <c r="R2467" s="22">
        <v>44999</v>
      </c>
      <c r="S2467" s="22">
        <v>45018</v>
      </c>
      <c r="T2467" s="23">
        <f t="shared" si="1456"/>
        <v>1</v>
      </c>
      <c r="U2467" s="24">
        <f t="shared" si="1457"/>
        <v>2.8571428571428572</v>
      </c>
      <c r="V2467" s="31">
        <f>VLOOKUP(H2467,Supporting!A:D,3,FALSE)</f>
        <v>100</v>
      </c>
      <c r="W2467" s="25">
        <f>VLOOKUP(H2467,Supporting!A:D,4,FALSE)</f>
        <v>10.15</v>
      </c>
      <c r="X2467" s="26">
        <f t="shared" si="1458"/>
        <v>400</v>
      </c>
      <c r="Y2467" s="26">
        <f t="shared" si="1459"/>
        <v>40.6</v>
      </c>
      <c r="Z2467" s="26">
        <f t="shared" si="1460"/>
        <v>280</v>
      </c>
      <c r="AA2467" s="26">
        <f t="shared" si="1461"/>
        <v>120</v>
      </c>
      <c r="AB2467" s="26">
        <f t="shared" si="1462"/>
        <v>116</v>
      </c>
      <c r="AC2467" s="26">
        <f t="shared" si="1463"/>
        <v>516</v>
      </c>
      <c r="AD2467" s="93">
        <f t="shared" si="1464"/>
        <v>516</v>
      </c>
    </row>
    <row r="2468" spans="1:30" ht="30" customHeight="1" x14ac:dyDescent="0.35">
      <c r="A2468" s="16"/>
      <c r="B2468" s="16" t="s">
        <v>79</v>
      </c>
      <c r="C2468" s="17">
        <v>2076</v>
      </c>
      <c r="D2468" s="18">
        <v>14764</v>
      </c>
      <c r="E2468" s="18"/>
      <c r="F2468" s="19" t="s">
        <v>49</v>
      </c>
      <c r="G2468" s="16" t="s">
        <v>80</v>
      </c>
      <c r="H2468" s="16" t="s">
        <v>36</v>
      </c>
      <c r="I2468" s="19">
        <v>3.1</v>
      </c>
      <c r="J2468" s="19">
        <v>1</v>
      </c>
      <c r="K2468" s="19">
        <v>1.5</v>
      </c>
      <c r="L2468" s="19"/>
      <c r="M2468" s="19">
        <f t="shared" si="1453"/>
        <v>1.5</v>
      </c>
      <c r="N2468" s="19"/>
      <c r="O2468" s="19">
        <f t="shared" si="1454"/>
        <v>4.6500000000000004</v>
      </c>
      <c r="P2468" s="20" t="str">
        <f>VLOOKUP(H2468,Supporting!A:D,2,FALSE)</f>
        <v>m2-LxH</v>
      </c>
      <c r="Q2468" s="21" t="str">
        <f t="shared" si="1455"/>
        <v>on hire</v>
      </c>
      <c r="R2468" s="22">
        <v>44999</v>
      </c>
      <c r="S2468" s="22"/>
      <c r="T2468" s="23">
        <f t="shared" si="1456"/>
        <v>0</v>
      </c>
      <c r="U2468" s="24">
        <f t="shared" ca="1" si="1457"/>
        <v>6</v>
      </c>
      <c r="V2468" s="31">
        <f>VLOOKUP(H2468,Supporting!A:D,3,FALSE)</f>
        <v>14</v>
      </c>
      <c r="W2468" s="25">
        <f>VLOOKUP(H2468,Supporting!A:D,4,FALSE)</f>
        <v>0.84</v>
      </c>
      <c r="X2468" s="26">
        <f t="shared" si="1458"/>
        <v>65.100000000000009</v>
      </c>
      <c r="Y2468" s="26">
        <f t="shared" si="1459"/>
        <v>3.9060000000000001</v>
      </c>
      <c r="Z2468" s="26">
        <f t="shared" si="1460"/>
        <v>45.57</v>
      </c>
      <c r="AA2468" s="26">
        <f t="shared" si="1461"/>
        <v>0</v>
      </c>
      <c r="AB2468" s="26">
        <f t="shared" ca="1" si="1462"/>
        <v>23.436</v>
      </c>
      <c r="AC2468" s="26">
        <f t="shared" ca="1" si="1463"/>
        <v>69.006</v>
      </c>
      <c r="AD2468" s="93">
        <f t="shared" ca="1" si="1464"/>
        <v>69.006</v>
      </c>
    </row>
    <row r="2469" spans="1:30" ht="30" customHeight="1" x14ac:dyDescent="0.35">
      <c r="A2469" s="16"/>
      <c r="B2469" s="16" t="s">
        <v>79</v>
      </c>
      <c r="C2469" s="17">
        <v>2072</v>
      </c>
      <c r="D2469" s="18">
        <v>14763</v>
      </c>
      <c r="E2469" s="18"/>
      <c r="F2469" s="19" t="s">
        <v>49</v>
      </c>
      <c r="G2469" s="16" t="s">
        <v>133</v>
      </c>
      <c r="H2469" s="16" t="s">
        <v>38</v>
      </c>
      <c r="I2469" s="19">
        <v>1.8</v>
      </c>
      <c r="J2469" s="19">
        <v>1.3</v>
      </c>
      <c r="K2469" s="19">
        <v>2.5</v>
      </c>
      <c r="L2469" s="19"/>
      <c r="M2469" s="19">
        <f t="shared" si="1441"/>
        <v>2.5</v>
      </c>
      <c r="N2469" s="19"/>
      <c r="O2469" s="19">
        <f t="shared" si="1442"/>
        <v>2.5</v>
      </c>
      <c r="P2469" s="20" t="str">
        <f>VLOOKUP(H2469,Supporting!A:D,2,FALSE)</f>
        <v>rm</v>
      </c>
      <c r="Q2469" s="21" t="str">
        <f t="shared" si="1443"/>
        <v>on hire</v>
      </c>
      <c r="R2469" s="22">
        <v>44998</v>
      </c>
      <c r="S2469" s="22"/>
      <c r="T2469" s="23">
        <f t="shared" si="1444"/>
        <v>0</v>
      </c>
      <c r="U2469" s="24">
        <f t="shared" ca="1" si="1445"/>
        <v>6.1428571428571432</v>
      </c>
      <c r="V2469" s="31">
        <f>VLOOKUP(H2469,Supporting!A:D,3,FALSE)</f>
        <v>135</v>
      </c>
      <c r="W2469" s="25">
        <f>VLOOKUP(H2469,Supporting!A:D,4,FALSE)</f>
        <v>12.25</v>
      </c>
      <c r="X2469" s="26">
        <f t="shared" si="1446"/>
        <v>337.5</v>
      </c>
      <c r="Y2469" s="26">
        <f t="shared" si="1447"/>
        <v>30.625</v>
      </c>
      <c r="Z2469" s="26">
        <f t="shared" si="1448"/>
        <v>236.25</v>
      </c>
      <c r="AA2469" s="26">
        <f t="shared" si="1449"/>
        <v>0</v>
      </c>
      <c r="AB2469" s="26">
        <f t="shared" ca="1" si="1450"/>
        <v>188.125</v>
      </c>
      <c r="AC2469" s="26">
        <f t="shared" ca="1" si="1451"/>
        <v>424.375</v>
      </c>
      <c r="AD2469" s="93">
        <f t="shared" ca="1" si="1452"/>
        <v>424.375</v>
      </c>
    </row>
    <row r="2470" spans="1:30" ht="30" customHeight="1" x14ac:dyDescent="0.35">
      <c r="A2470" s="16"/>
      <c r="B2470" s="16" t="s">
        <v>79</v>
      </c>
      <c r="C2470" s="17">
        <v>2075</v>
      </c>
      <c r="D2470" s="18">
        <v>14762</v>
      </c>
      <c r="E2470" s="18">
        <v>8733</v>
      </c>
      <c r="F2470" s="19" t="s">
        <v>49</v>
      </c>
      <c r="G2470" s="16" t="s">
        <v>639</v>
      </c>
      <c r="H2470" s="16" t="s">
        <v>38</v>
      </c>
      <c r="I2470" s="19">
        <v>1.8</v>
      </c>
      <c r="J2470" s="19">
        <v>1</v>
      </c>
      <c r="K2470" s="19">
        <v>1.5</v>
      </c>
      <c r="L2470" s="19"/>
      <c r="M2470" s="19">
        <f t="shared" ref="M2470" si="1465">K2470-L2470</f>
        <v>1.5</v>
      </c>
      <c r="N2470" s="19"/>
      <c r="O2470" s="19">
        <f t="shared" ref="O2470" si="1466">IF(P2470="m3",I2470*J2470*M2470,IF(P2470="m2-LxH",I2470*M2470,IF(P2470="m2-LxW",I2470*J2470*N2470,IF(P2470="rm",M2470,IF(P2470="lm",I2470,IF(P2470="unit",1,0))))))</f>
        <v>1.5</v>
      </c>
      <c r="P2470" s="20" t="str">
        <f>VLOOKUP(H2470,Supporting!A:D,2,FALSE)</f>
        <v>rm</v>
      </c>
      <c r="Q2470" s="21" t="str">
        <f t="shared" ref="Q2470" si="1467">IF(S2470&lt;&gt;0,"off hired",IF(R2470&lt;&gt;0,"on hire","-"))</f>
        <v>off hired</v>
      </c>
      <c r="R2470" s="22">
        <v>44998</v>
      </c>
      <c r="S2470" s="22">
        <v>45008</v>
      </c>
      <c r="T2470" s="23">
        <f t="shared" ref="T2470" si="1468">IF(S2470&lt;&gt;0,1,0)</f>
        <v>1</v>
      </c>
      <c r="U2470" s="24">
        <f t="shared" ref="U2470" si="1469">IF(Q2470="on hire",$C$1-R2470+1,IF(Q2470="off hired",S2470-R2470+1,0))/7</f>
        <v>1.5714285714285714</v>
      </c>
      <c r="V2470" s="31">
        <f>VLOOKUP(H2470,Supporting!A:D,3,FALSE)</f>
        <v>135</v>
      </c>
      <c r="W2470" s="25">
        <f>VLOOKUP(H2470,Supporting!A:D,4,FALSE)</f>
        <v>12.25</v>
      </c>
      <c r="X2470" s="26">
        <f t="shared" ref="X2470" si="1470">V2470*O2470</f>
        <v>202.5</v>
      </c>
      <c r="Y2470" s="26">
        <f t="shared" ref="Y2470" si="1471">W2470*O2470</f>
        <v>18.375</v>
      </c>
      <c r="Z2470" s="26">
        <f t="shared" ref="Z2470" si="1472">_xlfn.IFNA(0.7*O2470*V2470,0)</f>
        <v>141.74999999999997</v>
      </c>
      <c r="AA2470" s="26">
        <f t="shared" ref="AA2470" si="1473">IF(Q2470="off hired",0.3*O2470*V2470*T2470,0)</f>
        <v>60.749999999999993</v>
      </c>
      <c r="AB2470" s="26">
        <f t="shared" ref="AB2470" si="1474">_xlfn.IFNA(U2470*O2470*W2470,0)</f>
        <v>28.875</v>
      </c>
      <c r="AC2470" s="26">
        <f t="shared" ref="AC2470" si="1475">Z2470+AA2470+AB2470</f>
        <v>231.37499999999997</v>
      </c>
      <c r="AD2470" s="93">
        <f t="shared" ref="AD2470" si="1476">_xlfn.IFNA(AC2470,0)</f>
        <v>231.37499999999997</v>
      </c>
    </row>
    <row r="2471" spans="1:30" ht="30" customHeight="1" x14ac:dyDescent="0.35">
      <c r="A2471" s="16"/>
      <c r="B2471" s="16" t="s">
        <v>100</v>
      </c>
      <c r="C2471" s="17">
        <v>2099</v>
      </c>
      <c r="D2471" s="18">
        <v>14787</v>
      </c>
      <c r="E2471" s="18"/>
      <c r="F2471" s="19" t="s">
        <v>49</v>
      </c>
      <c r="G2471" s="16"/>
      <c r="H2471" s="16" t="s">
        <v>38</v>
      </c>
      <c r="I2471" s="19">
        <v>1.8</v>
      </c>
      <c r="J2471" s="19">
        <v>1.3</v>
      </c>
      <c r="K2471" s="19">
        <v>1.5</v>
      </c>
      <c r="L2471" s="19"/>
      <c r="M2471" s="19">
        <f t="shared" si="1405"/>
        <v>1.5</v>
      </c>
      <c r="N2471" s="19"/>
      <c r="O2471" s="19">
        <f t="shared" si="1406"/>
        <v>1.5</v>
      </c>
      <c r="P2471" s="20" t="str">
        <f>VLOOKUP(H2471,Supporting!A:D,2,FALSE)</f>
        <v>rm</v>
      </c>
      <c r="Q2471" s="21" t="str">
        <f t="shared" si="1407"/>
        <v>on hire</v>
      </c>
      <c r="R2471" s="22">
        <v>45005</v>
      </c>
      <c r="S2471" s="22"/>
      <c r="T2471" s="23">
        <f t="shared" si="1408"/>
        <v>0</v>
      </c>
      <c r="U2471" s="24">
        <f t="shared" ca="1" si="1409"/>
        <v>5.1428571428571432</v>
      </c>
      <c r="V2471" s="31">
        <f>VLOOKUP(H2471,Supporting!A:D,3,FALSE)</f>
        <v>135</v>
      </c>
      <c r="W2471" s="25">
        <f>VLOOKUP(H2471,Supporting!A:D,4,FALSE)</f>
        <v>12.25</v>
      </c>
      <c r="X2471" s="26">
        <f t="shared" si="1410"/>
        <v>202.5</v>
      </c>
      <c r="Y2471" s="26">
        <f t="shared" si="1411"/>
        <v>18.375</v>
      </c>
      <c r="Z2471" s="26">
        <f t="shared" si="1412"/>
        <v>141.74999999999997</v>
      </c>
      <c r="AA2471" s="26">
        <f t="shared" si="1413"/>
        <v>0</v>
      </c>
      <c r="AB2471" s="26">
        <f t="shared" ca="1" si="1414"/>
        <v>94.500000000000014</v>
      </c>
      <c r="AC2471" s="26">
        <f t="shared" ca="1" si="1415"/>
        <v>236.25</v>
      </c>
      <c r="AD2471" s="93">
        <f t="shared" ca="1" si="1416"/>
        <v>236.25</v>
      </c>
    </row>
    <row r="2472" spans="1:30" ht="30" customHeight="1" x14ac:dyDescent="0.35">
      <c r="A2472" s="16"/>
      <c r="B2472" s="16" t="s">
        <v>100</v>
      </c>
      <c r="C2472" s="17">
        <v>2099</v>
      </c>
      <c r="D2472" s="18">
        <v>14787</v>
      </c>
      <c r="E2472" s="18"/>
      <c r="F2472" s="19" t="s">
        <v>49</v>
      </c>
      <c r="G2472" s="16"/>
      <c r="H2472" s="16" t="s">
        <v>38</v>
      </c>
      <c r="I2472" s="19">
        <v>2.5</v>
      </c>
      <c r="J2472" s="19">
        <v>1</v>
      </c>
      <c r="K2472" s="19">
        <v>2.5</v>
      </c>
      <c r="L2472" s="19"/>
      <c r="M2472" s="19">
        <f t="shared" si="1405"/>
        <v>2.5</v>
      </c>
      <c r="N2472" s="19"/>
      <c r="O2472" s="19">
        <f t="shared" si="1406"/>
        <v>2.5</v>
      </c>
      <c r="P2472" s="20" t="str">
        <f>VLOOKUP(H2472,Supporting!A:D,2,FALSE)</f>
        <v>rm</v>
      </c>
      <c r="Q2472" s="21" t="str">
        <f t="shared" si="1407"/>
        <v>on hire</v>
      </c>
      <c r="R2472" s="22">
        <v>45005</v>
      </c>
      <c r="S2472" s="22"/>
      <c r="T2472" s="23">
        <f t="shared" si="1408"/>
        <v>0</v>
      </c>
      <c r="U2472" s="24">
        <f t="shared" ca="1" si="1409"/>
        <v>5.1428571428571432</v>
      </c>
      <c r="V2472" s="31">
        <f>VLOOKUP(H2472,Supporting!A:D,3,FALSE)</f>
        <v>135</v>
      </c>
      <c r="W2472" s="25">
        <f>VLOOKUP(H2472,Supporting!A:D,4,FALSE)</f>
        <v>12.25</v>
      </c>
      <c r="X2472" s="26">
        <f t="shared" si="1410"/>
        <v>337.5</v>
      </c>
      <c r="Y2472" s="26">
        <f t="shared" si="1411"/>
        <v>30.625</v>
      </c>
      <c r="Z2472" s="26">
        <f t="shared" si="1412"/>
        <v>236.25</v>
      </c>
      <c r="AA2472" s="26">
        <f t="shared" si="1413"/>
        <v>0</v>
      </c>
      <c r="AB2472" s="26">
        <f t="shared" ca="1" si="1414"/>
        <v>157.5</v>
      </c>
      <c r="AC2472" s="26">
        <f t="shared" ca="1" si="1415"/>
        <v>393.75</v>
      </c>
      <c r="AD2472" s="93">
        <f t="shared" ca="1" si="1416"/>
        <v>393.75</v>
      </c>
    </row>
    <row r="2473" spans="1:30" ht="30" customHeight="1" x14ac:dyDescent="0.35">
      <c r="A2473" s="16"/>
      <c r="B2473" s="16" t="s">
        <v>47</v>
      </c>
      <c r="C2473" s="17">
        <v>2097</v>
      </c>
      <c r="D2473" s="18">
        <v>14785</v>
      </c>
      <c r="E2473" s="18">
        <v>8717</v>
      </c>
      <c r="F2473" s="19" t="s">
        <v>577</v>
      </c>
      <c r="G2473" s="16" t="s">
        <v>559</v>
      </c>
      <c r="H2473" s="16" t="s">
        <v>52</v>
      </c>
      <c r="I2473" s="19">
        <v>35</v>
      </c>
      <c r="J2473" s="19">
        <v>1.8</v>
      </c>
      <c r="K2473" s="19">
        <v>4</v>
      </c>
      <c r="L2473" s="19"/>
      <c r="M2473" s="19">
        <f t="shared" si="1405"/>
        <v>4</v>
      </c>
      <c r="N2473" s="19"/>
      <c r="O2473" s="19">
        <f t="shared" si="1406"/>
        <v>140</v>
      </c>
      <c r="P2473" s="20" t="str">
        <f>VLOOKUP(H2473,Supporting!A:D,2,FALSE)</f>
        <v>m2-LxH</v>
      </c>
      <c r="Q2473" s="21" t="str">
        <f t="shared" si="1407"/>
        <v>off hired</v>
      </c>
      <c r="R2473" s="22">
        <v>45003</v>
      </c>
      <c r="S2473" s="22">
        <v>45004</v>
      </c>
      <c r="T2473" s="23">
        <f t="shared" si="1408"/>
        <v>1</v>
      </c>
      <c r="U2473" s="24">
        <f t="shared" si="1409"/>
        <v>0.2857142857142857</v>
      </c>
      <c r="V2473" s="31">
        <f>VLOOKUP(H2473,Supporting!A:D,3,FALSE)</f>
        <v>18</v>
      </c>
      <c r="W2473" s="25">
        <f>VLOOKUP(H2473,Supporting!A:D,4,FALSE)</f>
        <v>1.05</v>
      </c>
      <c r="X2473" s="26">
        <f t="shared" si="1410"/>
        <v>2520</v>
      </c>
      <c r="Y2473" s="26">
        <f t="shared" si="1411"/>
        <v>147</v>
      </c>
      <c r="Z2473" s="26">
        <f t="shared" si="1412"/>
        <v>1764</v>
      </c>
      <c r="AA2473" s="26">
        <f t="shared" si="1413"/>
        <v>756</v>
      </c>
      <c r="AB2473" s="26">
        <f t="shared" si="1414"/>
        <v>42</v>
      </c>
      <c r="AC2473" s="26">
        <f t="shared" si="1415"/>
        <v>2562</v>
      </c>
      <c r="AD2473" s="93">
        <f t="shared" si="1416"/>
        <v>2562</v>
      </c>
    </row>
    <row r="2474" spans="1:30" ht="30" customHeight="1" x14ac:dyDescent="0.35">
      <c r="A2474" s="16"/>
      <c r="B2474" s="16" t="s">
        <v>100</v>
      </c>
      <c r="C2474" s="17">
        <v>2096</v>
      </c>
      <c r="D2474" s="18">
        <v>14784</v>
      </c>
      <c r="E2474" s="18">
        <v>8742</v>
      </c>
      <c r="F2474" s="19" t="s">
        <v>49</v>
      </c>
      <c r="G2474" s="16" t="s">
        <v>63</v>
      </c>
      <c r="H2474" s="16" t="s">
        <v>38</v>
      </c>
      <c r="I2474" s="19">
        <v>1.3</v>
      </c>
      <c r="J2474" s="19">
        <v>1</v>
      </c>
      <c r="K2474" s="19">
        <v>2</v>
      </c>
      <c r="L2474" s="19"/>
      <c r="M2474" s="19">
        <f t="shared" ref="M2474:M2479" si="1477">K2474-L2474</f>
        <v>2</v>
      </c>
      <c r="N2474" s="19"/>
      <c r="O2474" s="19">
        <f t="shared" ref="O2474:O2479" si="1478">IF(P2474="m3",I2474*J2474*M2474,IF(P2474="m2-LxH",I2474*M2474,IF(P2474="m2-LxW",I2474*J2474*N2474,IF(P2474="rm",M2474,IF(P2474="lm",I2474,IF(P2474="unit",1,0))))))</f>
        <v>2</v>
      </c>
      <c r="P2474" s="20" t="str">
        <f>VLOOKUP(H2474,Supporting!A:D,2,FALSE)</f>
        <v>rm</v>
      </c>
      <c r="Q2474" s="21" t="str">
        <f t="shared" ref="Q2474:Q2479" si="1479">IF(S2474&lt;&gt;0,"off hired",IF(R2474&lt;&gt;0,"on hire","-"))</f>
        <v>off hired</v>
      </c>
      <c r="R2474" s="22">
        <v>45003</v>
      </c>
      <c r="S2474" s="22">
        <v>45017</v>
      </c>
      <c r="T2474" s="23">
        <f t="shared" ref="T2474:T2479" si="1480">IF(S2474&lt;&gt;0,1,0)</f>
        <v>1</v>
      </c>
      <c r="U2474" s="24">
        <f t="shared" ref="U2474:U2479" si="1481">IF(Q2474="on hire",$C$1-R2474+1,IF(Q2474="off hired",S2474-R2474+1,0))/7</f>
        <v>2.1428571428571428</v>
      </c>
      <c r="V2474" s="31">
        <f>VLOOKUP(H2474,Supporting!A:D,3,FALSE)</f>
        <v>135</v>
      </c>
      <c r="W2474" s="25">
        <f>VLOOKUP(H2474,Supporting!A:D,4,FALSE)</f>
        <v>12.25</v>
      </c>
      <c r="X2474" s="26">
        <f t="shared" ref="X2474:X2479" si="1482">V2474*O2474</f>
        <v>270</v>
      </c>
      <c r="Y2474" s="26">
        <f t="shared" ref="Y2474:Y2479" si="1483">W2474*O2474</f>
        <v>24.5</v>
      </c>
      <c r="Z2474" s="26">
        <f t="shared" ref="Z2474:Z2479" si="1484">_xlfn.IFNA(0.7*O2474*V2474,0)</f>
        <v>189</v>
      </c>
      <c r="AA2474" s="26">
        <f t="shared" ref="AA2474:AA2479" si="1485">IF(Q2474="off hired",0.3*O2474*V2474*T2474,0)</f>
        <v>81</v>
      </c>
      <c r="AB2474" s="26">
        <f t="shared" ref="AB2474:AB2479" si="1486">_xlfn.IFNA(U2474*O2474*W2474,0)</f>
        <v>52.5</v>
      </c>
      <c r="AC2474" s="26">
        <f t="shared" ref="AC2474:AC2479" si="1487">Z2474+AA2474+AB2474</f>
        <v>322.5</v>
      </c>
      <c r="AD2474" s="93">
        <f t="shared" ref="AD2474:AD2479" si="1488">_xlfn.IFNA(AC2474,0)</f>
        <v>322.5</v>
      </c>
    </row>
    <row r="2475" spans="1:30" ht="30" customHeight="1" x14ac:dyDescent="0.35">
      <c r="A2475" s="16"/>
      <c r="B2475" s="16" t="s">
        <v>61</v>
      </c>
      <c r="C2475" s="17">
        <v>2095</v>
      </c>
      <c r="D2475" s="18">
        <v>14783</v>
      </c>
      <c r="E2475" s="18">
        <v>8750</v>
      </c>
      <c r="F2475" s="19" t="s">
        <v>49</v>
      </c>
      <c r="G2475" s="16" t="s">
        <v>63</v>
      </c>
      <c r="H2475" s="16" t="s">
        <v>38</v>
      </c>
      <c r="I2475" s="19">
        <v>1.3</v>
      </c>
      <c r="J2475" s="19">
        <v>1</v>
      </c>
      <c r="K2475" s="19">
        <v>6</v>
      </c>
      <c r="L2475" s="19"/>
      <c r="M2475" s="19">
        <f t="shared" si="1477"/>
        <v>6</v>
      </c>
      <c r="N2475" s="19"/>
      <c r="O2475" s="19">
        <f t="shared" si="1478"/>
        <v>6</v>
      </c>
      <c r="P2475" s="20" t="str">
        <f>VLOOKUP(H2475,Supporting!A:D,2,FALSE)</f>
        <v>rm</v>
      </c>
      <c r="Q2475" s="21" t="str">
        <f t="shared" si="1479"/>
        <v>off hired</v>
      </c>
      <c r="R2475" s="22">
        <v>45003</v>
      </c>
      <c r="S2475" s="22">
        <v>45020</v>
      </c>
      <c r="T2475" s="23">
        <f t="shared" si="1480"/>
        <v>1</v>
      </c>
      <c r="U2475" s="24">
        <f t="shared" si="1481"/>
        <v>2.5714285714285716</v>
      </c>
      <c r="V2475" s="31">
        <f>VLOOKUP(H2475,Supporting!A:D,3,FALSE)</f>
        <v>135</v>
      </c>
      <c r="W2475" s="25">
        <f>VLOOKUP(H2475,Supporting!A:D,4,FALSE)</f>
        <v>12.25</v>
      </c>
      <c r="X2475" s="26">
        <f t="shared" si="1482"/>
        <v>810</v>
      </c>
      <c r="Y2475" s="26">
        <f t="shared" si="1483"/>
        <v>73.5</v>
      </c>
      <c r="Z2475" s="26">
        <f t="shared" si="1484"/>
        <v>566.99999999999989</v>
      </c>
      <c r="AA2475" s="26">
        <f t="shared" si="1485"/>
        <v>242.99999999999997</v>
      </c>
      <c r="AB2475" s="26">
        <f t="shared" si="1486"/>
        <v>189.00000000000003</v>
      </c>
      <c r="AC2475" s="26">
        <f t="shared" si="1487"/>
        <v>998.99999999999989</v>
      </c>
      <c r="AD2475" s="93">
        <f t="shared" si="1488"/>
        <v>998.99999999999989</v>
      </c>
    </row>
    <row r="2476" spans="1:30" ht="30" customHeight="1" x14ac:dyDescent="0.35">
      <c r="A2476" s="16"/>
      <c r="B2476" s="16" t="s">
        <v>132</v>
      </c>
      <c r="C2476" s="17">
        <v>2094</v>
      </c>
      <c r="D2476" s="18">
        <v>14782</v>
      </c>
      <c r="E2476" s="18"/>
      <c r="F2476" s="19" t="s">
        <v>577</v>
      </c>
      <c r="G2476" s="16" t="s">
        <v>511</v>
      </c>
      <c r="H2476" s="16" t="s">
        <v>36</v>
      </c>
      <c r="I2476" s="19">
        <v>5</v>
      </c>
      <c r="J2476" s="19">
        <v>1.3</v>
      </c>
      <c r="K2476" s="19">
        <v>1.5</v>
      </c>
      <c r="L2476" s="19"/>
      <c r="M2476" s="19">
        <f t="shared" si="1477"/>
        <v>1.5</v>
      </c>
      <c r="N2476" s="19"/>
      <c r="O2476" s="19">
        <f t="shared" si="1478"/>
        <v>7.5</v>
      </c>
      <c r="P2476" s="20" t="str">
        <f>VLOOKUP(H2476,Supporting!A:D,2,FALSE)</f>
        <v>m2-LxH</v>
      </c>
      <c r="Q2476" s="21" t="str">
        <f t="shared" si="1479"/>
        <v>on hire</v>
      </c>
      <c r="R2476" s="22">
        <v>45003</v>
      </c>
      <c r="S2476" s="22"/>
      <c r="T2476" s="23">
        <f t="shared" si="1480"/>
        <v>0</v>
      </c>
      <c r="U2476" s="24">
        <f t="shared" ca="1" si="1481"/>
        <v>5.4285714285714288</v>
      </c>
      <c r="V2476" s="31">
        <f>VLOOKUP(H2476,Supporting!A:D,3,FALSE)</f>
        <v>14</v>
      </c>
      <c r="W2476" s="25">
        <f>VLOOKUP(H2476,Supporting!A:D,4,FALSE)</f>
        <v>0.84</v>
      </c>
      <c r="X2476" s="26">
        <f t="shared" si="1482"/>
        <v>105</v>
      </c>
      <c r="Y2476" s="26">
        <f t="shared" si="1483"/>
        <v>6.3</v>
      </c>
      <c r="Z2476" s="26">
        <f t="shared" si="1484"/>
        <v>73.5</v>
      </c>
      <c r="AA2476" s="26">
        <f t="shared" si="1485"/>
        <v>0</v>
      </c>
      <c r="AB2476" s="26">
        <f t="shared" ca="1" si="1486"/>
        <v>34.200000000000003</v>
      </c>
      <c r="AC2476" s="26">
        <f t="shared" ca="1" si="1487"/>
        <v>107.7</v>
      </c>
      <c r="AD2476" s="93">
        <f t="shared" ca="1" si="1488"/>
        <v>107.7</v>
      </c>
    </row>
    <row r="2477" spans="1:30" ht="30" customHeight="1" x14ac:dyDescent="0.35">
      <c r="A2477" s="16"/>
      <c r="B2477" s="16" t="s">
        <v>97</v>
      </c>
      <c r="C2477" s="17">
        <v>2093</v>
      </c>
      <c r="D2477" s="18">
        <v>14781</v>
      </c>
      <c r="E2477" s="18">
        <v>8881</v>
      </c>
      <c r="F2477" s="19" t="s">
        <v>577</v>
      </c>
      <c r="G2477" s="16" t="s">
        <v>640</v>
      </c>
      <c r="H2477" s="16" t="s">
        <v>28</v>
      </c>
      <c r="I2477" s="19">
        <v>9.3000000000000007</v>
      </c>
      <c r="J2477" s="19">
        <v>2.5</v>
      </c>
      <c r="K2477" s="19">
        <v>6</v>
      </c>
      <c r="L2477" s="19"/>
      <c r="M2477" s="19">
        <f t="shared" si="1477"/>
        <v>6</v>
      </c>
      <c r="N2477" s="19"/>
      <c r="O2477" s="19">
        <f t="shared" si="1478"/>
        <v>139.5</v>
      </c>
      <c r="P2477" s="20" t="str">
        <f>VLOOKUP(H2477,Supporting!A:D,2,FALSE)</f>
        <v>m3</v>
      </c>
      <c r="Q2477" s="21" t="str">
        <f t="shared" si="1479"/>
        <v>off hired</v>
      </c>
      <c r="R2477" s="22">
        <v>45003</v>
      </c>
      <c r="S2477" s="22">
        <v>45036</v>
      </c>
      <c r="T2477" s="23">
        <f t="shared" si="1480"/>
        <v>1</v>
      </c>
      <c r="U2477" s="24">
        <f t="shared" si="1481"/>
        <v>4.8571428571428568</v>
      </c>
      <c r="V2477" s="31">
        <f>VLOOKUP(H2477,Supporting!A:D,3,FALSE)</f>
        <v>7.5</v>
      </c>
      <c r="W2477" s="25">
        <f>VLOOKUP(H2477,Supporting!A:D,4,FALSE)</f>
        <v>0.70000000000000007</v>
      </c>
      <c r="X2477" s="26">
        <f t="shared" si="1482"/>
        <v>1046.25</v>
      </c>
      <c r="Y2477" s="26">
        <f t="shared" si="1483"/>
        <v>97.65</v>
      </c>
      <c r="Z2477" s="26">
        <f t="shared" si="1484"/>
        <v>732.37499999999989</v>
      </c>
      <c r="AA2477" s="26">
        <f t="shared" si="1485"/>
        <v>313.875</v>
      </c>
      <c r="AB2477" s="26">
        <f t="shared" si="1486"/>
        <v>474.3</v>
      </c>
      <c r="AC2477" s="26">
        <f t="shared" si="1487"/>
        <v>1520.55</v>
      </c>
      <c r="AD2477" s="93">
        <f t="shared" si="1488"/>
        <v>1520.55</v>
      </c>
    </row>
    <row r="2478" spans="1:30" ht="30" customHeight="1" x14ac:dyDescent="0.35">
      <c r="A2478" s="16"/>
      <c r="B2478" s="16" t="s">
        <v>47</v>
      </c>
      <c r="C2478" s="17">
        <v>2092</v>
      </c>
      <c r="D2478" s="18">
        <v>14780</v>
      </c>
      <c r="E2478" s="18"/>
      <c r="F2478" s="19" t="s">
        <v>577</v>
      </c>
      <c r="G2478" s="16" t="s">
        <v>90</v>
      </c>
      <c r="H2478" s="16" t="s">
        <v>28</v>
      </c>
      <c r="I2478" s="19">
        <v>4</v>
      </c>
      <c r="J2478" s="19">
        <v>2.2999999999999998</v>
      </c>
      <c r="K2478" s="19">
        <v>2.5</v>
      </c>
      <c r="L2478" s="19"/>
      <c r="M2478" s="19">
        <f t="shared" si="1477"/>
        <v>2.5</v>
      </c>
      <c r="N2478" s="19"/>
      <c r="O2478" s="19">
        <f t="shared" si="1478"/>
        <v>23</v>
      </c>
      <c r="P2478" s="20" t="str">
        <f>VLOOKUP(H2478,Supporting!A:D,2,FALSE)</f>
        <v>m3</v>
      </c>
      <c r="Q2478" s="21" t="str">
        <f t="shared" si="1479"/>
        <v>on hire</v>
      </c>
      <c r="R2478" s="22">
        <v>45002</v>
      </c>
      <c r="S2478" s="22"/>
      <c r="T2478" s="23">
        <f t="shared" si="1480"/>
        <v>0</v>
      </c>
      <c r="U2478" s="24">
        <f t="shared" ca="1" si="1481"/>
        <v>5.5714285714285712</v>
      </c>
      <c r="V2478" s="31">
        <f>VLOOKUP(H2478,Supporting!A:D,3,FALSE)</f>
        <v>7.5</v>
      </c>
      <c r="W2478" s="25">
        <f>VLOOKUP(H2478,Supporting!A:D,4,FALSE)</f>
        <v>0.70000000000000007</v>
      </c>
      <c r="X2478" s="26">
        <f t="shared" si="1482"/>
        <v>172.5</v>
      </c>
      <c r="Y2478" s="26">
        <f t="shared" si="1483"/>
        <v>16.100000000000001</v>
      </c>
      <c r="Z2478" s="26">
        <f t="shared" si="1484"/>
        <v>120.74999999999999</v>
      </c>
      <c r="AA2478" s="26">
        <f t="shared" si="1485"/>
        <v>0</v>
      </c>
      <c r="AB2478" s="26">
        <f t="shared" ca="1" si="1486"/>
        <v>89.7</v>
      </c>
      <c r="AC2478" s="26">
        <f t="shared" ca="1" si="1487"/>
        <v>210.45</v>
      </c>
      <c r="AD2478" s="93">
        <f t="shared" ca="1" si="1488"/>
        <v>210.45</v>
      </c>
    </row>
    <row r="2479" spans="1:30" ht="30" customHeight="1" x14ac:dyDescent="0.35">
      <c r="A2479" s="16"/>
      <c r="B2479" s="16" t="s">
        <v>47</v>
      </c>
      <c r="C2479" s="17">
        <v>2091</v>
      </c>
      <c r="D2479" s="18">
        <v>14779</v>
      </c>
      <c r="E2479" s="18">
        <v>8749</v>
      </c>
      <c r="F2479" s="19" t="s">
        <v>49</v>
      </c>
      <c r="G2479" s="16" t="s">
        <v>641</v>
      </c>
      <c r="H2479" s="16" t="s">
        <v>37</v>
      </c>
      <c r="I2479" s="19">
        <v>1.8</v>
      </c>
      <c r="J2479" s="19">
        <v>1.3</v>
      </c>
      <c r="K2479" s="19">
        <v>1.5</v>
      </c>
      <c r="L2479" s="19"/>
      <c r="M2479" s="19">
        <f t="shared" si="1477"/>
        <v>1.5</v>
      </c>
      <c r="N2479" s="19"/>
      <c r="O2479" s="19">
        <f t="shared" si="1478"/>
        <v>1.5</v>
      </c>
      <c r="P2479" s="20" t="str">
        <f>VLOOKUP(H2479,Supporting!A:D,2,FALSE)</f>
        <v>rm</v>
      </c>
      <c r="Q2479" s="21" t="str">
        <f t="shared" si="1479"/>
        <v>off hired</v>
      </c>
      <c r="R2479" s="22">
        <v>45002</v>
      </c>
      <c r="S2479" s="22">
        <v>45019</v>
      </c>
      <c r="T2479" s="23">
        <f t="shared" si="1480"/>
        <v>1</v>
      </c>
      <c r="U2479" s="24">
        <f t="shared" si="1481"/>
        <v>2.5714285714285716</v>
      </c>
      <c r="V2479" s="31">
        <f>VLOOKUP(H2479,Supporting!A:D,3,FALSE)</f>
        <v>100</v>
      </c>
      <c r="W2479" s="25">
        <f>VLOOKUP(H2479,Supporting!A:D,4,FALSE)</f>
        <v>10.15</v>
      </c>
      <c r="X2479" s="26">
        <f t="shared" si="1482"/>
        <v>150</v>
      </c>
      <c r="Y2479" s="26">
        <f t="shared" si="1483"/>
        <v>15.225000000000001</v>
      </c>
      <c r="Z2479" s="26">
        <f t="shared" si="1484"/>
        <v>104.99999999999999</v>
      </c>
      <c r="AA2479" s="26">
        <f t="shared" si="1485"/>
        <v>44.999999999999993</v>
      </c>
      <c r="AB2479" s="26">
        <f t="shared" si="1486"/>
        <v>39.150000000000006</v>
      </c>
      <c r="AC2479" s="26">
        <f t="shared" si="1487"/>
        <v>189.14999999999998</v>
      </c>
      <c r="AD2479" s="93">
        <f t="shared" si="1488"/>
        <v>189.14999999999998</v>
      </c>
    </row>
    <row r="2480" spans="1:30" ht="30" customHeight="1" x14ac:dyDescent="0.35">
      <c r="A2480" s="16"/>
      <c r="B2480" s="16" t="s">
        <v>61</v>
      </c>
      <c r="C2480" s="17">
        <v>2089</v>
      </c>
      <c r="D2480" s="18">
        <v>14777</v>
      </c>
      <c r="E2480" s="18"/>
      <c r="F2480" s="19" t="s">
        <v>49</v>
      </c>
      <c r="G2480" s="16"/>
      <c r="H2480" s="16" t="s">
        <v>36</v>
      </c>
      <c r="I2480" s="19">
        <v>4</v>
      </c>
      <c r="J2480" s="19">
        <v>1.3</v>
      </c>
      <c r="K2480" s="19">
        <v>4</v>
      </c>
      <c r="L2480" s="19"/>
      <c r="M2480" s="19">
        <f t="shared" ref="M2480:M2491" si="1489">K2480-L2480</f>
        <v>4</v>
      </c>
      <c r="N2480" s="19"/>
      <c r="O2480" s="19">
        <f t="shared" ref="O2480:O2491" si="1490">IF(P2480="m3",I2480*J2480*M2480,IF(P2480="m2-LxH",I2480*M2480,IF(P2480="m2-LxW",I2480*J2480*N2480,IF(P2480="rm",M2480,IF(P2480="lm",I2480,IF(P2480="unit",1,0))))))</f>
        <v>16</v>
      </c>
      <c r="P2480" s="20" t="str">
        <f>VLOOKUP(H2480,Supporting!A:D,2,FALSE)</f>
        <v>m2-LxH</v>
      </c>
      <c r="Q2480" s="21" t="str">
        <f t="shared" ref="Q2480:Q2491" si="1491">IF(S2480&lt;&gt;0,"off hired",IF(R2480&lt;&gt;0,"on hire","-"))</f>
        <v>on hire</v>
      </c>
      <c r="R2480" s="22">
        <v>45002</v>
      </c>
      <c r="S2480" s="22"/>
      <c r="T2480" s="23">
        <f t="shared" ref="T2480:T2491" si="1492">IF(S2480&lt;&gt;0,1,0)</f>
        <v>0</v>
      </c>
      <c r="U2480" s="24">
        <f t="shared" ref="U2480:U2491" ca="1" si="1493">IF(Q2480="on hire",$C$1-R2480+1,IF(Q2480="off hired",S2480-R2480+1,0))/7</f>
        <v>5.5714285714285712</v>
      </c>
      <c r="V2480" s="31">
        <f>VLOOKUP(H2480,Supporting!A:D,3,FALSE)</f>
        <v>14</v>
      </c>
      <c r="W2480" s="25">
        <f>VLOOKUP(H2480,Supporting!A:D,4,FALSE)</f>
        <v>0.84</v>
      </c>
      <c r="X2480" s="26">
        <f t="shared" ref="X2480:X2491" si="1494">V2480*O2480</f>
        <v>224</v>
      </c>
      <c r="Y2480" s="26">
        <f t="shared" ref="Y2480:Y2491" si="1495">W2480*O2480</f>
        <v>13.44</v>
      </c>
      <c r="Z2480" s="26">
        <f t="shared" ref="Z2480:Z2491" si="1496">_xlfn.IFNA(0.7*O2480*V2480,0)</f>
        <v>156.79999999999998</v>
      </c>
      <c r="AA2480" s="26">
        <f t="shared" ref="AA2480:AA2491" si="1497">IF(Q2480="off hired",0.3*O2480*V2480*T2480,0)</f>
        <v>0</v>
      </c>
      <c r="AB2480" s="26">
        <f t="shared" ref="AB2480:AB2491" ca="1" si="1498">_xlfn.IFNA(U2480*O2480*W2480,0)</f>
        <v>74.88</v>
      </c>
      <c r="AC2480" s="26">
        <f t="shared" ref="AC2480:AC2491" ca="1" si="1499">Z2480+AA2480+AB2480</f>
        <v>231.67999999999998</v>
      </c>
      <c r="AD2480" s="93">
        <f t="shared" ref="AD2480:AD2491" ca="1" si="1500">_xlfn.IFNA(AC2480,0)</f>
        <v>231.67999999999998</v>
      </c>
    </row>
    <row r="2481" spans="1:30" ht="30" customHeight="1" x14ac:dyDescent="0.35">
      <c r="A2481" s="16"/>
      <c r="B2481" s="16" t="s">
        <v>114</v>
      </c>
      <c r="C2481" s="17">
        <v>2088</v>
      </c>
      <c r="D2481" s="18">
        <v>14776</v>
      </c>
      <c r="E2481" s="18"/>
      <c r="F2481" s="19" t="s">
        <v>49</v>
      </c>
      <c r="G2481" s="16" t="s">
        <v>53</v>
      </c>
      <c r="H2481" s="16" t="s">
        <v>52</v>
      </c>
      <c r="I2481" s="19">
        <v>7.5</v>
      </c>
      <c r="J2481" s="19">
        <v>1.8</v>
      </c>
      <c r="K2481" s="19">
        <v>2.5</v>
      </c>
      <c r="L2481" s="19"/>
      <c r="M2481" s="19">
        <f t="shared" si="1489"/>
        <v>2.5</v>
      </c>
      <c r="N2481" s="19"/>
      <c r="O2481" s="19">
        <f t="shared" si="1490"/>
        <v>18.75</v>
      </c>
      <c r="P2481" s="20" t="str">
        <f>VLOOKUP(H2481,Supporting!A:D,2,FALSE)</f>
        <v>m2-LxH</v>
      </c>
      <c r="Q2481" s="21" t="str">
        <f t="shared" si="1491"/>
        <v>on hire</v>
      </c>
      <c r="R2481" s="22">
        <v>45001</v>
      </c>
      <c r="S2481" s="22"/>
      <c r="T2481" s="23">
        <f t="shared" si="1492"/>
        <v>0</v>
      </c>
      <c r="U2481" s="24">
        <f t="shared" ca="1" si="1493"/>
        <v>5.7142857142857144</v>
      </c>
      <c r="V2481" s="31">
        <f>VLOOKUP(H2481,Supporting!A:D,3,FALSE)</f>
        <v>18</v>
      </c>
      <c r="W2481" s="25">
        <f>VLOOKUP(H2481,Supporting!A:D,4,FALSE)</f>
        <v>1.05</v>
      </c>
      <c r="X2481" s="26">
        <f t="shared" si="1494"/>
        <v>337.5</v>
      </c>
      <c r="Y2481" s="26">
        <f t="shared" si="1495"/>
        <v>19.6875</v>
      </c>
      <c r="Z2481" s="26">
        <f t="shared" si="1496"/>
        <v>236.25</v>
      </c>
      <c r="AA2481" s="26">
        <f t="shared" si="1497"/>
        <v>0</v>
      </c>
      <c r="AB2481" s="26">
        <f t="shared" ca="1" si="1498"/>
        <v>112.5</v>
      </c>
      <c r="AC2481" s="26">
        <f t="shared" ca="1" si="1499"/>
        <v>348.75</v>
      </c>
      <c r="AD2481" s="93">
        <f t="shared" ca="1" si="1500"/>
        <v>348.75</v>
      </c>
    </row>
    <row r="2482" spans="1:30" ht="30" customHeight="1" x14ac:dyDescent="0.35">
      <c r="A2482" s="16"/>
      <c r="B2482" s="16" t="s">
        <v>114</v>
      </c>
      <c r="C2482" s="17">
        <v>2088</v>
      </c>
      <c r="D2482" s="18">
        <v>14776</v>
      </c>
      <c r="E2482" s="18"/>
      <c r="F2482" s="19" t="s">
        <v>49</v>
      </c>
      <c r="G2482" s="16" t="s">
        <v>53</v>
      </c>
      <c r="H2482" s="16" t="s">
        <v>41</v>
      </c>
      <c r="I2482" s="19">
        <v>5</v>
      </c>
      <c r="J2482" s="19">
        <v>1</v>
      </c>
      <c r="K2482" s="19"/>
      <c r="L2482" s="19"/>
      <c r="M2482" s="19">
        <f t="shared" si="1489"/>
        <v>0</v>
      </c>
      <c r="N2482" s="19">
        <v>1</v>
      </c>
      <c r="O2482" s="19">
        <f t="shared" si="1490"/>
        <v>5</v>
      </c>
      <c r="P2482" s="20" t="str">
        <f>VLOOKUP(H2482,Supporting!A:D,2,FALSE)</f>
        <v>m2-LxW</v>
      </c>
      <c r="Q2482" s="21" t="str">
        <f t="shared" si="1491"/>
        <v>on hire</v>
      </c>
      <c r="R2482" s="22">
        <v>45001</v>
      </c>
      <c r="S2482" s="22"/>
      <c r="T2482" s="23">
        <f t="shared" si="1492"/>
        <v>0</v>
      </c>
      <c r="U2482" s="24">
        <f t="shared" ca="1" si="1493"/>
        <v>5.7142857142857144</v>
      </c>
      <c r="V2482" s="31">
        <f>VLOOKUP(H2482,Supporting!A:D,3,FALSE)</f>
        <v>36.5</v>
      </c>
      <c r="W2482" s="25">
        <f>VLOOKUP(H2482,Supporting!A:D,4,FALSE)</f>
        <v>3.15</v>
      </c>
      <c r="X2482" s="26">
        <f t="shared" si="1494"/>
        <v>182.5</v>
      </c>
      <c r="Y2482" s="26">
        <f t="shared" si="1495"/>
        <v>15.75</v>
      </c>
      <c r="Z2482" s="26">
        <f t="shared" si="1496"/>
        <v>127.75</v>
      </c>
      <c r="AA2482" s="26">
        <f t="shared" si="1497"/>
        <v>0</v>
      </c>
      <c r="AB2482" s="26">
        <f t="shared" ca="1" si="1498"/>
        <v>90</v>
      </c>
      <c r="AC2482" s="26">
        <f t="shared" ca="1" si="1499"/>
        <v>217.75</v>
      </c>
      <c r="AD2482" s="93">
        <f t="shared" ca="1" si="1500"/>
        <v>217.75</v>
      </c>
    </row>
    <row r="2483" spans="1:30" ht="30" customHeight="1" x14ac:dyDescent="0.35">
      <c r="A2483" s="16"/>
      <c r="B2483" s="16" t="s">
        <v>79</v>
      </c>
      <c r="C2483" s="17">
        <v>2087</v>
      </c>
      <c r="D2483" s="18">
        <v>14775</v>
      </c>
      <c r="E2483" s="18"/>
      <c r="F2483" s="19" t="s">
        <v>49</v>
      </c>
      <c r="G2483" s="16" t="s">
        <v>80</v>
      </c>
      <c r="H2483" s="16" t="s">
        <v>36</v>
      </c>
      <c r="I2483" s="19">
        <v>10</v>
      </c>
      <c r="J2483" s="19">
        <v>0.6</v>
      </c>
      <c r="K2483" s="19">
        <v>3</v>
      </c>
      <c r="L2483" s="19"/>
      <c r="M2483" s="19">
        <f t="shared" si="1489"/>
        <v>3</v>
      </c>
      <c r="N2483" s="19"/>
      <c r="O2483" s="19">
        <f t="shared" si="1490"/>
        <v>30</v>
      </c>
      <c r="P2483" s="20" t="str">
        <f>VLOOKUP(H2483,Supporting!A:D,2,FALSE)</f>
        <v>m2-LxH</v>
      </c>
      <c r="Q2483" s="21" t="str">
        <f t="shared" si="1491"/>
        <v>on hire</v>
      </c>
      <c r="R2483" s="22">
        <v>45001</v>
      </c>
      <c r="S2483" s="22"/>
      <c r="T2483" s="23">
        <f t="shared" si="1492"/>
        <v>0</v>
      </c>
      <c r="U2483" s="24">
        <f t="shared" ca="1" si="1493"/>
        <v>5.7142857142857144</v>
      </c>
      <c r="V2483" s="31">
        <f>VLOOKUP(H2483,Supporting!A:D,3,FALSE)</f>
        <v>14</v>
      </c>
      <c r="W2483" s="25">
        <f>VLOOKUP(H2483,Supporting!A:D,4,FALSE)</f>
        <v>0.84</v>
      </c>
      <c r="X2483" s="26">
        <f t="shared" si="1494"/>
        <v>420</v>
      </c>
      <c r="Y2483" s="26">
        <f t="shared" si="1495"/>
        <v>25.2</v>
      </c>
      <c r="Z2483" s="26">
        <f t="shared" si="1496"/>
        <v>294</v>
      </c>
      <c r="AA2483" s="26">
        <f t="shared" si="1497"/>
        <v>0</v>
      </c>
      <c r="AB2483" s="26">
        <f t="shared" ca="1" si="1498"/>
        <v>144</v>
      </c>
      <c r="AC2483" s="26">
        <f t="shared" ca="1" si="1499"/>
        <v>438</v>
      </c>
      <c r="AD2483" s="93">
        <f t="shared" ca="1" si="1500"/>
        <v>438</v>
      </c>
    </row>
    <row r="2484" spans="1:30" ht="30" customHeight="1" x14ac:dyDescent="0.35">
      <c r="A2484" s="16"/>
      <c r="B2484" s="16" t="s">
        <v>79</v>
      </c>
      <c r="C2484" s="17">
        <v>2086</v>
      </c>
      <c r="D2484" s="18">
        <v>14774</v>
      </c>
      <c r="E2484" s="18">
        <v>8729</v>
      </c>
      <c r="F2484" s="19" t="s">
        <v>577</v>
      </c>
      <c r="G2484" s="16"/>
      <c r="H2484" s="16" t="s">
        <v>36</v>
      </c>
      <c r="I2484" s="19">
        <v>3.1</v>
      </c>
      <c r="J2484" s="19">
        <v>1</v>
      </c>
      <c r="K2484" s="19">
        <v>1.5</v>
      </c>
      <c r="L2484" s="19"/>
      <c r="M2484" s="19">
        <f t="shared" si="1489"/>
        <v>1.5</v>
      </c>
      <c r="N2484" s="19"/>
      <c r="O2484" s="19">
        <f t="shared" si="1490"/>
        <v>4.6500000000000004</v>
      </c>
      <c r="P2484" s="20" t="str">
        <f>VLOOKUP(H2484,Supporting!A:D,2,FALSE)</f>
        <v>m2-LxH</v>
      </c>
      <c r="Q2484" s="21" t="str">
        <f t="shared" si="1491"/>
        <v>off hired</v>
      </c>
      <c r="R2484" s="22">
        <v>45001</v>
      </c>
      <c r="S2484" s="22">
        <v>45008</v>
      </c>
      <c r="T2484" s="23">
        <f t="shared" si="1492"/>
        <v>1</v>
      </c>
      <c r="U2484" s="24">
        <f t="shared" si="1493"/>
        <v>1.1428571428571428</v>
      </c>
      <c r="V2484" s="31">
        <f>VLOOKUP(H2484,Supporting!A:D,3,FALSE)</f>
        <v>14</v>
      </c>
      <c r="W2484" s="25">
        <f>VLOOKUP(H2484,Supporting!A:D,4,FALSE)</f>
        <v>0.84</v>
      </c>
      <c r="X2484" s="26">
        <f t="shared" si="1494"/>
        <v>65.100000000000009</v>
      </c>
      <c r="Y2484" s="26">
        <f t="shared" si="1495"/>
        <v>3.9060000000000001</v>
      </c>
      <c r="Z2484" s="26">
        <f t="shared" si="1496"/>
        <v>45.57</v>
      </c>
      <c r="AA2484" s="26">
        <f t="shared" si="1497"/>
        <v>19.53</v>
      </c>
      <c r="AB2484" s="26">
        <f t="shared" si="1498"/>
        <v>4.4639999999999995</v>
      </c>
      <c r="AC2484" s="26">
        <f t="shared" si="1499"/>
        <v>69.563999999999993</v>
      </c>
      <c r="AD2484" s="93">
        <f t="shared" si="1500"/>
        <v>69.563999999999993</v>
      </c>
    </row>
    <row r="2485" spans="1:30" ht="30" customHeight="1" x14ac:dyDescent="0.35">
      <c r="A2485" s="16"/>
      <c r="B2485" s="16" t="s">
        <v>47</v>
      </c>
      <c r="C2485" s="17">
        <v>2077</v>
      </c>
      <c r="D2485" s="18">
        <v>14765</v>
      </c>
      <c r="E2485" s="18"/>
      <c r="F2485" s="19" t="s">
        <v>49</v>
      </c>
      <c r="G2485" s="16"/>
      <c r="H2485" s="16" t="s">
        <v>28</v>
      </c>
      <c r="I2485" s="19">
        <v>2.5</v>
      </c>
      <c r="J2485" s="19">
        <v>2.5</v>
      </c>
      <c r="K2485" s="19">
        <v>5</v>
      </c>
      <c r="L2485" s="19"/>
      <c r="M2485" s="19">
        <f t="shared" si="1489"/>
        <v>5</v>
      </c>
      <c r="N2485" s="19"/>
      <c r="O2485" s="19">
        <f t="shared" si="1490"/>
        <v>31.25</v>
      </c>
      <c r="P2485" s="20" t="str">
        <f>VLOOKUP(H2485,Supporting!A:D,2,FALSE)</f>
        <v>m3</v>
      </c>
      <c r="Q2485" s="21" t="str">
        <f t="shared" si="1491"/>
        <v>on hire</v>
      </c>
      <c r="R2485" s="22">
        <v>44999</v>
      </c>
      <c r="S2485" s="22"/>
      <c r="T2485" s="23">
        <f t="shared" si="1492"/>
        <v>0</v>
      </c>
      <c r="U2485" s="24">
        <f t="shared" ca="1" si="1493"/>
        <v>6</v>
      </c>
      <c r="V2485" s="31">
        <f>VLOOKUP(H2485,Supporting!A:D,3,FALSE)</f>
        <v>7.5</v>
      </c>
      <c r="W2485" s="25">
        <f>VLOOKUP(H2485,Supporting!A:D,4,FALSE)</f>
        <v>0.70000000000000007</v>
      </c>
      <c r="X2485" s="26">
        <f t="shared" si="1494"/>
        <v>234.375</v>
      </c>
      <c r="Y2485" s="26">
        <f t="shared" si="1495"/>
        <v>21.875000000000004</v>
      </c>
      <c r="Z2485" s="26">
        <f t="shared" si="1496"/>
        <v>164.0625</v>
      </c>
      <c r="AA2485" s="26">
        <f t="shared" si="1497"/>
        <v>0</v>
      </c>
      <c r="AB2485" s="26">
        <f t="shared" ca="1" si="1498"/>
        <v>131.25</v>
      </c>
      <c r="AC2485" s="26">
        <f t="shared" ca="1" si="1499"/>
        <v>295.3125</v>
      </c>
      <c r="AD2485" s="93">
        <f t="shared" ca="1" si="1500"/>
        <v>295.3125</v>
      </c>
    </row>
    <row r="2486" spans="1:30" ht="30" customHeight="1" x14ac:dyDescent="0.35">
      <c r="A2486" s="16"/>
      <c r="B2486" s="16" t="s">
        <v>79</v>
      </c>
      <c r="C2486" s="17">
        <v>2038</v>
      </c>
      <c r="D2486" s="18">
        <v>14726</v>
      </c>
      <c r="E2486" s="18">
        <v>8709</v>
      </c>
      <c r="F2486" s="19" t="s">
        <v>49</v>
      </c>
      <c r="G2486" s="16" t="s">
        <v>80</v>
      </c>
      <c r="H2486" s="16" t="s">
        <v>38</v>
      </c>
      <c r="I2486" s="19">
        <v>1.8</v>
      </c>
      <c r="J2486" s="19">
        <v>1.3</v>
      </c>
      <c r="K2486" s="19">
        <v>4</v>
      </c>
      <c r="L2486" s="19"/>
      <c r="M2486" s="19">
        <f t="shared" si="1489"/>
        <v>4</v>
      </c>
      <c r="N2486" s="19"/>
      <c r="O2486" s="19">
        <f t="shared" si="1490"/>
        <v>4</v>
      </c>
      <c r="P2486" s="20" t="str">
        <f>VLOOKUP(H2486,Supporting!A:D,2,FALSE)</f>
        <v>rm</v>
      </c>
      <c r="Q2486" s="21" t="str">
        <f t="shared" si="1491"/>
        <v>off hired</v>
      </c>
      <c r="R2486" s="22">
        <v>44990</v>
      </c>
      <c r="S2486" s="22">
        <v>45000</v>
      </c>
      <c r="T2486" s="23">
        <f t="shared" si="1492"/>
        <v>1</v>
      </c>
      <c r="U2486" s="24">
        <f t="shared" si="1493"/>
        <v>1.5714285714285714</v>
      </c>
      <c r="V2486" s="31">
        <f>VLOOKUP(H2486,Supporting!A:D,3,FALSE)</f>
        <v>135</v>
      </c>
      <c r="W2486" s="25">
        <f>VLOOKUP(H2486,Supporting!A:D,4,FALSE)</f>
        <v>12.25</v>
      </c>
      <c r="X2486" s="26">
        <f t="shared" si="1494"/>
        <v>540</v>
      </c>
      <c r="Y2486" s="26">
        <f t="shared" si="1495"/>
        <v>49</v>
      </c>
      <c r="Z2486" s="26">
        <f t="shared" si="1496"/>
        <v>378</v>
      </c>
      <c r="AA2486" s="26">
        <f t="shared" si="1497"/>
        <v>162</v>
      </c>
      <c r="AB2486" s="26">
        <f t="shared" si="1498"/>
        <v>77</v>
      </c>
      <c r="AC2486" s="26">
        <f t="shared" si="1499"/>
        <v>617</v>
      </c>
      <c r="AD2486" s="93">
        <f t="shared" si="1500"/>
        <v>617</v>
      </c>
    </row>
    <row r="2487" spans="1:30" ht="30" customHeight="1" x14ac:dyDescent="0.35">
      <c r="A2487" s="16"/>
      <c r="B2487" s="16" t="s">
        <v>79</v>
      </c>
      <c r="C2487" s="17">
        <v>2039</v>
      </c>
      <c r="D2487" s="18">
        <v>14727</v>
      </c>
      <c r="E2487" s="18">
        <v>8711</v>
      </c>
      <c r="F2487" s="19" t="s">
        <v>49</v>
      </c>
      <c r="G2487" s="16" t="s">
        <v>80</v>
      </c>
      <c r="H2487" s="16" t="s">
        <v>38</v>
      </c>
      <c r="I2487" s="19">
        <v>1.8</v>
      </c>
      <c r="J2487" s="19">
        <v>1.3</v>
      </c>
      <c r="K2487" s="19">
        <v>5</v>
      </c>
      <c r="L2487" s="19"/>
      <c r="M2487" s="19">
        <f t="shared" ref="M2487:M2488" si="1501">K2487-L2487</f>
        <v>5</v>
      </c>
      <c r="N2487" s="19"/>
      <c r="O2487" s="19">
        <f t="shared" ref="O2487:O2488" si="1502">IF(P2487="m3",I2487*J2487*M2487,IF(P2487="m2-LxH",I2487*M2487,IF(P2487="m2-LxW",I2487*J2487*N2487,IF(P2487="rm",M2487,IF(P2487="lm",I2487,IF(P2487="unit",1,0))))))</f>
        <v>5</v>
      </c>
      <c r="P2487" s="20" t="str">
        <f>VLOOKUP(H2487,Supporting!A:D,2,FALSE)</f>
        <v>rm</v>
      </c>
      <c r="Q2487" s="21" t="str">
        <f t="shared" ref="Q2487:Q2488" si="1503">IF(S2487&lt;&gt;0,"off hired",IF(R2487&lt;&gt;0,"on hire","-"))</f>
        <v>off hired</v>
      </c>
      <c r="R2487" s="22">
        <v>44991</v>
      </c>
      <c r="S2487" s="22">
        <v>45000</v>
      </c>
      <c r="T2487" s="23">
        <f t="shared" ref="T2487:T2488" si="1504">IF(S2487&lt;&gt;0,1,0)</f>
        <v>1</v>
      </c>
      <c r="U2487" s="24">
        <f t="shared" ref="U2487:U2488" si="1505">IF(Q2487="on hire",$C$1-R2487+1,IF(Q2487="off hired",S2487-R2487+1,0))/7</f>
        <v>1.4285714285714286</v>
      </c>
      <c r="V2487" s="31">
        <f>VLOOKUP(H2487,Supporting!A:D,3,FALSE)</f>
        <v>135</v>
      </c>
      <c r="W2487" s="25">
        <f>VLOOKUP(H2487,Supporting!A:D,4,FALSE)</f>
        <v>12.25</v>
      </c>
      <c r="X2487" s="26">
        <f t="shared" ref="X2487:X2488" si="1506">V2487*O2487</f>
        <v>675</v>
      </c>
      <c r="Y2487" s="26">
        <f t="shared" ref="Y2487:Y2488" si="1507">W2487*O2487</f>
        <v>61.25</v>
      </c>
      <c r="Z2487" s="26">
        <f t="shared" ref="Z2487:Z2488" si="1508">_xlfn.IFNA(0.7*O2487*V2487,0)</f>
        <v>472.5</v>
      </c>
      <c r="AA2487" s="26">
        <f t="shared" ref="AA2487:AA2488" si="1509">IF(Q2487="off hired",0.3*O2487*V2487*T2487,0)</f>
        <v>202.5</v>
      </c>
      <c r="AB2487" s="26">
        <f t="shared" ref="AB2487:AB2488" si="1510">_xlfn.IFNA(U2487*O2487*W2487,0)</f>
        <v>87.5</v>
      </c>
      <c r="AC2487" s="26">
        <f t="shared" ref="AC2487:AC2488" si="1511">Z2487+AA2487+AB2487</f>
        <v>762.5</v>
      </c>
      <c r="AD2487" s="93">
        <f t="shared" ref="AD2487:AD2488" si="1512">_xlfn.IFNA(AC2487,0)</f>
        <v>762.5</v>
      </c>
    </row>
    <row r="2488" spans="1:30" ht="30" customHeight="1" x14ac:dyDescent="0.35">
      <c r="A2488" s="16"/>
      <c r="B2488" s="16" t="s">
        <v>47</v>
      </c>
      <c r="C2488" s="17">
        <v>2106</v>
      </c>
      <c r="D2488" s="18">
        <v>14794</v>
      </c>
      <c r="E2488" s="18">
        <v>8735</v>
      </c>
      <c r="F2488" s="19" t="s">
        <v>577</v>
      </c>
      <c r="G2488" s="16" t="s">
        <v>642</v>
      </c>
      <c r="H2488" s="16" t="s">
        <v>28</v>
      </c>
      <c r="I2488" s="19">
        <v>7.5</v>
      </c>
      <c r="J2488" s="19">
        <v>2.5</v>
      </c>
      <c r="K2488" s="19">
        <v>4.5</v>
      </c>
      <c r="L2488" s="19"/>
      <c r="M2488" s="19">
        <f t="shared" si="1501"/>
        <v>4.5</v>
      </c>
      <c r="N2488" s="19"/>
      <c r="O2488" s="19">
        <f t="shared" si="1502"/>
        <v>84.375</v>
      </c>
      <c r="P2488" s="20" t="str">
        <f>VLOOKUP(H2488,Supporting!A:D,2,FALSE)</f>
        <v>m3</v>
      </c>
      <c r="Q2488" s="21" t="str">
        <f t="shared" si="1503"/>
        <v>off hired</v>
      </c>
      <c r="R2488" s="22">
        <v>45006</v>
      </c>
      <c r="S2488" s="22">
        <v>45008</v>
      </c>
      <c r="T2488" s="23">
        <f t="shared" si="1504"/>
        <v>1</v>
      </c>
      <c r="U2488" s="24">
        <f t="shared" si="1505"/>
        <v>0.42857142857142855</v>
      </c>
      <c r="V2488" s="31">
        <f>VLOOKUP(H2488,Supporting!A:D,3,FALSE)</f>
        <v>7.5</v>
      </c>
      <c r="W2488" s="25">
        <f>VLOOKUP(H2488,Supporting!A:D,4,FALSE)</f>
        <v>0.70000000000000007</v>
      </c>
      <c r="X2488" s="26">
        <f t="shared" si="1506"/>
        <v>632.8125</v>
      </c>
      <c r="Y2488" s="26">
        <f t="shared" si="1507"/>
        <v>59.062500000000007</v>
      </c>
      <c r="Z2488" s="26">
        <f t="shared" si="1508"/>
        <v>442.96874999999994</v>
      </c>
      <c r="AA2488" s="26">
        <f t="shared" si="1509"/>
        <v>189.84375</v>
      </c>
      <c r="AB2488" s="26">
        <f t="shared" si="1510"/>
        <v>25.3125</v>
      </c>
      <c r="AC2488" s="26">
        <f t="shared" si="1511"/>
        <v>658.125</v>
      </c>
      <c r="AD2488" s="93">
        <f t="shared" si="1512"/>
        <v>658.125</v>
      </c>
    </row>
    <row r="2489" spans="1:30" ht="30" customHeight="1" x14ac:dyDescent="0.35">
      <c r="A2489" s="16"/>
      <c r="B2489" s="16" t="s">
        <v>97</v>
      </c>
      <c r="C2489" s="17">
        <v>2112</v>
      </c>
      <c r="D2489" s="18">
        <v>14800</v>
      </c>
      <c r="E2489" s="18"/>
      <c r="F2489" s="19" t="s">
        <v>577</v>
      </c>
      <c r="G2489" s="16" t="s">
        <v>72</v>
      </c>
      <c r="H2489" s="16" t="s">
        <v>38</v>
      </c>
      <c r="I2489" s="19">
        <v>2.5</v>
      </c>
      <c r="J2489" s="19">
        <v>1.8</v>
      </c>
      <c r="K2489" s="19">
        <v>5.5</v>
      </c>
      <c r="L2489" s="19"/>
      <c r="M2489" s="19">
        <f t="shared" si="1489"/>
        <v>5.5</v>
      </c>
      <c r="N2489" s="19"/>
      <c r="O2489" s="19">
        <f t="shared" si="1490"/>
        <v>5.5</v>
      </c>
      <c r="P2489" s="20" t="str">
        <f>VLOOKUP(H2489,Supporting!A:D,2,FALSE)</f>
        <v>rm</v>
      </c>
      <c r="Q2489" s="21" t="str">
        <f t="shared" si="1491"/>
        <v>on hire</v>
      </c>
      <c r="R2489" s="22">
        <v>45007</v>
      </c>
      <c r="S2489" s="22"/>
      <c r="T2489" s="23">
        <f t="shared" si="1492"/>
        <v>0</v>
      </c>
      <c r="U2489" s="24">
        <f t="shared" ca="1" si="1493"/>
        <v>4.8571428571428568</v>
      </c>
      <c r="V2489" s="31">
        <f>VLOOKUP(H2489,Supporting!A:D,3,FALSE)</f>
        <v>135</v>
      </c>
      <c r="W2489" s="25">
        <f>VLOOKUP(H2489,Supporting!A:D,4,FALSE)</f>
        <v>12.25</v>
      </c>
      <c r="X2489" s="26">
        <f t="shared" si="1494"/>
        <v>742.5</v>
      </c>
      <c r="Y2489" s="26">
        <f t="shared" si="1495"/>
        <v>67.375</v>
      </c>
      <c r="Z2489" s="26">
        <f t="shared" si="1496"/>
        <v>519.75</v>
      </c>
      <c r="AA2489" s="26">
        <f t="shared" si="1497"/>
        <v>0</v>
      </c>
      <c r="AB2489" s="26">
        <f t="shared" ca="1" si="1498"/>
        <v>327.24999999999994</v>
      </c>
      <c r="AC2489" s="26">
        <f t="shared" ca="1" si="1499"/>
        <v>847</v>
      </c>
      <c r="AD2489" s="93">
        <f t="shared" ca="1" si="1500"/>
        <v>847</v>
      </c>
    </row>
    <row r="2490" spans="1:30" ht="30" customHeight="1" x14ac:dyDescent="0.35">
      <c r="A2490" s="16"/>
      <c r="B2490" s="16" t="s">
        <v>100</v>
      </c>
      <c r="C2490" s="17">
        <v>2111</v>
      </c>
      <c r="D2490" s="18">
        <v>14799</v>
      </c>
      <c r="E2490" s="18"/>
      <c r="F2490" s="19" t="s">
        <v>49</v>
      </c>
      <c r="G2490" s="16"/>
      <c r="H2490" s="16" t="s">
        <v>28</v>
      </c>
      <c r="I2490" s="19">
        <v>7</v>
      </c>
      <c r="J2490" s="19">
        <v>2.5</v>
      </c>
      <c r="K2490" s="19">
        <v>1.5</v>
      </c>
      <c r="L2490" s="19"/>
      <c r="M2490" s="19">
        <f t="shared" si="1489"/>
        <v>1.5</v>
      </c>
      <c r="N2490" s="19"/>
      <c r="O2490" s="19">
        <f t="shared" si="1490"/>
        <v>26.25</v>
      </c>
      <c r="P2490" s="20" t="str">
        <f>VLOOKUP(H2490,Supporting!A:D,2,FALSE)</f>
        <v>m3</v>
      </c>
      <c r="Q2490" s="21" t="str">
        <f t="shared" si="1491"/>
        <v>on hire</v>
      </c>
      <c r="R2490" s="22">
        <v>45007</v>
      </c>
      <c r="S2490" s="22"/>
      <c r="T2490" s="23">
        <f t="shared" si="1492"/>
        <v>0</v>
      </c>
      <c r="U2490" s="24">
        <f t="shared" ca="1" si="1493"/>
        <v>4.8571428571428568</v>
      </c>
      <c r="V2490" s="31">
        <f>VLOOKUP(H2490,Supporting!A:D,3,FALSE)</f>
        <v>7.5</v>
      </c>
      <c r="W2490" s="25">
        <f>VLOOKUP(H2490,Supporting!A:D,4,FALSE)</f>
        <v>0.70000000000000007</v>
      </c>
      <c r="X2490" s="26">
        <f t="shared" si="1494"/>
        <v>196.875</v>
      </c>
      <c r="Y2490" s="26">
        <f t="shared" si="1495"/>
        <v>18.375</v>
      </c>
      <c r="Z2490" s="26">
        <f t="shared" si="1496"/>
        <v>137.8125</v>
      </c>
      <c r="AA2490" s="26">
        <f t="shared" si="1497"/>
        <v>0</v>
      </c>
      <c r="AB2490" s="26">
        <f t="shared" ca="1" si="1498"/>
        <v>89.25</v>
      </c>
      <c r="AC2490" s="26">
        <f t="shared" ca="1" si="1499"/>
        <v>227.0625</v>
      </c>
      <c r="AD2490" s="93">
        <f t="shared" ca="1" si="1500"/>
        <v>227.0625</v>
      </c>
    </row>
    <row r="2491" spans="1:30" ht="30" customHeight="1" x14ac:dyDescent="0.35">
      <c r="A2491" s="16"/>
      <c r="B2491" s="16" t="s">
        <v>100</v>
      </c>
      <c r="C2491" s="17">
        <v>2111</v>
      </c>
      <c r="D2491" s="18">
        <v>14799</v>
      </c>
      <c r="E2491" s="18"/>
      <c r="F2491" s="19" t="s">
        <v>49</v>
      </c>
      <c r="G2491" s="16"/>
      <c r="H2491" s="16" t="s">
        <v>36</v>
      </c>
      <c r="I2491" s="19">
        <v>10</v>
      </c>
      <c r="J2491" s="19">
        <v>1</v>
      </c>
      <c r="K2491" s="19">
        <v>1.5</v>
      </c>
      <c r="L2491" s="19"/>
      <c r="M2491" s="19">
        <f t="shared" si="1489"/>
        <v>1.5</v>
      </c>
      <c r="N2491" s="19"/>
      <c r="O2491" s="19">
        <f t="shared" si="1490"/>
        <v>15</v>
      </c>
      <c r="P2491" s="20" t="str">
        <f>VLOOKUP(H2491,Supporting!A:D,2,FALSE)</f>
        <v>m2-LxH</v>
      </c>
      <c r="Q2491" s="21" t="str">
        <f t="shared" si="1491"/>
        <v>on hire</v>
      </c>
      <c r="R2491" s="22">
        <v>45007</v>
      </c>
      <c r="S2491" s="22"/>
      <c r="T2491" s="23">
        <f t="shared" si="1492"/>
        <v>0</v>
      </c>
      <c r="U2491" s="24">
        <f t="shared" ca="1" si="1493"/>
        <v>4.8571428571428568</v>
      </c>
      <c r="V2491" s="31">
        <f>VLOOKUP(H2491,Supporting!A:D,3,FALSE)</f>
        <v>14</v>
      </c>
      <c r="W2491" s="25">
        <f>VLOOKUP(H2491,Supporting!A:D,4,FALSE)</f>
        <v>0.84</v>
      </c>
      <c r="X2491" s="26">
        <f t="shared" si="1494"/>
        <v>210</v>
      </c>
      <c r="Y2491" s="26">
        <f t="shared" si="1495"/>
        <v>12.6</v>
      </c>
      <c r="Z2491" s="26">
        <f t="shared" si="1496"/>
        <v>147</v>
      </c>
      <c r="AA2491" s="26">
        <f t="shared" si="1497"/>
        <v>0</v>
      </c>
      <c r="AB2491" s="26">
        <f t="shared" ca="1" si="1498"/>
        <v>61.199999999999989</v>
      </c>
      <c r="AC2491" s="26">
        <f t="shared" ca="1" si="1499"/>
        <v>208.2</v>
      </c>
      <c r="AD2491" s="93">
        <f t="shared" ca="1" si="1500"/>
        <v>208.2</v>
      </c>
    </row>
    <row r="2492" spans="1:30" ht="30" customHeight="1" x14ac:dyDescent="0.35">
      <c r="A2492" s="16"/>
      <c r="B2492" s="16" t="s">
        <v>79</v>
      </c>
      <c r="C2492" s="17">
        <v>2110</v>
      </c>
      <c r="D2492" s="18">
        <v>14798</v>
      </c>
      <c r="E2492" s="18"/>
      <c r="F2492" s="19" t="s">
        <v>577</v>
      </c>
      <c r="G2492" s="16"/>
      <c r="H2492" s="16" t="s">
        <v>52</v>
      </c>
      <c r="I2492" s="19">
        <v>4.3</v>
      </c>
      <c r="J2492" s="19">
        <v>1.8</v>
      </c>
      <c r="K2492" s="19">
        <v>8</v>
      </c>
      <c r="L2492" s="19"/>
      <c r="M2492" s="19">
        <f t="shared" ref="M2492" si="1513">K2492-L2492</f>
        <v>8</v>
      </c>
      <c r="N2492" s="19"/>
      <c r="O2492" s="19">
        <f t="shared" ref="O2492" si="1514">IF(P2492="m3",I2492*J2492*M2492,IF(P2492="m2-LxH",I2492*M2492,IF(P2492="m2-LxW",I2492*J2492*N2492,IF(P2492="rm",M2492,IF(P2492="lm",I2492,IF(P2492="unit",1,0))))))</f>
        <v>34.4</v>
      </c>
      <c r="P2492" s="20" t="str">
        <f>VLOOKUP(H2492,Supporting!A:D,2,FALSE)</f>
        <v>m2-LxH</v>
      </c>
      <c r="Q2492" s="21" t="str">
        <f t="shared" ref="Q2492" si="1515">IF(S2492&lt;&gt;0,"off hired",IF(R2492&lt;&gt;0,"on hire","-"))</f>
        <v>on hire</v>
      </c>
      <c r="R2492" s="22">
        <v>45007</v>
      </c>
      <c r="S2492" s="22"/>
      <c r="T2492" s="23">
        <f t="shared" ref="T2492" si="1516">IF(S2492&lt;&gt;0,1,0)</f>
        <v>0</v>
      </c>
      <c r="U2492" s="24">
        <f t="shared" ref="U2492" ca="1" si="1517">IF(Q2492="on hire",$C$1-R2492+1,IF(Q2492="off hired",S2492-R2492+1,0))/7</f>
        <v>4.8571428571428568</v>
      </c>
      <c r="V2492" s="31">
        <f>VLOOKUP(H2492,Supporting!A:D,3,FALSE)</f>
        <v>18</v>
      </c>
      <c r="W2492" s="25">
        <f>VLOOKUP(H2492,Supporting!A:D,4,FALSE)</f>
        <v>1.05</v>
      </c>
      <c r="X2492" s="26">
        <f t="shared" ref="X2492" si="1518">V2492*O2492</f>
        <v>619.19999999999993</v>
      </c>
      <c r="Y2492" s="26">
        <f t="shared" ref="Y2492" si="1519">W2492*O2492</f>
        <v>36.119999999999997</v>
      </c>
      <c r="Z2492" s="26">
        <f t="shared" ref="Z2492" si="1520">_xlfn.IFNA(0.7*O2492*V2492,0)</f>
        <v>433.43999999999994</v>
      </c>
      <c r="AA2492" s="26">
        <f t="shared" ref="AA2492" si="1521">IF(Q2492="off hired",0.3*O2492*V2492*T2492,0)</f>
        <v>0</v>
      </c>
      <c r="AB2492" s="26">
        <f t="shared" ref="AB2492" ca="1" si="1522">_xlfn.IFNA(U2492*O2492*W2492,0)</f>
        <v>175.43999999999997</v>
      </c>
      <c r="AC2492" s="26">
        <f t="shared" ref="AC2492" ca="1" si="1523">Z2492+AA2492+AB2492</f>
        <v>608.87999999999988</v>
      </c>
      <c r="AD2492" s="93">
        <f t="shared" ref="AD2492" ca="1" si="1524">_xlfn.IFNA(AC2492,0)</f>
        <v>608.87999999999988</v>
      </c>
    </row>
    <row r="2493" spans="1:30" ht="30" customHeight="1" x14ac:dyDescent="0.35">
      <c r="A2493" s="16"/>
      <c r="B2493" s="16" t="s">
        <v>79</v>
      </c>
      <c r="C2493" s="17">
        <v>2110</v>
      </c>
      <c r="D2493" s="18">
        <v>14798</v>
      </c>
      <c r="E2493" s="18"/>
      <c r="F2493" s="19" t="s">
        <v>577</v>
      </c>
      <c r="G2493" s="16"/>
      <c r="H2493" s="16" t="s">
        <v>38</v>
      </c>
      <c r="I2493" s="19">
        <v>2.5</v>
      </c>
      <c r="J2493" s="19">
        <v>1.3</v>
      </c>
      <c r="K2493" s="19">
        <v>8</v>
      </c>
      <c r="L2493" s="19"/>
      <c r="M2493" s="19">
        <f t="shared" si="1405"/>
        <v>8</v>
      </c>
      <c r="N2493" s="19"/>
      <c r="O2493" s="19">
        <f t="shared" si="1406"/>
        <v>8</v>
      </c>
      <c r="P2493" s="20" t="str">
        <f>VLOOKUP(H2493,Supporting!A:D,2,FALSE)</f>
        <v>rm</v>
      </c>
      <c r="Q2493" s="21" t="str">
        <f t="shared" si="1407"/>
        <v>on hire</v>
      </c>
      <c r="R2493" s="22">
        <v>45007</v>
      </c>
      <c r="S2493" s="22"/>
      <c r="T2493" s="23">
        <f t="shared" si="1408"/>
        <v>0</v>
      </c>
      <c r="U2493" s="24">
        <f t="shared" ca="1" si="1409"/>
        <v>4.8571428571428568</v>
      </c>
      <c r="V2493" s="31">
        <f>VLOOKUP(H2493,Supporting!A:D,3,FALSE)</f>
        <v>135</v>
      </c>
      <c r="W2493" s="25">
        <f>VLOOKUP(H2493,Supporting!A:D,4,FALSE)</f>
        <v>12.25</v>
      </c>
      <c r="X2493" s="26">
        <f t="shared" si="1410"/>
        <v>1080</v>
      </c>
      <c r="Y2493" s="26">
        <f t="shared" si="1411"/>
        <v>98</v>
      </c>
      <c r="Z2493" s="26">
        <f t="shared" si="1412"/>
        <v>756</v>
      </c>
      <c r="AA2493" s="26">
        <f t="shared" si="1413"/>
        <v>0</v>
      </c>
      <c r="AB2493" s="26">
        <f t="shared" ca="1" si="1414"/>
        <v>475.99999999999994</v>
      </c>
      <c r="AC2493" s="26">
        <f t="shared" ca="1" si="1415"/>
        <v>1232</v>
      </c>
      <c r="AD2493" s="93">
        <f t="shared" ca="1" si="1416"/>
        <v>1232</v>
      </c>
    </row>
    <row r="2494" spans="1:30" ht="30" customHeight="1" x14ac:dyDescent="0.35">
      <c r="A2494" s="16"/>
      <c r="B2494" s="16" t="s">
        <v>47</v>
      </c>
      <c r="C2494" s="17">
        <v>2109</v>
      </c>
      <c r="D2494" s="18">
        <v>14797</v>
      </c>
      <c r="E2494" s="18">
        <v>8855</v>
      </c>
      <c r="F2494" s="19" t="s">
        <v>577</v>
      </c>
      <c r="G2494" s="16" t="s">
        <v>65</v>
      </c>
      <c r="H2494" s="16" t="s">
        <v>28</v>
      </c>
      <c r="I2494" s="19">
        <v>2.5</v>
      </c>
      <c r="J2494" s="19">
        <v>2.6</v>
      </c>
      <c r="K2494" s="19">
        <v>2.5</v>
      </c>
      <c r="L2494" s="19"/>
      <c r="M2494" s="19">
        <f t="shared" si="1405"/>
        <v>2.5</v>
      </c>
      <c r="N2494" s="19"/>
      <c r="O2494" s="19">
        <f t="shared" si="1406"/>
        <v>16.25</v>
      </c>
      <c r="P2494" s="20" t="str">
        <f>VLOOKUP(H2494,Supporting!A:D,2,FALSE)</f>
        <v>m3</v>
      </c>
      <c r="Q2494" s="21" t="str">
        <f t="shared" si="1407"/>
        <v>off hired</v>
      </c>
      <c r="R2494" s="22">
        <v>45006</v>
      </c>
      <c r="S2494" s="22">
        <v>45021</v>
      </c>
      <c r="T2494" s="23">
        <f t="shared" si="1408"/>
        <v>1</v>
      </c>
      <c r="U2494" s="24">
        <f t="shared" si="1409"/>
        <v>2.2857142857142856</v>
      </c>
      <c r="V2494" s="31">
        <f>VLOOKUP(H2494,Supporting!A:D,3,FALSE)</f>
        <v>7.5</v>
      </c>
      <c r="W2494" s="25">
        <f>VLOOKUP(H2494,Supporting!A:D,4,FALSE)</f>
        <v>0.70000000000000007</v>
      </c>
      <c r="X2494" s="26">
        <f t="shared" si="1410"/>
        <v>121.875</v>
      </c>
      <c r="Y2494" s="26">
        <f t="shared" si="1411"/>
        <v>11.375000000000002</v>
      </c>
      <c r="Z2494" s="26">
        <f t="shared" si="1412"/>
        <v>85.3125</v>
      </c>
      <c r="AA2494" s="26">
        <f t="shared" si="1413"/>
        <v>36.5625</v>
      </c>
      <c r="AB2494" s="26">
        <f t="shared" si="1414"/>
        <v>26</v>
      </c>
      <c r="AC2494" s="26">
        <f t="shared" si="1415"/>
        <v>147.875</v>
      </c>
      <c r="AD2494" s="93">
        <f t="shared" si="1416"/>
        <v>147.875</v>
      </c>
    </row>
    <row r="2495" spans="1:30" ht="30" customHeight="1" x14ac:dyDescent="0.35">
      <c r="A2495" s="16"/>
      <c r="B2495" s="16" t="s">
        <v>47</v>
      </c>
      <c r="C2495" s="17">
        <v>2108</v>
      </c>
      <c r="D2495" s="18">
        <v>14796</v>
      </c>
      <c r="E2495" s="18"/>
      <c r="F2495" s="19" t="s">
        <v>577</v>
      </c>
      <c r="G2495" s="16" t="s">
        <v>638</v>
      </c>
      <c r="H2495" s="16" t="s">
        <v>28</v>
      </c>
      <c r="I2495" s="19">
        <v>27.5</v>
      </c>
      <c r="J2495" s="19">
        <v>2.5</v>
      </c>
      <c r="K2495" s="19">
        <v>2.5</v>
      </c>
      <c r="L2495" s="19"/>
      <c r="M2495" s="19">
        <f t="shared" si="1405"/>
        <v>2.5</v>
      </c>
      <c r="N2495" s="19"/>
      <c r="O2495" s="19">
        <f t="shared" si="1406"/>
        <v>171.875</v>
      </c>
      <c r="P2495" s="20" t="str">
        <f>VLOOKUP(H2495,Supporting!A:D,2,FALSE)</f>
        <v>m3</v>
      </c>
      <c r="Q2495" s="21" t="str">
        <f t="shared" si="1407"/>
        <v>on hire</v>
      </c>
      <c r="R2495" s="22">
        <v>45006</v>
      </c>
      <c r="S2495" s="22"/>
      <c r="T2495" s="23">
        <f t="shared" si="1408"/>
        <v>0</v>
      </c>
      <c r="U2495" s="24">
        <f t="shared" ca="1" si="1409"/>
        <v>5</v>
      </c>
      <c r="V2495" s="31">
        <f>VLOOKUP(H2495,Supporting!A:D,3,FALSE)</f>
        <v>7.5</v>
      </c>
      <c r="W2495" s="25">
        <f>VLOOKUP(H2495,Supporting!A:D,4,FALSE)</f>
        <v>0.70000000000000007</v>
      </c>
      <c r="X2495" s="26">
        <f t="shared" si="1410"/>
        <v>1289.0625</v>
      </c>
      <c r="Y2495" s="26">
        <f t="shared" si="1411"/>
        <v>120.31250000000001</v>
      </c>
      <c r="Z2495" s="26">
        <f t="shared" si="1412"/>
        <v>902.34374999999989</v>
      </c>
      <c r="AA2495" s="26">
        <f t="shared" si="1413"/>
        <v>0</v>
      </c>
      <c r="AB2495" s="26">
        <f t="shared" ca="1" si="1414"/>
        <v>601.56250000000011</v>
      </c>
      <c r="AC2495" s="26">
        <f t="shared" ca="1" si="1415"/>
        <v>1503.90625</v>
      </c>
      <c r="AD2495" s="93">
        <f t="shared" ca="1" si="1416"/>
        <v>1503.90625</v>
      </c>
    </row>
    <row r="2496" spans="1:30" ht="30" customHeight="1" x14ac:dyDescent="0.35">
      <c r="A2496" s="16"/>
      <c r="B2496" s="16" t="s">
        <v>47</v>
      </c>
      <c r="C2496" s="17">
        <v>2107</v>
      </c>
      <c r="D2496" s="18">
        <v>14795</v>
      </c>
      <c r="E2496" s="18">
        <v>8860</v>
      </c>
      <c r="F2496" s="19" t="s">
        <v>577</v>
      </c>
      <c r="G2496" s="16" t="s">
        <v>638</v>
      </c>
      <c r="H2496" s="16" t="s">
        <v>41</v>
      </c>
      <c r="I2496" s="19">
        <v>6.8</v>
      </c>
      <c r="J2496" s="19">
        <v>1.5</v>
      </c>
      <c r="K2496" s="19"/>
      <c r="L2496" s="19"/>
      <c r="M2496" s="19">
        <f t="shared" si="1405"/>
        <v>0</v>
      </c>
      <c r="N2496" s="19">
        <v>1</v>
      </c>
      <c r="O2496" s="19">
        <f t="shared" si="1406"/>
        <v>10.199999999999999</v>
      </c>
      <c r="P2496" s="20" t="str">
        <f>VLOOKUP(H2496,Supporting!A:D,2,FALSE)</f>
        <v>m2-LxW</v>
      </c>
      <c r="Q2496" s="21" t="str">
        <f t="shared" si="1407"/>
        <v>off hired</v>
      </c>
      <c r="R2496" s="22">
        <v>45006</v>
      </c>
      <c r="S2496" s="22">
        <v>45026</v>
      </c>
      <c r="T2496" s="23">
        <f t="shared" si="1408"/>
        <v>1</v>
      </c>
      <c r="U2496" s="24">
        <f t="shared" si="1409"/>
        <v>3</v>
      </c>
      <c r="V2496" s="31">
        <f>VLOOKUP(H2496,Supporting!A:D,3,FALSE)</f>
        <v>36.5</v>
      </c>
      <c r="W2496" s="25">
        <f>VLOOKUP(H2496,Supporting!A:D,4,FALSE)</f>
        <v>3.15</v>
      </c>
      <c r="X2496" s="26">
        <f t="shared" si="1410"/>
        <v>372.29999999999995</v>
      </c>
      <c r="Y2496" s="26">
        <f t="shared" si="1411"/>
        <v>32.129999999999995</v>
      </c>
      <c r="Z2496" s="26">
        <f t="shared" si="1412"/>
        <v>260.60999999999996</v>
      </c>
      <c r="AA2496" s="26">
        <f t="shared" si="1413"/>
        <v>111.68999999999998</v>
      </c>
      <c r="AB2496" s="26">
        <f t="shared" si="1414"/>
        <v>96.389999999999986</v>
      </c>
      <c r="AC2496" s="26">
        <f t="shared" si="1415"/>
        <v>468.68999999999994</v>
      </c>
      <c r="AD2496" s="93">
        <f t="shared" si="1416"/>
        <v>468.68999999999994</v>
      </c>
    </row>
    <row r="2497" spans="1:30" ht="30" customHeight="1" x14ac:dyDescent="0.35">
      <c r="A2497" s="16"/>
      <c r="B2497" s="16" t="s">
        <v>151</v>
      </c>
      <c r="C2497" s="17">
        <v>2105</v>
      </c>
      <c r="D2497" s="18">
        <v>14793</v>
      </c>
      <c r="E2497" s="18"/>
      <c r="F2497" s="19" t="s">
        <v>49</v>
      </c>
      <c r="G2497" s="16" t="s">
        <v>137</v>
      </c>
      <c r="H2497" s="16" t="s">
        <v>37</v>
      </c>
      <c r="I2497" s="19">
        <v>2.5</v>
      </c>
      <c r="J2497" s="19">
        <v>1.8</v>
      </c>
      <c r="K2497" s="19">
        <v>4</v>
      </c>
      <c r="L2497" s="19"/>
      <c r="M2497" s="19">
        <f t="shared" si="1405"/>
        <v>4</v>
      </c>
      <c r="N2497" s="19"/>
      <c r="O2497" s="19">
        <f t="shared" si="1406"/>
        <v>4</v>
      </c>
      <c r="P2497" s="20" t="str">
        <f>VLOOKUP(H2497,Supporting!A:D,2,FALSE)</f>
        <v>rm</v>
      </c>
      <c r="Q2497" s="21" t="str">
        <f t="shared" si="1407"/>
        <v>on hire</v>
      </c>
      <c r="R2497" s="22">
        <v>45006</v>
      </c>
      <c r="S2497" s="22"/>
      <c r="T2497" s="23">
        <f t="shared" si="1408"/>
        <v>0</v>
      </c>
      <c r="U2497" s="24">
        <f t="shared" ca="1" si="1409"/>
        <v>5</v>
      </c>
      <c r="V2497" s="31">
        <f>VLOOKUP(H2497,Supporting!A:D,3,FALSE)</f>
        <v>100</v>
      </c>
      <c r="W2497" s="25">
        <f>VLOOKUP(H2497,Supporting!A:D,4,FALSE)</f>
        <v>10.15</v>
      </c>
      <c r="X2497" s="26">
        <f t="shared" si="1410"/>
        <v>400</v>
      </c>
      <c r="Y2497" s="26">
        <f t="shared" si="1411"/>
        <v>40.6</v>
      </c>
      <c r="Z2497" s="26">
        <f t="shared" si="1412"/>
        <v>280</v>
      </c>
      <c r="AA2497" s="26">
        <f t="shared" si="1413"/>
        <v>0</v>
      </c>
      <c r="AB2497" s="26">
        <f t="shared" ca="1" si="1414"/>
        <v>203</v>
      </c>
      <c r="AC2497" s="26">
        <f t="shared" ca="1" si="1415"/>
        <v>483</v>
      </c>
      <c r="AD2497" s="93">
        <f t="shared" ca="1" si="1416"/>
        <v>483</v>
      </c>
    </row>
    <row r="2498" spans="1:30" ht="30" customHeight="1" x14ac:dyDescent="0.35">
      <c r="A2498" s="16"/>
      <c r="B2498" s="16" t="s">
        <v>79</v>
      </c>
      <c r="C2498" s="17">
        <v>2104</v>
      </c>
      <c r="D2498" s="18">
        <v>14792</v>
      </c>
      <c r="E2498" s="18"/>
      <c r="F2498" s="19" t="s">
        <v>577</v>
      </c>
      <c r="G2498" s="16"/>
      <c r="H2498" s="16" t="s">
        <v>38</v>
      </c>
      <c r="I2498" s="19">
        <v>1.3</v>
      </c>
      <c r="J2498" s="19">
        <v>1</v>
      </c>
      <c r="K2498" s="19">
        <v>5</v>
      </c>
      <c r="L2498" s="19"/>
      <c r="M2498" s="19">
        <f t="shared" si="1405"/>
        <v>5</v>
      </c>
      <c r="N2498" s="19"/>
      <c r="O2498" s="19">
        <f t="shared" si="1406"/>
        <v>5</v>
      </c>
      <c r="P2498" s="20" t="str">
        <f>VLOOKUP(H2498,Supporting!A:D,2,FALSE)</f>
        <v>rm</v>
      </c>
      <c r="Q2498" s="21" t="str">
        <f t="shared" si="1407"/>
        <v>on hire</v>
      </c>
      <c r="R2498" s="22">
        <v>45006</v>
      </c>
      <c r="S2498" s="22"/>
      <c r="T2498" s="23">
        <f t="shared" si="1408"/>
        <v>0</v>
      </c>
      <c r="U2498" s="24">
        <f t="shared" ca="1" si="1409"/>
        <v>5</v>
      </c>
      <c r="V2498" s="31">
        <f>VLOOKUP(H2498,Supporting!A:D,3,FALSE)</f>
        <v>135</v>
      </c>
      <c r="W2498" s="25">
        <f>VLOOKUP(H2498,Supporting!A:D,4,FALSE)</f>
        <v>12.25</v>
      </c>
      <c r="X2498" s="26">
        <f t="shared" si="1410"/>
        <v>675</v>
      </c>
      <c r="Y2498" s="26">
        <f t="shared" si="1411"/>
        <v>61.25</v>
      </c>
      <c r="Z2498" s="26">
        <f t="shared" si="1412"/>
        <v>472.5</v>
      </c>
      <c r="AA2498" s="26">
        <f t="shared" si="1413"/>
        <v>0</v>
      </c>
      <c r="AB2498" s="26">
        <f t="shared" ca="1" si="1414"/>
        <v>306.25</v>
      </c>
      <c r="AC2498" s="26">
        <f t="shared" ca="1" si="1415"/>
        <v>778.75</v>
      </c>
      <c r="AD2498" s="93">
        <f t="shared" ca="1" si="1416"/>
        <v>778.75</v>
      </c>
    </row>
    <row r="2499" spans="1:30" ht="30" customHeight="1" x14ac:dyDescent="0.35">
      <c r="A2499" s="16"/>
      <c r="B2499" s="16" t="s">
        <v>79</v>
      </c>
      <c r="C2499" s="17">
        <v>2103</v>
      </c>
      <c r="D2499" s="18">
        <v>14791</v>
      </c>
      <c r="E2499" s="18"/>
      <c r="F2499" s="19" t="s">
        <v>577</v>
      </c>
      <c r="G2499" s="16" t="s">
        <v>561</v>
      </c>
      <c r="H2499" s="16" t="s">
        <v>36</v>
      </c>
      <c r="I2499" s="19">
        <v>4</v>
      </c>
      <c r="J2499" s="19">
        <v>1.3</v>
      </c>
      <c r="K2499" s="19">
        <v>4</v>
      </c>
      <c r="L2499" s="19"/>
      <c r="M2499" s="19">
        <f t="shared" si="1405"/>
        <v>4</v>
      </c>
      <c r="N2499" s="19"/>
      <c r="O2499" s="19">
        <f t="shared" si="1406"/>
        <v>16</v>
      </c>
      <c r="P2499" s="20" t="str">
        <f>VLOOKUP(H2499,Supporting!A:D,2,FALSE)</f>
        <v>m2-LxH</v>
      </c>
      <c r="Q2499" s="21" t="str">
        <f t="shared" si="1407"/>
        <v>on hire</v>
      </c>
      <c r="R2499" s="22">
        <v>45006</v>
      </c>
      <c r="S2499" s="22"/>
      <c r="T2499" s="23">
        <f t="shared" si="1408"/>
        <v>0</v>
      </c>
      <c r="U2499" s="24">
        <f t="shared" ca="1" si="1409"/>
        <v>5</v>
      </c>
      <c r="V2499" s="31">
        <f>VLOOKUP(H2499,Supporting!A:D,3,FALSE)</f>
        <v>14</v>
      </c>
      <c r="W2499" s="25">
        <f>VLOOKUP(H2499,Supporting!A:D,4,FALSE)</f>
        <v>0.84</v>
      </c>
      <c r="X2499" s="26">
        <f t="shared" si="1410"/>
        <v>224</v>
      </c>
      <c r="Y2499" s="26">
        <f t="shared" si="1411"/>
        <v>13.44</v>
      </c>
      <c r="Z2499" s="26">
        <f t="shared" si="1412"/>
        <v>156.79999999999998</v>
      </c>
      <c r="AA2499" s="26">
        <f t="shared" si="1413"/>
        <v>0</v>
      </c>
      <c r="AB2499" s="26">
        <f t="shared" ca="1" si="1414"/>
        <v>67.2</v>
      </c>
      <c r="AC2499" s="26">
        <f t="shared" ca="1" si="1415"/>
        <v>224</v>
      </c>
      <c r="AD2499" s="93">
        <f t="shared" ca="1" si="1416"/>
        <v>224</v>
      </c>
    </row>
    <row r="2500" spans="1:30" ht="30" customHeight="1" x14ac:dyDescent="0.35">
      <c r="A2500" s="16"/>
      <c r="B2500" s="16" t="s">
        <v>79</v>
      </c>
      <c r="C2500" s="17">
        <v>2103</v>
      </c>
      <c r="D2500" s="18">
        <v>14791</v>
      </c>
      <c r="E2500" s="18"/>
      <c r="F2500" s="19" t="s">
        <v>577</v>
      </c>
      <c r="G2500" s="16" t="s">
        <v>561</v>
      </c>
      <c r="H2500" s="16" t="s">
        <v>36</v>
      </c>
      <c r="I2500" s="19">
        <v>6</v>
      </c>
      <c r="J2500" s="19">
        <v>1.3</v>
      </c>
      <c r="K2500" s="19">
        <v>4</v>
      </c>
      <c r="L2500" s="19"/>
      <c r="M2500" s="19">
        <f t="shared" si="1405"/>
        <v>4</v>
      </c>
      <c r="N2500" s="19"/>
      <c r="O2500" s="19">
        <f t="shared" si="1406"/>
        <v>24</v>
      </c>
      <c r="P2500" s="20" t="str">
        <f>VLOOKUP(H2500,Supporting!A:D,2,FALSE)</f>
        <v>m2-LxH</v>
      </c>
      <c r="Q2500" s="21" t="str">
        <f t="shared" si="1407"/>
        <v>on hire</v>
      </c>
      <c r="R2500" s="22">
        <v>45006</v>
      </c>
      <c r="S2500" s="22"/>
      <c r="T2500" s="23">
        <f t="shared" si="1408"/>
        <v>0</v>
      </c>
      <c r="U2500" s="24">
        <f t="shared" ca="1" si="1409"/>
        <v>5</v>
      </c>
      <c r="V2500" s="31">
        <f>VLOOKUP(H2500,Supporting!A:D,3,FALSE)</f>
        <v>14</v>
      </c>
      <c r="W2500" s="25">
        <f>VLOOKUP(H2500,Supporting!A:D,4,FALSE)</f>
        <v>0.84</v>
      </c>
      <c r="X2500" s="26">
        <f t="shared" si="1410"/>
        <v>336</v>
      </c>
      <c r="Y2500" s="26">
        <f t="shared" si="1411"/>
        <v>20.16</v>
      </c>
      <c r="Z2500" s="26">
        <f t="shared" si="1412"/>
        <v>235.19999999999996</v>
      </c>
      <c r="AA2500" s="26">
        <f t="shared" si="1413"/>
        <v>0</v>
      </c>
      <c r="AB2500" s="26">
        <f t="shared" ca="1" si="1414"/>
        <v>100.8</v>
      </c>
      <c r="AC2500" s="26">
        <f t="shared" ca="1" si="1415"/>
        <v>335.99999999999994</v>
      </c>
      <c r="AD2500" s="93">
        <f t="shared" ca="1" si="1416"/>
        <v>335.99999999999994</v>
      </c>
    </row>
    <row r="2501" spans="1:30" ht="30" customHeight="1" x14ac:dyDescent="0.35">
      <c r="A2501" s="16"/>
      <c r="B2501" s="16" t="s">
        <v>79</v>
      </c>
      <c r="C2501" s="17">
        <v>2102</v>
      </c>
      <c r="D2501" s="18">
        <v>14790</v>
      </c>
      <c r="E2501" s="18">
        <v>8750</v>
      </c>
      <c r="F2501" s="19" t="s">
        <v>577</v>
      </c>
      <c r="G2501" s="16"/>
      <c r="H2501" s="16" t="s">
        <v>36</v>
      </c>
      <c r="I2501" s="19">
        <v>4.3</v>
      </c>
      <c r="J2501" s="19">
        <v>1.3</v>
      </c>
      <c r="K2501" s="19">
        <v>3.5</v>
      </c>
      <c r="L2501" s="19"/>
      <c r="M2501" s="19">
        <f t="shared" ref="M2501:M2523" si="1525">K2501-L2501</f>
        <v>3.5</v>
      </c>
      <c r="N2501" s="19"/>
      <c r="O2501" s="19">
        <f t="shared" ref="O2501:O2523" si="1526">IF(P2501="m3",I2501*J2501*M2501,IF(P2501="m2-LxH",I2501*M2501,IF(P2501="m2-LxW",I2501*J2501*N2501,IF(P2501="rm",M2501,IF(P2501="lm",I2501,IF(P2501="unit",1,0))))))</f>
        <v>15.049999999999999</v>
      </c>
      <c r="P2501" s="20" t="str">
        <f>VLOOKUP(H2501,Supporting!A:D,2,FALSE)</f>
        <v>m2-LxH</v>
      </c>
      <c r="Q2501" s="21" t="str">
        <f t="shared" ref="Q2501:Q2523" si="1527">IF(S2501&lt;&gt;0,"off hired",IF(R2501&lt;&gt;0,"on hire","-"))</f>
        <v>off hired</v>
      </c>
      <c r="R2501" s="22">
        <v>45006</v>
      </c>
      <c r="S2501" s="22">
        <v>45020</v>
      </c>
      <c r="T2501" s="23">
        <f t="shared" ref="T2501:T2523" si="1528">IF(S2501&lt;&gt;0,1,0)</f>
        <v>1</v>
      </c>
      <c r="U2501" s="24">
        <f t="shared" ref="U2501:U2523" si="1529">IF(Q2501="on hire",$C$1-R2501+1,IF(Q2501="off hired",S2501-R2501+1,0))/7</f>
        <v>2.1428571428571428</v>
      </c>
      <c r="V2501" s="31">
        <f>VLOOKUP(H2501,Supporting!A:D,3,FALSE)</f>
        <v>14</v>
      </c>
      <c r="W2501" s="25">
        <f>VLOOKUP(H2501,Supporting!A:D,4,FALSE)</f>
        <v>0.84</v>
      </c>
      <c r="X2501" s="26">
        <f t="shared" ref="X2501:X2523" si="1530">V2501*O2501</f>
        <v>210.7</v>
      </c>
      <c r="Y2501" s="26">
        <f t="shared" ref="Y2501:Y2523" si="1531">W2501*O2501</f>
        <v>12.641999999999999</v>
      </c>
      <c r="Z2501" s="26">
        <f t="shared" ref="Z2501:Z2523" si="1532">_xlfn.IFNA(0.7*O2501*V2501,0)</f>
        <v>147.48999999999998</v>
      </c>
      <c r="AA2501" s="26">
        <f t="shared" ref="AA2501:AA2523" si="1533">IF(Q2501="off hired",0.3*O2501*V2501*T2501,0)</f>
        <v>63.209999999999994</v>
      </c>
      <c r="AB2501" s="26">
        <f t="shared" ref="AB2501:AB2523" si="1534">_xlfn.IFNA(U2501*O2501*W2501,0)</f>
        <v>27.09</v>
      </c>
      <c r="AC2501" s="26">
        <f t="shared" ref="AC2501:AC2523" si="1535">Z2501+AA2501+AB2501</f>
        <v>237.79</v>
      </c>
      <c r="AD2501" s="93">
        <f t="shared" ref="AD2501:AD2523" si="1536">_xlfn.IFNA(AC2501,0)</f>
        <v>237.79</v>
      </c>
    </row>
    <row r="2502" spans="1:30" ht="30" customHeight="1" x14ac:dyDescent="0.35">
      <c r="A2502" s="16"/>
      <c r="B2502" s="16" t="s">
        <v>79</v>
      </c>
      <c r="C2502" s="17">
        <v>2102</v>
      </c>
      <c r="D2502" s="18">
        <v>14790</v>
      </c>
      <c r="E2502" s="18">
        <v>8750</v>
      </c>
      <c r="F2502" s="19" t="s">
        <v>577</v>
      </c>
      <c r="G2502" s="16"/>
      <c r="H2502" s="16" t="s">
        <v>36</v>
      </c>
      <c r="I2502" s="19">
        <v>6</v>
      </c>
      <c r="J2502" s="19">
        <v>1</v>
      </c>
      <c r="K2502" s="19">
        <v>3.5</v>
      </c>
      <c r="L2502" s="19"/>
      <c r="M2502" s="19">
        <f t="shared" si="1525"/>
        <v>3.5</v>
      </c>
      <c r="N2502" s="19"/>
      <c r="O2502" s="19">
        <f t="shared" si="1526"/>
        <v>21</v>
      </c>
      <c r="P2502" s="20" t="str">
        <f>VLOOKUP(H2502,Supporting!A:D,2,FALSE)</f>
        <v>m2-LxH</v>
      </c>
      <c r="Q2502" s="21" t="str">
        <f t="shared" si="1527"/>
        <v>off hired</v>
      </c>
      <c r="R2502" s="22">
        <v>45006</v>
      </c>
      <c r="S2502" s="22">
        <v>45020</v>
      </c>
      <c r="T2502" s="23">
        <f t="shared" si="1528"/>
        <v>1</v>
      </c>
      <c r="U2502" s="24">
        <f t="shared" si="1529"/>
        <v>2.1428571428571428</v>
      </c>
      <c r="V2502" s="31">
        <f>VLOOKUP(H2502,Supporting!A:D,3,FALSE)</f>
        <v>14</v>
      </c>
      <c r="W2502" s="25">
        <f>VLOOKUP(H2502,Supporting!A:D,4,FALSE)</f>
        <v>0.84</v>
      </c>
      <c r="X2502" s="26">
        <f t="shared" si="1530"/>
        <v>294</v>
      </c>
      <c r="Y2502" s="26">
        <f t="shared" si="1531"/>
        <v>17.64</v>
      </c>
      <c r="Z2502" s="26">
        <f t="shared" si="1532"/>
        <v>205.79999999999998</v>
      </c>
      <c r="AA2502" s="26">
        <f t="shared" si="1533"/>
        <v>88.2</v>
      </c>
      <c r="AB2502" s="26">
        <f t="shared" si="1534"/>
        <v>37.799999999999997</v>
      </c>
      <c r="AC2502" s="26">
        <f t="shared" si="1535"/>
        <v>331.8</v>
      </c>
      <c r="AD2502" s="93">
        <f t="shared" si="1536"/>
        <v>331.8</v>
      </c>
    </row>
    <row r="2503" spans="1:30" ht="30" customHeight="1" x14ac:dyDescent="0.35">
      <c r="A2503" s="16"/>
      <c r="B2503" s="16" t="s">
        <v>61</v>
      </c>
      <c r="C2503" s="17">
        <v>2101</v>
      </c>
      <c r="D2503" s="18">
        <v>14789</v>
      </c>
      <c r="E2503" s="18">
        <v>8858</v>
      </c>
      <c r="F2503" s="19" t="s">
        <v>49</v>
      </c>
      <c r="G2503" s="16" t="s">
        <v>53</v>
      </c>
      <c r="H2503" s="16" t="s">
        <v>36</v>
      </c>
      <c r="I2503" s="19">
        <v>3.5</v>
      </c>
      <c r="J2503" s="19">
        <v>1.3</v>
      </c>
      <c r="K2503" s="19">
        <v>6</v>
      </c>
      <c r="L2503" s="19"/>
      <c r="M2503" s="19">
        <f t="shared" si="1525"/>
        <v>6</v>
      </c>
      <c r="N2503" s="19"/>
      <c r="O2503" s="19">
        <f t="shared" si="1526"/>
        <v>21</v>
      </c>
      <c r="P2503" s="20" t="str">
        <f>VLOOKUP(H2503,Supporting!A:D,2,FALSE)</f>
        <v>m2-LxH</v>
      </c>
      <c r="Q2503" s="21" t="str">
        <f t="shared" si="1527"/>
        <v>off hired</v>
      </c>
      <c r="R2503" s="22">
        <v>45006</v>
      </c>
      <c r="S2503" s="22">
        <v>45022</v>
      </c>
      <c r="T2503" s="23">
        <f t="shared" si="1528"/>
        <v>1</v>
      </c>
      <c r="U2503" s="24">
        <f t="shared" si="1529"/>
        <v>2.4285714285714284</v>
      </c>
      <c r="V2503" s="31">
        <f>VLOOKUP(H2503,Supporting!A:D,3,FALSE)</f>
        <v>14</v>
      </c>
      <c r="W2503" s="25">
        <f>VLOOKUP(H2503,Supporting!A:D,4,FALSE)</f>
        <v>0.84</v>
      </c>
      <c r="X2503" s="26">
        <f t="shared" si="1530"/>
        <v>294</v>
      </c>
      <c r="Y2503" s="26">
        <f t="shared" si="1531"/>
        <v>17.64</v>
      </c>
      <c r="Z2503" s="26">
        <f t="shared" si="1532"/>
        <v>205.79999999999998</v>
      </c>
      <c r="AA2503" s="26">
        <f t="shared" si="1533"/>
        <v>88.2</v>
      </c>
      <c r="AB2503" s="26">
        <f t="shared" si="1534"/>
        <v>42.839999999999989</v>
      </c>
      <c r="AC2503" s="26">
        <f t="shared" si="1535"/>
        <v>336.84</v>
      </c>
      <c r="AD2503" s="93">
        <f t="shared" si="1536"/>
        <v>336.84</v>
      </c>
    </row>
    <row r="2504" spans="1:30" ht="30" customHeight="1" x14ac:dyDescent="0.35">
      <c r="A2504" s="16"/>
      <c r="B2504" s="16" t="s">
        <v>61</v>
      </c>
      <c r="C2504" s="17">
        <v>2101</v>
      </c>
      <c r="D2504" s="18">
        <v>14789</v>
      </c>
      <c r="E2504" s="18">
        <v>8858</v>
      </c>
      <c r="F2504" s="19" t="s">
        <v>49</v>
      </c>
      <c r="G2504" s="16" t="s">
        <v>53</v>
      </c>
      <c r="H2504" s="16" t="s">
        <v>36</v>
      </c>
      <c r="I2504" s="19">
        <v>3.5</v>
      </c>
      <c r="J2504" s="19">
        <v>1.3</v>
      </c>
      <c r="K2504" s="19">
        <v>3.5</v>
      </c>
      <c r="L2504" s="19"/>
      <c r="M2504" s="19">
        <f t="shared" si="1525"/>
        <v>3.5</v>
      </c>
      <c r="N2504" s="19"/>
      <c r="O2504" s="19">
        <f t="shared" si="1526"/>
        <v>12.25</v>
      </c>
      <c r="P2504" s="20" t="str">
        <f>VLOOKUP(H2504,Supporting!A:D,2,FALSE)</f>
        <v>m2-LxH</v>
      </c>
      <c r="Q2504" s="21" t="str">
        <f t="shared" si="1527"/>
        <v>off hired</v>
      </c>
      <c r="R2504" s="22">
        <v>45006</v>
      </c>
      <c r="S2504" s="22">
        <v>45022</v>
      </c>
      <c r="T2504" s="23">
        <f t="shared" si="1528"/>
        <v>1</v>
      </c>
      <c r="U2504" s="24">
        <f t="shared" si="1529"/>
        <v>2.4285714285714284</v>
      </c>
      <c r="V2504" s="31">
        <f>VLOOKUP(H2504,Supporting!A:D,3,FALSE)</f>
        <v>14</v>
      </c>
      <c r="W2504" s="25">
        <f>VLOOKUP(H2504,Supporting!A:D,4,FALSE)</f>
        <v>0.84</v>
      </c>
      <c r="X2504" s="26">
        <f t="shared" si="1530"/>
        <v>171.5</v>
      </c>
      <c r="Y2504" s="26">
        <f t="shared" si="1531"/>
        <v>10.29</v>
      </c>
      <c r="Z2504" s="26">
        <f t="shared" si="1532"/>
        <v>120.04999999999998</v>
      </c>
      <c r="AA2504" s="26">
        <f t="shared" si="1533"/>
        <v>51.449999999999996</v>
      </c>
      <c r="AB2504" s="26">
        <f t="shared" si="1534"/>
        <v>24.989999999999995</v>
      </c>
      <c r="AC2504" s="26">
        <f t="shared" si="1535"/>
        <v>196.48999999999995</v>
      </c>
      <c r="AD2504" s="93">
        <f t="shared" si="1536"/>
        <v>196.48999999999995</v>
      </c>
    </row>
    <row r="2505" spans="1:30" ht="30" customHeight="1" x14ac:dyDescent="0.35">
      <c r="A2505" s="16"/>
      <c r="B2505" s="16" t="s">
        <v>47</v>
      </c>
      <c r="C2505" s="17">
        <v>2100</v>
      </c>
      <c r="D2505" s="18">
        <v>14788</v>
      </c>
      <c r="E2505" s="18"/>
      <c r="F2505" s="19" t="s">
        <v>577</v>
      </c>
      <c r="G2505" s="16" t="s">
        <v>76</v>
      </c>
      <c r="H2505" s="16" t="s">
        <v>28</v>
      </c>
      <c r="I2505" s="19">
        <v>5</v>
      </c>
      <c r="J2505" s="19">
        <v>2.5</v>
      </c>
      <c r="K2505" s="19">
        <v>5</v>
      </c>
      <c r="L2505" s="19"/>
      <c r="M2505" s="19">
        <f t="shared" si="1525"/>
        <v>5</v>
      </c>
      <c r="N2505" s="19"/>
      <c r="O2505" s="19">
        <f t="shared" si="1526"/>
        <v>62.5</v>
      </c>
      <c r="P2505" s="20" t="str">
        <f>VLOOKUP(H2505,Supporting!A:D,2,FALSE)</f>
        <v>m3</v>
      </c>
      <c r="Q2505" s="21" t="str">
        <f t="shared" si="1527"/>
        <v>on hire</v>
      </c>
      <c r="R2505" s="22">
        <v>45005</v>
      </c>
      <c r="S2505" s="22"/>
      <c r="T2505" s="23">
        <f t="shared" si="1528"/>
        <v>0</v>
      </c>
      <c r="U2505" s="24">
        <f t="shared" ca="1" si="1529"/>
        <v>5.1428571428571432</v>
      </c>
      <c r="V2505" s="31">
        <f>VLOOKUP(H2505,Supporting!A:D,3,FALSE)</f>
        <v>7.5</v>
      </c>
      <c r="W2505" s="25">
        <f>VLOOKUP(H2505,Supporting!A:D,4,FALSE)</f>
        <v>0.70000000000000007</v>
      </c>
      <c r="X2505" s="26">
        <f t="shared" si="1530"/>
        <v>468.75</v>
      </c>
      <c r="Y2505" s="26">
        <f t="shared" si="1531"/>
        <v>43.750000000000007</v>
      </c>
      <c r="Z2505" s="26">
        <f t="shared" si="1532"/>
        <v>328.125</v>
      </c>
      <c r="AA2505" s="26">
        <f t="shared" si="1533"/>
        <v>0</v>
      </c>
      <c r="AB2505" s="26">
        <f t="shared" ca="1" si="1534"/>
        <v>225.00000000000003</v>
      </c>
      <c r="AC2505" s="26">
        <f t="shared" ca="1" si="1535"/>
        <v>553.125</v>
      </c>
      <c r="AD2505" s="93">
        <f t="shared" ca="1" si="1536"/>
        <v>553.125</v>
      </c>
    </row>
    <row r="2506" spans="1:30" ht="30" customHeight="1" x14ac:dyDescent="0.35">
      <c r="A2506" s="16"/>
      <c r="B2506" s="16" t="s">
        <v>47</v>
      </c>
      <c r="C2506" s="17">
        <v>2100</v>
      </c>
      <c r="D2506" s="18">
        <v>14788</v>
      </c>
      <c r="E2506" s="18"/>
      <c r="F2506" s="19" t="s">
        <v>577</v>
      </c>
      <c r="G2506" s="16" t="s">
        <v>76</v>
      </c>
      <c r="H2506" s="16" t="s">
        <v>41</v>
      </c>
      <c r="I2506" s="19">
        <v>2.5</v>
      </c>
      <c r="J2506" s="19">
        <v>1</v>
      </c>
      <c r="K2506" s="19"/>
      <c r="L2506" s="19"/>
      <c r="M2506" s="19">
        <f t="shared" si="1525"/>
        <v>0</v>
      </c>
      <c r="N2506" s="19">
        <v>1</v>
      </c>
      <c r="O2506" s="19">
        <f t="shared" si="1526"/>
        <v>2.5</v>
      </c>
      <c r="P2506" s="20" t="str">
        <f>VLOOKUP(H2506,Supporting!A:D,2,FALSE)</f>
        <v>m2-LxW</v>
      </c>
      <c r="Q2506" s="21" t="str">
        <f t="shared" si="1527"/>
        <v>on hire</v>
      </c>
      <c r="R2506" s="22">
        <v>45005</v>
      </c>
      <c r="S2506" s="22"/>
      <c r="T2506" s="23">
        <f t="shared" si="1528"/>
        <v>0</v>
      </c>
      <c r="U2506" s="24">
        <f t="shared" ca="1" si="1529"/>
        <v>5.1428571428571432</v>
      </c>
      <c r="V2506" s="31">
        <f>VLOOKUP(H2506,Supporting!A:D,3,FALSE)</f>
        <v>36.5</v>
      </c>
      <c r="W2506" s="25">
        <f>VLOOKUP(H2506,Supporting!A:D,4,FALSE)</f>
        <v>3.15</v>
      </c>
      <c r="X2506" s="26">
        <f t="shared" si="1530"/>
        <v>91.25</v>
      </c>
      <c r="Y2506" s="26">
        <f t="shared" si="1531"/>
        <v>7.875</v>
      </c>
      <c r="Z2506" s="26">
        <f t="shared" si="1532"/>
        <v>63.875</v>
      </c>
      <c r="AA2506" s="26">
        <f t="shared" si="1533"/>
        <v>0</v>
      </c>
      <c r="AB2506" s="26">
        <f t="shared" ca="1" si="1534"/>
        <v>40.5</v>
      </c>
      <c r="AC2506" s="26">
        <f t="shared" ca="1" si="1535"/>
        <v>104.375</v>
      </c>
      <c r="AD2506" s="93">
        <f t="shared" ca="1" si="1536"/>
        <v>104.375</v>
      </c>
    </row>
    <row r="2507" spans="1:30" ht="30" customHeight="1" x14ac:dyDescent="0.35">
      <c r="A2507" s="16"/>
      <c r="B2507" s="16" t="s">
        <v>47</v>
      </c>
      <c r="C2507" s="17">
        <v>2100</v>
      </c>
      <c r="D2507" s="18">
        <v>14788</v>
      </c>
      <c r="E2507" s="18"/>
      <c r="F2507" s="19" t="s">
        <v>577</v>
      </c>
      <c r="G2507" s="16" t="s">
        <v>76</v>
      </c>
      <c r="H2507" s="16" t="s">
        <v>41</v>
      </c>
      <c r="I2507" s="19">
        <v>3</v>
      </c>
      <c r="J2507" s="19">
        <v>2</v>
      </c>
      <c r="K2507" s="19"/>
      <c r="L2507" s="19"/>
      <c r="M2507" s="19">
        <f t="shared" si="1525"/>
        <v>0</v>
      </c>
      <c r="N2507" s="19">
        <v>1</v>
      </c>
      <c r="O2507" s="19">
        <f t="shared" si="1526"/>
        <v>6</v>
      </c>
      <c r="P2507" s="20" t="str">
        <f>VLOOKUP(H2507,Supporting!A:D,2,FALSE)</f>
        <v>m2-LxW</v>
      </c>
      <c r="Q2507" s="21" t="str">
        <f t="shared" si="1527"/>
        <v>on hire</v>
      </c>
      <c r="R2507" s="22">
        <v>45005</v>
      </c>
      <c r="S2507" s="22"/>
      <c r="T2507" s="23">
        <f t="shared" si="1528"/>
        <v>0</v>
      </c>
      <c r="U2507" s="24">
        <f t="shared" ca="1" si="1529"/>
        <v>5.1428571428571432</v>
      </c>
      <c r="V2507" s="31">
        <f>VLOOKUP(H2507,Supporting!A:D,3,FALSE)</f>
        <v>36.5</v>
      </c>
      <c r="W2507" s="25">
        <f>VLOOKUP(H2507,Supporting!A:D,4,FALSE)</f>
        <v>3.15</v>
      </c>
      <c r="X2507" s="26">
        <f t="shared" si="1530"/>
        <v>219</v>
      </c>
      <c r="Y2507" s="26">
        <f t="shared" si="1531"/>
        <v>18.899999999999999</v>
      </c>
      <c r="Z2507" s="26">
        <f t="shared" si="1532"/>
        <v>153.29999999999998</v>
      </c>
      <c r="AA2507" s="26">
        <f t="shared" si="1533"/>
        <v>0</v>
      </c>
      <c r="AB2507" s="26">
        <f t="shared" ca="1" si="1534"/>
        <v>97.200000000000017</v>
      </c>
      <c r="AC2507" s="26">
        <f t="shared" ca="1" si="1535"/>
        <v>250.5</v>
      </c>
      <c r="AD2507" s="93">
        <f t="shared" ca="1" si="1536"/>
        <v>250.5</v>
      </c>
    </row>
    <row r="2508" spans="1:30" ht="30" customHeight="1" x14ac:dyDescent="0.35">
      <c r="A2508" s="16"/>
      <c r="B2508" s="16" t="s">
        <v>47</v>
      </c>
      <c r="C2508" s="17">
        <v>2098</v>
      </c>
      <c r="D2508" s="18">
        <v>14786</v>
      </c>
      <c r="E2508" s="18"/>
      <c r="F2508" s="19" t="s">
        <v>49</v>
      </c>
      <c r="G2508" s="16"/>
      <c r="H2508" s="16" t="s">
        <v>28</v>
      </c>
      <c r="I2508" s="19">
        <v>6.3</v>
      </c>
      <c r="J2508" s="19">
        <v>2.5</v>
      </c>
      <c r="K2508" s="19">
        <v>4</v>
      </c>
      <c r="L2508" s="19"/>
      <c r="M2508" s="19">
        <f t="shared" si="1525"/>
        <v>4</v>
      </c>
      <c r="N2508" s="19"/>
      <c r="O2508" s="19">
        <f t="shared" si="1526"/>
        <v>63</v>
      </c>
      <c r="P2508" s="20" t="str">
        <f>VLOOKUP(H2508,Supporting!A:D,2,FALSE)</f>
        <v>m3</v>
      </c>
      <c r="Q2508" s="21" t="str">
        <f t="shared" si="1527"/>
        <v>on hire</v>
      </c>
      <c r="R2508" s="22">
        <v>45005</v>
      </c>
      <c r="S2508" s="22"/>
      <c r="T2508" s="23">
        <f t="shared" si="1528"/>
        <v>0</v>
      </c>
      <c r="U2508" s="24">
        <f t="shared" ca="1" si="1529"/>
        <v>5.1428571428571432</v>
      </c>
      <c r="V2508" s="31">
        <f>VLOOKUP(H2508,Supporting!A:D,3,FALSE)</f>
        <v>7.5</v>
      </c>
      <c r="W2508" s="25">
        <f>VLOOKUP(H2508,Supporting!A:D,4,FALSE)</f>
        <v>0.70000000000000007</v>
      </c>
      <c r="X2508" s="26">
        <f t="shared" si="1530"/>
        <v>472.5</v>
      </c>
      <c r="Y2508" s="26">
        <f t="shared" si="1531"/>
        <v>44.1</v>
      </c>
      <c r="Z2508" s="26">
        <f t="shared" si="1532"/>
        <v>330.74999999999994</v>
      </c>
      <c r="AA2508" s="26">
        <f t="shared" si="1533"/>
        <v>0</v>
      </c>
      <c r="AB2508" s="26">
        <f t="shared" ca="1" si="1534"/>
        <v>226.8</v>
      </c>
      <c r="AC2508" s="26">
        <f t="shared" ca="1" si="1535"/>
        <v>557.54999999999995</v>
      </c>
      <c r="AD2508" s="93">
        <f t="shared" ca="1" si="1536"/>
        <v>557.54999999999995</v>
      </c>
    </row>
    <row r="2509" spans="1:30" ht="30" customHeight="1" x14ac:dyDescent="0.35">
      <c r="A2509" s="16"/>
      <c r="B2509" s="16" t="s">
        <v>47</v>
      </c>
      <c r="C2509" s="17">
        <v>2090</v>
      </c>
      <c r="D2509" s="18">
        <v>14778</v>
      </c>
      <c r="E2509" s="18">
        <v>8743</v>
      </c>
      <c r="F2509" s="19" t="s">
        <v>49</v>
      </c>
      <c r="G2509" s="16" t="s">
        <v>63</v>
      </c>
      <c r="H2509" s="16" t="s">
        <v>38</v>
      </c>
      <c r="I2509" s="19">
        <v>1.3</v>
      </c>
      <c r="J2509" s="19">
        <v>1</v>
      </c>
      <c r="K2509" s="19">
        <v>2.5</v>
      </c>
      <c r="L2509" s="19"/>
      <c r="M2509" s="19">
        <f t="shared" si="1525"/>
        <v>2.5</v>
      </c>
      <c r="N2509" s="19"/>
      <c r="O2509" s="19">
        <f t="shared" si="1526"/>
        <v>2.5</v>
      </c>
      <c r="P2509" s="20" t="str">
        <f>VLOOKUP(H2509,Supporting!A:D,2,FALSE)</f>
        <v>rm</v>
      </c>
      <c r="Q2509" s="21" t="str">
        <f t="shared" si="1527"/>
        <v>off hired</v>
      </c>
      <c r="R2509" s="22">
        <v>45002</v>
      </c>
      <c r="S2509" s="22">
        <v>45017</v>
      </c>
      <c r="T2509" s="23">
        <f t="shared" si="1528"/>
        <v>1</v>
      </c>
      <c r="U2509" s="24">
        <f t="shared" si="1529"/>
        <v>2.2857142857142856</v>
      </c>
      <c r="V2509" s="31">
        <f>VLOOKUP(H2509,Supporting!A:D,3,FALSE)</f>
        <v>135</v>
      </c>
      <c r="W2509" s="25">
        <f>VLOOKUP(H2509,Supporting!A:D,4,FALSE)</f>
        <v>12.25</v>
      </c>
      <c r="X2509" s="26">
        <f t="shared" si="1530"/>
        <v>337.5</v>
      </c>
      <c r="Y2509" s="26">
        <f t="shared" si="1531"/>
        <v>30.625</v>
      </c>
      <c r="Z2509" s="26">
        <f t="shared" si="1532"/>
        <v>236.25</v>
      </c>
      <c r="AA2509" s="26">
        <f t="shared" si="1533"/>
        <v>101.25</v>
      </c>
      <c r="AB2509" s="26">
        <f t="shared" si="1534"/>
        <v>69.999999999999986</v>
      </c>
      <c r="AC2509" s="26">
        <f t="shared" si="1535"/>
        <v>407.5</v>
      </c>
      <c r="AD2509" s="93">
        <f t="shared" si="1536"/>
        <v>407.5</v>
      </c>
    </row>
    <row r="2510" spans="1:30" ht="30" customHeight="1" x14ac:dyDescent="0.35">
      <c r="A2510" s="16"/>
      <c r="B2510" s="16" t="s">
        <v>79</v>
      </c>
      <c r="C2510" s="17">
        <v>2122</v>
      </c>
      <c r="D2510" s="18">
        <v>14809</v>
      </c>
      <c r="E2510" s="18"/>
      <c r="F2510" s="19" t="s">
        <v>577</v>
      </c>
      <c r="G2510" s="16"/>
      <c r="H2510" s="16" t="s">
        <v>37</v>
      </c>
      <c r="I2510" s="19">
        <v>1.8</v>
      </c>
      <c r="J2510" s="19">
        <v>1.3</v>
      </c>
      <c r="K2510" s="19">
        <v>3.5</v>
      </c>
      <c r="L2510" s="19"/>
      <c r="M2510" s="19">
        <f t="shared" si="1525"/>
        <v>3.5</v>
      </c>
      <c r="N2510" s="19"/>
      <c r="O2510" s="19">
        <f t="shared" si="1526"/>
        <v>3.5</v>
      </c>
      <c r="P2510" s="20" t="str">
        <f>VLOOKUP(H2510,Supporting!A:D,2,FALSE)</f>
        <v>rm</v>
      </c>
      <c r="Q2510" s="21" t="str">
        <f t="shared" si="1527"/>
        <v>on hire</v>
      </c>
      <c r="R2510" s="22">
        <v>45010</v>
      </c>
      <c r="S2510" s="22"/>
      <c r="T2510" s="23">
        <f t="shared" si="1528"/>
        <v>0</v>
      </c>
      <c r="U2510" s="24">
        <f t="shared" ca="1" si="1529"/>
        <v>4.4285714285714288</v>
      </c>
      <c r="V2510" s="31">
        <f>VLOOKUP(H2510,Supporting!A:D,3,FALSE)</f>
        <v>100</v>
      </c>
      <c r="W2510" s="25">
        <f>VLOOKUP(H2510,Supporting!A:D,4,FALSE)</f>
        <v>10.15</v>
      </c>
      <c r="X2510" s="26">
        <f t="shared" si="1530"/>
        <v>350</v>
      </c>
      <c r="Y2510" s="26">
        <f t="shared" si="1531"/>
        <v>35.524999999999999</v>
      </c>
      <c r="Z2510" s="26">
        <f t="shared" si="1532"/>
        <v>244.99999999999997</v>
      </c>
      <c r="AA2510" s="26">
        <f t="shared" si="1533"/>
        <v>0</v>
      </c>
      <c r="AB2510" s="26">
        <f t="shared" ca="1" si="1534"/>
        <v>157.32500000000002</v>
      </c>
      <c r="AC2510" s="26">
        <f t="shared" ca="1" si="1535"/>
        <v>402.32499999999999</v>
      </c>
      <c r="AD2510" s="93">
        <f t="shared" ca="1" si="1536"/>
        <v>402.32499999999999</v>
      </c>
    </row>
    <row r="2511" spans="1:30" ht="30" customHeight="1" x14ac:dyDescent="0.35">
      <c r="A2511" s="16"/>
      <c r="B2511" s="16" t="s">
        <v>47</v>
      </c>
      <c r="C2511" s="17">
        <v>2120</v>
      </c>
      <c r="D2511" s="18">
        <v>14808</v>
      </c>
      <c r="E2511" s="18">
        <v>8743</v>
      </c>
      <c r="F2511" s="19" t="s">
        <v>49</v>
      </c>
      <c r="G2511" s="16" t="s">
        <v>101</v>
      </c>
      <c r="H2511" s="16" t="s">
        <v>36</v>
      </c>
      <c r="I2511" s="19">
        <v>4</v>
      </c>
      <c r="J2511" s="19">
        <v>1</v>
      </c>
      <c r="K2511" s="19">
        <v>4</v>
      </c>
      <c r="L2511" s="19"/>
      <c r="M2511" s="19">
        <f t="shared" si="1525"/>
        <v>4</v>
      </c>
      <c r="N2511" s="19"/>
      <c r="O2511" s="19">
        <f t="shared" si="1526"/>
        <v>16</v>
      </c>
      <c r="P2511" s="20" t="str">
        <f>VLOOKUP(H2511,Supporting!A:D,2,FALSE)</f>
        <v>m2-LxH</v>
      </c>
      <c r="Q2511" s="21" t="str">
        <f t="shared" si="1527"/>
        <v>off hired</v>
      </c>
      <c r="R2511" s="22">
        <v>45010</v>
      </c>
      <c r="S2511" s="22">
        <v>45017</v>
      </c>
      <c r="T2511" s="23">
        <f t="shared" si="1528"/>
        <v>1</v>
      </c>
      <c r="U2511" s="24">
        <f t="shared" si="1529"/>
        <v>1.1428571428571428</v>
      </c>
      <c r="V2511" s="31">
        <f>VLOOKUP(H2511,Supporting!A:D,3,FALSE)</f>
        <v>14</v>
      </c>
      <c r="W2511" s="25">
        <f>VLOOKUP(H2511,Supporting!A:D,4,FALSE)</f>
        <v>0.84</v>
      </c>
      <c r="X2511" s="26">
        <f t="shared" si="1530"/>
        <v>224</v>
      </c>
      <c r="Y2511" s="26">
        <f t="shared" si="1531"/>
        <v>13.44</v>
      </c>
      <c r="Z2511" s="26">
        <f t="shared" si="1532"/>
        <v>156.79999999999998</v>
      </c>
      <c r="AA2511" s="26">
        <f t="shared" si="1533"/>
        <v>67.2</v>
      </c>
      <c r="AB2511" s="26">
        <f t="shared" si="1534"/>
        <v>15.36</v>
      </c>
      <c r="AC2511" s="26">
        <f t="shared" si="1535"/>
        <v>239.36</v>
      </c>
      <c r="AD2511" s="93">
        <f t="shared" si="1536"/>
        <v>239.36</v>
      </c>
    </row>
    <row r="2512" spans="1:30" ht="30" customHeight="1" x14ac:dyDescent="0.35">
      <c r="A2512" s="16"/>
      <c r="B2512" s="16" t="s">
        <v>47</v>
      </c>
      <c r="C2512" s="17">
        <v>2120</v>
      </c>
      <c r="D2512" s="18">
        <v>14808</v>
      </c>
      <c r="E2512" s="18">
        <v>8743</v>
      </c>
      <c r="F2512" s="19" t="s">
        <v>49</v>
      </c>
      <c r="G2512" s="16" t="s">
        <v>101</v>
      </c>
      <c r="H2512" s="16" t="s">
        <v>36</v>
      </c>
      <c r="I2512" s="19">
        <v>4</v>
      </c>
      <c r="J2512" s="19">
        <v>1</v>
      </c>
      <c r="K2512" s="19">
        <v>4</v>
      </c>
      <c r="L2512" s="19"/>
      <c r="M2512" s="19">
        <f t="shared" si="1525"/>
        <v>4</v>
      </c>
      <c r="N2512" s="19"/>
      <c r="O2512" s="19">
        <f t="shared" si="1526"/>
        <v>16</v>
      </c>
      <c r="P2512" s="20" t="str">
        <f>VLOOKUP(H2512,Supporting!A:D,2,FALSE)</f>
        <v>m2-LxH</v>
      </c>
      <c r="Q2512" s="21" t="str">
        <f t="shared" si="1527"/>
        <v>off hired</v>
      </c>
      <c r="R2512" s="22">
        <v>45010</v>
      </c>
      <c r="S2512" s="22">
        <v>45017</v>
      </c>
      <c r="T2512" s="23">
        <f t="shared" si="1528"/>
        <v>1</v>
      </c>
      <c r="U2512" s="24">
        <f t="shared" si="1529"/>
        <v>1.1428571428571428</v>
      </c>
      <c r="V2512" s="31">
        <f>VLOOKUP(H2512,Supporting!A:D,3,FALSE)</f>
        <v>14</v>
      </c>
      <c r="W2512" s="25">
        <f>VLOOKUP(H2512,Supporting!A:D,4,FALSE)</f>
        <v>0.84</v>
      </c>
      <c r="X2512" s="26">
        <f t="shared" si="1530"/>
        <v>224</v>
      </c>
      <c r="Y2512" s="26">
        <f t="shared" si="1531"/>
        <v>13.44</v>
      </c>
      <c r="Z2512" s="26">
        <f t="shared" si="1532"/>
        <v>156.79999999999998</v>
      </c>
      <c r="AA2512" s="26">
        <f t="shared" si="1533"/>
        <v>67.2</v>
      </c>
      <c r="AB2512" s="26">
        <f t="shared" si="1534"/>
        <v>15.36</v>
      </c>
      <c r="AC2512" s="26">
        <f t="shared" si="1535"/>
        <v>239.36</v>
      </c>
      <c r="AD2512" s="93">
        <f t="shared" si="1536"/>
        <v>239.36</v>
      </c>
    </row>
    <row r="2513" spans="1:30" ht="30" customHeight="1" x14ac:dyDescent="0.35">
      <c r="A2513" s="16"/>
      <c r="B2513" s="16" t="s">
        <v>132</v>
      </c>
      <c r="C2513" s="17">
        <v>2119</v>
      </c>
      <c r="D2513" s="18">
        <v>14807</v>
      </c>
      <c r="E2513" s="18">
        <v>8862</v>
      </c>
      <c r="F2513" s="19" t="s">
        <v>577</v>
      </c>
      <c r="G2513" s="16" t="s">
        <v>63</v>
      </c>
      <c r="H2513" s="16" t="s">
        <v>38</v>
      </c>
      <c r="I2513" s="19">
        <v>1</v>
      </c>
      <c r="J2513" s="19">
        <v>0.6</v>
      </c>
      <c r="K2513" s="19">
        <v>2</v>
      </c>
      <c r="L2513" s="19"/>
      <c r="M2513" s="19">
        <f t="shared" si="1525"/>
        <v>2</v>
      </c>
      <c r="N2513" s="19"/>
      <c r="O2513" s="19">
        <f t="shared" si="1526"/>
        <v>2</v>
      </c>
      <c r="P2513" s="20" t="str">
        <f>VLOOKUP(H2513,Supporting!A:D,2,FALSE)</f>
        <v>rm</v>
      </c>
      <c r="Q2513" s="21" t="str">
        <f t="shared" si="1527"/>
        <v>off hired</v>
      </c>
      <c r="R2513" s="22">
        <v>45010</v>
      </c>
      <c r="S2513" s="22">
        <v>45026</v>
      </c>
      <c r="T2513" s="23">
        <f t="shared" si="1528"/>
        <v>1</v>
      </c>
      <c r="U2513" s="24">
        <f t="shared" si="1529"/>
        <v>2.4285714285714284</v>
      </c>
      <c r="V2513" s="31">
        <f>VLOOKUP(H2513,Supporting!A:D,3,FALSE)</f>
        <v>135</v>
      </c>
      <c r="W2513" s="25">
        <f>VLOOKUP(H2513,Supporting!A:D,4,FALSE)</f>
        <v>12.25</v>
      </c>
      <c r="X2513" s="26">
        <f t="shared" si="1530"/>
        <v>270</v>
      </c>
      <c r="Y2513" s="26">
        <f t="shared" si="1531"/>
        <v>24.5</v>
      </c>
      <c r="Z2513" s="26">
        <f t="shared" si="1532"/>
        <v>189</v>
      </c>
      <c r="AA2513" s="26">
        <f t="shared" si="1533"/>
        <v>81</v>
      </c>
      <c r="AB2513" s="26">
        <f t="shared" si="1534"/>
        <v>59.499999999999993</v>
      </c>
      <c r="AC2513" s="26">
        <f t="shared" si="1535"/>
        <v>329.5</v>
      </c>
      <c r="AD2513" s="93">
        <f t="shared" si="1536"/>
        <v>329.5</v>
      </c>
    </row>
    <row r="2514" spans="1:30" ht="30" customHeight="1" x14ac:dyDescent="0.35">
      <c r="A2514" s="16"/>
      <c r="B2514" s="16" t="s">
        <v>84</v>
      </c>
      <c r="C2514" s="17">
        <v>2118</v>
      </c>
      <c r="D2514" s="18">
        <v>14806</v>
      </c>
      <c r="E2514" s="18">
        <v>8874</v>
      </c>
      <c r="F2514" s="19" t="s">
        <v>577</v>
      </c>
      <c r="G2514" s="16"/>
      <c r="H2514" s="16" t="s">
        <v>37</v>
      </c>
      <c r="I2514" s="19">
        <v>2.5</v>
      </c>
      <c r="J2514" s="19">
        <v>1.3</v>
      </c>
      <c r="K2514" s="19">
        <v>2</v>
      </c>
      <c r="L2514" s="19"/>
      <c r="M2514" s="19">
        <f t="shared" si="1525"/>
        <v>2</v>
      </c>
      <c r="N2514" s="19"/>
      <c r="O2514" s="19">
        <f t="shared" si="1526"/>
        <v>2</v>
      </c>
      <c r="P2514" s="20" t="str">
        <f>VLOOKUP(H2514,Supporting!A:D,2,FALSE)</f>
        <v>rm</v>
      </c>
      <c r="Q2514" s="21" t="str">
        <f t="shared" si="1527"/>
        <v>off hired</v>
      </c>
      <c r="R2514" s="22">
        <v>45010</v>
      </c>
      <c r="S2514" s="22">
        <v>45034</v>
      </c>
      <c r="T2514" s="23">
        <f t="shared" si="1528"/>
        <v>1</v>
      </c>
      <c r="U2514" s="24">
        <f t="shared" si="1529"/>
        <v>3.5714285714285716</v>
      </c>
      <c r="V2514" s="31">
        <f>VLOOKUP(H2514,Supporting!A:D,3,FALSE)</f>
        <v>100</v>
      </c>
      <c r="W2514" s="25">
        <f>VLOOKUP(H2514,Supporting!A:D,4,FALSE)</f>
        <v>10.15</v>
      </c>
      <c r="X2514" s="26">
        <f t="shared" si="1530"/>
        <v>200</v>
      </c>
      <c r="Y2514" s="26">
        <f t="shared" si="1531"/>
        <v>20.3</v>
      </c>
      <c r="Z2514" s="26">
        <f t="shared" si="1532"/>
        <v>140</v>
      </c>
      <c r="AA2514" s="26">
        <f t="shared" si="1533"/>
        <v>60</v>
      </c>
      <c r="AB2514" s="26">
        <f t="shared" si="1534"/>
        <v>72.5</v>
      </c>
      <c r="AC2514" s="26">
        <f t="shared" si="1535"/>
        <v>272.5</v>
      </c>
      <c r="AD2514" s="93">
        <f t="shared" si="1536"/>
        <v>272.5</v>
      </c>
    </row>
    <row r="2515" spans="1:30" ht="30" customHeight="1" x14ac:dyDescent="0.35">
      <c r="A2515" s="16"/>
      <c r="B2515" s="16" t="s">
        <v>84</v>
      </c>
      <c r="C2515" s="17">
        <v>2118</v>
      </c>
      <c r="D2515" s="18">
        <v>14806</v>
      </c>
      <c r="E2515" s="18">
        <v>8874</v>
      </c>
      <c r="F2515" s="19" t="s">
        <v>577</v>
      </c>
      <c r="G2515" s="16"/>
      <c r="H2515" s="16" t="s">
        <v>37</v>
      </c>
      <c r="I2515" s="19">
        <v>2.5</v>
      </c>
      <c r="J2515" s="19">
        <v>1.3</v>
      </c>
      <c r="K2515" s="19">
        <v>2</v>
      </c>
      <c r="L2515" s="19"/>
      <c r="M2515" s="19">
        <f t="shared" si="1525"/>
        <v>2</v>
      </c>
      <c r="N2515" s="19"/>
      <c r="O2515" s="19">
        <f t="shared" si="1526"/>
        <v>2</v>
      </c>
      <c r="P2515" s="20" t="str">
        <f>VLOOKUP(H2515,Supporting!A:D,2,FALSE)</f>
        <v>rm</v>
      </c>
      <c r="Q2515" s="21" t="str">
        <f t="shared" si="1527"/>
        <v>off hired</v>
      </c>
      <c r="R2515" s="22">
        <v>45010</v>
      </c>
      <c r="S2515" s="22">
        <v>45034</v>
      </c>
      <c r="T2515" s="23">
        <f t="shared" si="1528"/>
        <v>1</v>
      </c>
      <c r="U2515" s="24">
        <f t="shared" si="1529"/>
        <v>3.5714285714285716</v>
      </c>
      <c r="V2515" s="31">
        <f>VLOOKUP(H2515,Supporting!A:D,3,FALSE)</f>
        <v>100</v>
      </c>
      <c r="W2515" s="25">
        <f>VLOOKUP(H2515,Supporting!A:D,4,FALSE)</f>
        <v>10.15</v>
      </c>
      <c r="X2515" s="26">
        <f t="shared" si="1530"/>
        <v>200</v>
      </c>
      <c r="Y2515" s="26">
        <f t="shared" si="1531"/>
        <v>20.3</v>
      </c>
      <c r="Z2515" s="26">
        <f t="shared" si="1532"/>
        <v>140</v>
      </c>
      <c r="AA2515" s="26">
        <f t="shared" si="1533"/>
        <v>60</v>
      </c>
      <c r="AB2515" s="26">
        <f t="shared" si="1534"/>
        <v>72.5</v>
      </c>
      <c r="AC2515" s="26">
        <f t="shared" si="1535"/>
        <v>272.5</v>
      </c>
      <c r="AD2515" s="93">
        <f t="shared" si="1536"/>
        <v>272.5</v>
      </c>
    </row>
    <row r="2516" spans="1:30" ht="30" customHeight="1" x14ac:dyDescent="0.35">
      <c r="A2516" s="16"/>
      <c r="B2516" s="16" t="s">
        <v>84</v>
      </c>
      <c r="C2516" s="17">
        <v>2118</v>
      </c>
      <c r="D2516" s="18">
        <v>14806</v>
      </c>
      <c r="E2516" s="18">
        <v>8874</v>
      </c>
      <c r="F2516" s="19" t="s">
        <v>577</v>
      </c>
      <c r="G2516" s="16"/>
      <c r="H2516" s="16" t="s">
        <v>37</v>
      </c>
      <c r="I2516" s="19">
        <v>2.5</v>
      </c>
      <c r="J2516" s="19">
        <v>1.3</v>
      </c>
      <c r="K2516" s="19">
        <v>2</v>
      </c>
      <c r="L2516" s="19"/>
      <c r="M2516" s="19">
        <f t="shared" si="1525"/>
        <v>2</v>
      </c>
      <c r="N2516" s="19"/>
      <c r="O2516" s="19">
        <f t="shared" si="1526"/>
        <v>2</v>
      </c>
      <c r="P2516" s="20" t="str">
        <f>VLOOKUP(H2516,Supporting!A:D,2,FALSE)</f>
        <v>rm</v>
      </c>
      <c r="Q2516" s="21" t="str">
        <f t="shared" si="1527"/>
        <v>off hired</v>
      </c>
      <c r="R2516" s="22">
        <v>45010</v>
      </c>
      <c r="S2516" s="22">
        <v>45034</v>
      </c>
      <c r="T2516" s="23">
        <f t="shared" si="1528"/>
        <v>1</v>
      </c>
      <c r="U2516" s="24">
        <f t="shared" si="1529"/>
        <v>3.5714285714285716</v>
      </c>
      <c r="V2516" s="31">
        <f>VLOOKUP(H2516,Supporting!A:D,3,FALSE)</f>
        <v>100</v>
      </c>
      <c r="W2516" s="25">
        <f>VLOOKUP(H2516,Supporting!A:D,4,FALSE)</f>
        <v>10.15</v>
      </c>
      <c r="X2516" s="26">
        <f t="shared" si="1530"/>
        <v>200</v>
      </c>
      <c r="Y2516" s="26">
        <f t="shared" si="1531"/>
        <v>20.3</v>
      </c>
      <c r="Z2516" s="26">
        <f t="shared" si="1532"/>
        <v>140</v>
      </c>
      <c r="AA2516" s="26">
        <f t="shared" si="1533"/>
        <v>60</v>
      </c>
      <c r="AB2516" s="26">
        <f t="shared" si="1534"/>
        <v>72.5</v>
      </c>
      <c r="AC2516" s="26">
        <f t="shared" si="1535"/>
        <v>272.5</v>
      </c>
      <c r="AD2516" s="93">
        <f t="shared" si="1536"/>
        <v>272.5</v>
      </c>
    </row>
    <row r="2517" spans="1:30" ht="30" customHeight="1" x14ac:dyDescent="0.35">
      <c r="A2517" s="16"/>
      <c r="B2517" s="16" t="s">
        <v>97</v>
      </c>
      <c r="C2517" s="17">
        <v>2117</v>
      </c>
      <c r="D2517" s="18">
        <v>14805</v>
      </c>
      <c r="E2517" s="18"/>
      <c r="F2517" s="19" t="s">
        <v>49</v>
      </c>
      <c r="G2517" s="16" t="s">
        <v>76</v>
      </c>
      <c r="H2517" s="16" t="s">
        <v>39</v>
      </c>
      <c r="I2517" s="19">
        <v>30</v>
      </c>
      <c r="J2517" s="19">
        <v>2.5</v>
      </c>
      <c r="K2517" s="19"/>
      <c r="L2517" s="19"/>
      <c r="M2517" s="19">
        <f t="shared" si="1525"/>
        <v>0</v>
      </c>
      <c r="N2517" s="19">
        <v>1</v>
      </c>
      <c r="O2517" s="19">
        <f t="shared" si="1526"/>
        <v>75</v>
      </c>
      <c r="P2517" s="20" t="str">
        <f>VLOOKUP(H2517,Supporting!A:D,2,FALSE)</f>
        <v>m2-LxW</v>
      </c>
      <c r="Q2517" s="21" t="str">
        <f t="shared" si="1527"/>
        <v>on hire</v>
      </c>
      <c r="R2517" s="22">
        <v>45009</v>
      </c>
      <c r="S2517" s="22"/>
      <c r="T2517" s="23">
        <f t="shared" si="1528"/>
        <v>0</v>
      </c>
      <c r="U2517" s="24">
        <f t="shared" ca="1" si="1529"/>
        <v>4.5714285714285712</v>
      </c>
      <c r="V2517" s="31">
        <f>VLOOKUP(H2517,Supporting!A:D,3,FALSE)</f>
        <v>7.5</v>
      </c>
      <c r="W2517" s="25">
        <f>VLOOKUP(H2517,Supporting!A:D,4,FALSE)</f>
        <v>1.05</v>
      </c>
      <c r="X2517" s="26">
        <f t="shared" si="1530"/>
        <v>562.5</v>
      </c>
      <c r="Y2517" s="26">
        <f t="shared" si="1531"/>
        <v>78.75</v>
      </c>
      <c r="Z2517" s="26">
        <f t="shared" si="1532"/>
        <v>393.75</v>
      </c>
      <c r="AA2517" s="26">
        <f t="shared" si="1533"/>
        <v>0</v>
      </c>
      <c r="AB2517" s="26">
        <f t="shared" ca="1" si="1534"/>
        <v>360</v>
      </c>
      <c r="AC2517" s="26">
        <f t="shared" ca="1" si="1535"/>
        <v>753.75</v>
      </c>
      <c r="AD2517" s="93">
        <f t="shared" ca="1" si="1536"/>
        <v>753.75</v>
      </c>
    </row>
    <row r="2518" spans="1:30" ht="30" customHeight="1" x14ac:dyDescent="0.35">
      <c r="A2518" s="16"/>
      <c r="B2518" s="16" t="s">
        <v>484</v>
      </c>
      <c r="C2518" s="17">
        <v>2116</v>
      </c>
      <c r="D2518" s="18">
        <v>14804</v>
      </c>
      <c r="E2518" s="18">
        <v>8857</v>
      </c>
      <c r="F2518" s="19" t="s">
        <v>577</v>
      </c>
      <c r="G2518" s="16" t="s">
        <v>73</v>
      </c>
      <c r="H2518" s="16" t="s">
        <v>36</v>
      </c>
      <c r="I2518" s="19">
        <v>26</v>
      </c>
      <c r="J2518" s="19">
        <v>1</v>
      </c>
      <c r="K2518" s="19">
        <v>2</v>
      </c>
      <c r="L2518" s="19"/>
      <c r="M2518" s="19">
        <f t="shared" ref="M2518:M2522" si="1537">K2518-L2518</f>
        <v>2</v>
      </c>
      <c r="N2518" s="19"/>
      <c r="O2518" s="19">
        <f t="shared" ref="O2518:O2522" si="1538">IF(P2518="m3",I2518*J2518*M2518,IF(P2518="m2-LxH",I2518*M2518,IF(P2518="m2-LxW",I2518*J2518*N2518,IF(P2518="rm",M2518,IF(P2518="lm",I2518,IF(P2518="unit",1,0))))))</f>
        <v>52</v>
      </c>
      <c r="P2518" s="20" t="str">
        <f>VLOOKUP(H2518,Supporting!A:D,2,FALSE)</f>
        <v>m2-LxH</v>
      </c>
      <c r="Q2518" s="21" t="str">
        <f t="shared" ref="Q2518:Q2522" si="1539">IF(S2518&lt;&gt;0,"off hired",IF(R2518&lt;&gt;0,"on hire","-"))</f>
        <v>off hired</v>
      </c>
      <c r="R2518" s="22">
        <v>45009</v>
      </c>
      <c r="S2518" s="22">
        <v>45022</v>
      </c>
      <c r="T2518" s="23">
        <f t="shared" ref="T2518:T2522" si="1540">IF(S2518&lt;&gt;0,1,0)</f>
        <v>1</v>
      </c>
      <c r="U2518" s="24">
        <f t="shared" ref="U2518:U2522" si="1541">IF(Q2518="on hire",$C$1-R2518+1,IF(Q2518="off hired",S2518-R2518+1,0))/7</f>
        <v>2</v>
      </c>
      <c r="V2518" s="31">
        <f>VLOOKUP(H2518,Supporting!A:D,3,FALSE)</f>
        <v>14</v>
      </c>
      <c r="W2518" s="25">
        <f>VLOOKUP(H2518,Supporting!A:D,4,FALSE)</f>
        <v>0.84</v>
      </c>
      <c r="X2518" s="26">
        <f t="shared" ref="X2518:X2522" si="1542">V2518*O2518</f>
        <v>728</v>
      </c>
      <c r="Y2518" s="26">
        <f t="shared" ref="Y2518:Y2522" si="1543">W2518*O2518</f>
        <v>43.68</v>
      </c>
      <c r="Z2518" s="26">
        <f t="shared" ref="Z2518:Z2522" si="1544">_xlfn.IFNA(0.7*O2518*V2518,0)</f>
        <v>509.59999999999997</v>
      </c>
      <c r="AA2518" s="26">
        <f t="shared" ref="AA2518:AA2522" si="1545">IF(Q2518="off hired",0.3*O2518*V2518*T2518,0)</f>
        <v>218.4</v>
      </c>
      <c r="AB2518" s="26">
        <f t="shared" ref="AB2518:AB2522" si="1546">_xlfn.IFNA(U2518*O2518*W2518,0)</f>
        <v>87.36</v>
      </c>
      <c r="AC2518" s="26">
        <f t="shared" ref="AC2518:AC2522" si="1547">Z2518+AA2518+AB2518</f>
        <v>815.36</v>
      </c>
      <c r="AD2518" s="93">
        <f t="shared" ref="AD2518:AD2522" si="1548">_xlfn.IFNA(AC2518,0)</f>
        <v>815.36</v>
      </c>
    </row>
    <row r="2519" spans="1:30" ht="30" customHeight="1" x14ac:dyDescent="0.35">
      <c r="A2519" s="16"/>
      <c r="B2519" s="16" t="s">
        <v>47</v>
      </c>
      <c r="C2519" s="17">
        <v>2115</v>
      </c>
      <c r="D2519" s="18">
        <v>14803</v>
      </c>
      <c r="E2519" s="18"/>
      <c r="F2519" s="19" t="s">
        <v>577</v>
      </c>
      <c r="G2519" s="16" t="s">
        <v>561</v>
      </c>
      <c r="H2519" s="16" t="s">
        <v>28</v>
      </c>
      <c r="I2519" s="19">
        <v>2.5</v>
      </c>
      <c r="J2519" s="19">
        <v>2.5</v>
      </c>
      <c r="K2519" s="19">
        <v>4</v>
      </c>
      <c r="L2519" s="19"/>
      <c r="M2519" s="19">
        <f t="shared" si="1537"/>
        <v>4</v>
      </c>
      <c r="N2519" s="19"/>
      <c r="O2519" s="19">
        <f t="shared" si="1538"/>
        <v>25</v>
      </c>
      <c r="P2519" s="20" t="str">
        <f>VLOOKUP(H2519,Supporting!A:D,2,FALSE)</f>
        <v>m3</v>
      </c>
      <c r="Q2519" s="21" t="str">
        <f t="shared" si="1539"/>
        <v>on hire</v>
      </c>
      <c r="R2519" s="22">
        <v>45008</v>
      </c>
      <c r="S2519" s="22"/>
      <c r="T2519" s="23">
        <f t="shared" si="1540"/>
        <v>0</v>
      </c>
      <c r="U2519" s="24">
        <f t="shared" ca="1" si="1541"/>
        <v>4.7142857142857144</v>
      </c>
      <c r="V2519" s="31">
        <f>VLOOKUP(H2519,Supporting!A:D,3,FALSE)</f>
        <v>7.5</v>
      </c>
      <c r="W2519" s="25">
        <f>VLOOKUP(H2519,Supporting!A:D,4,FALSE)</f>
        <v>0.70000000000000007</v>
      </c>
      <c r="X2519" s="26">
        <f t="shared" si="1542"/>
        <v>187.5</v>
      </c>
      <c r="Y2519" s="26">
        <f t="shared" si="1543"/>
        <v>17.5</v>
      </c>
      <c r="Z2519" s="26">
        <f t="shared" si="1544"/>
        <v>131.25</v>
      </c>
      <c r="AA2519" s="26">
        <f t="shared" si="1545"/>
        <v>0</v>
      </c>
      <c r="AB2519" s="26">
        <f t="shared" ca="1" si="1546"/>
        <v>82.500000000000014</v>
      </c>
      <c r="AC2519" s="26">
        <f t="shared" ca="1" si="1547"/>
        <v>213.75</v>
      </c>
      <c r="AD2519" s="93">
        <f t="shared" ca="1" si="1548"/>
        <v>213.75</v>
      </c>
    </row>
    <row r="2520" spans="1:30" ht="30" customHeight="1" x14ac:dyDescent="0.35">
      <c r="A2520" s="16"/>
      <c r="B2520" s="16" t="s">
        <v>111</v>
      </c>
      <c r="C2520" s="17">
        <v>2114</v>
      </c>
      <c r="D2520" s="18">
        <v>14802</v>
      </c>
      <c r="E2520" s="18">
        <v>8870</v>
      </c>
      <c r="F2520" s="19" t="s">
        <v>577</v>
      </c>
      <c r="G2520" s="16"/>
      <c r="H2520" s="16" t="s">
        <v>36</v>
      </c>
      <c r="I2520" s="19">
        <v>10</v>
      </c>
      <c r="J2520" s="19">
        <v>1.3</v>
      </c>
      <c r="K2520" s="19">
        <v>1.5</v>
      </c>
      <c r="L2520" s="19"/>
      <c r="M2520" s="19">
        <f t="shared" si="1537"/>
        <v>1.5</v>
      </c>
      <c r="N2520" s="19"/>
      <c r="O2520" s="19">
        <f t="shared" si="1538"/>
        <v>15</v>
      </c>
      <c r="P2520" s="20" t="str">
        <f>VLOOKUP(H2520,Supporting!A:D,2,FALSE)</f>
        <v>m2-LxH</v>
      </c>
      <c r="Q2520" s="21" t="str">
        <f t="shared" si="1539"/>
        <v>off hired</v>
      </c>
      <c r="R2520" s="22">
        <v>45008</v>
      </c>
      <c r="S2520" s="22">
        <v>45032</v>
      </c>
      <c r="T2520" s="23">
        <f t="shared" si="1540"/>
        <v>1</v>
      </c>
      <c r="U2520" s="24">
        <f t="shared" si="1541"/>
        <v>3.5714285714285716</v>
      </c>
      <c r="V2520" s="31">
        <f>VLOOKUP(H2520,Supporting!A:D,3,FALSE)</f>
        <v>14</v>
      </c>
      <c r="W2520" s="25">
        <f>VLOOKUP(H2520,Supporting!A:D,4,FALSE)</f>
        <v>0.84</v>
      </c>
      <c r="X2520" s="26">
        <f t="shared" si="1542"/>
        <v>210</v>
      </c>
      <c r="Y2520" s="26">
        <f t="shared" si="1543"/>
        <v>12.6</v>
      </c>
      <c r="Z2520" s="26">
        <f t="shared" si="1544"/>
        <v>147</v>
      </c>
      <c r="AA2520" s="26">
        <f t="shared" si="1545"/>
        <v>63</v>
      </c>
      <c r="AB2520" s="26">
        <f t="shared" si="1546"/>
        <v>45</v>
      </c>
      <c r="AC2520" s="26">
        <f t="shared" si="1547"/>
        <v>255</v>
      </c>
      <c r="AD2520" s="93">
        <f t="shared" si="1548"/>
        <v>255</v>
      </c>
    </row>
    <row r="2521" spans="1:30" ht="30" customHeight="1" x14ac:dyDescent="0.35">
      <c r="A2521" s="16"/>
      <c r="B2521" s="16" t="s">
        <v>47</v>
      </c>
      <c r="C2521" s="17">
        <v>2113</v>
      </c>
      <c r="D2521" s="18">
        <v>14801</v>
      </c>
      <c r="E2521" s="18">
        <v>8865</v>
      </c>
      <c r="F2521" s="19" t="s">
        <v>577</v>
      </c>
      <c r="G2521" s="16" t="s">
        <v>638</v>
      </c>
      <c r="H2521" s="16" t="s">
        <v>28</v>
      </c>
      <c r="I2521" s="19">
        <v>19</v>
      </c>
      <c r="J2521" s="19">
        <v>2.5</v>
      </c>
      <c r="K2521" s="19">
        <v>3.5</v>
      </c>
      <c r="L2521" s="19"/>
      <c r="M2521" s="19">
        <f t="shared" si="1537"/>
        <v>3.5</v>
      </c>
      <c r="N2521" s="19"/>
      <c r="O2521" s="19">
        <f t="shared" si="1538"/>
        <v>166.25</v>
      </c>
      <c r="P2521" s="20" t="str">
        <f>VLOOKUP(H2521,Supporting!A:D,2,FALSE)</f>
        <v>m3</v>
      </c>
      <c r="Q2521" s="21" t="str">
        <f t="shared" si="1539"/>
        <v>off hired</v>
      </c>
      <c r="R2521" s="22">
        <v>45007</v>
      </c>
      <c r="S2521" s="22">
        <v>45029</v>
      </c>
      <c r="T2521" s="23">
        <f t="shared" si="1540"/>
        <v>1</v>
      </c>
      <c r="U2521" s="24">
        <f t="shared" si="1541"/>
        <v>3.2857142857142856</v>
      </c>
      <c r="V2521" s="31">
        <f>VLOOKUP(H2521,Supporting!A:D,3,FALSE)</f>
        <v>7.5</v>
      </c>
      <c r="W2521" s="25">
        <f>VLOOKUP(H2521,Supporting!A:D,4,FALSE)</f>
        <v>0.70000000000000007</v>
      </c>
      <c r="X2521" s="26">
        <f t="shared" si="1542"/>
        <v>1246.875</v>
      </c>
      <c r="Y2521" s="26">
        <f t="shared" si="1543"/>
        <v>116.37500000000001</v>
      </c>
      <c r="Z2521" s="26">
        <f t="shared" si="1544"/>
        <v>872.81249999999989</v>
      </c>
      <c r="AA2521" s="26">
        <f t="shared" si="1545"/>
        <v>374.0625</v>
      </c>
      <c r="AB2521" s="26">
        <f t="shared" si="1546"/>
        <v>382.37500000000006</v>
      </c>
      <c r="AC2521" s="26">
        <f t="shared" si="1547"/>
        <v>1629.25</v>
      </c>
      <c r="AD2521" s="93">
        <f t="shared" si="1548"/>
        <v>1629.25</v>
      </c>
    </row>
    <row r="2522" spans="1:30" ht="30" customHeight="1" x14ac:dyDescent="0.35">
      <c r="A2522" s="16"/>
      <c r="B2522" s="16" t="s">
        <v>79</v>
      </c>
      <c r="C2522" s="17">
        <v>2123</v>
      </c>
      <c r="D2522" s="18">
        <v>14810</v>
      </c>
      <c r="E2522" s="18"/>
      <c r="F2522" s="19" t="s">
        <v>49</v>
      </c>
      <c r="G2522" s="16" t="s">
        <v>80</v>
      </c>
      <c r="H2522" s="16" t="s">
        <v>36</v>
      </c>
      <c r="I2522" s="19">
        <v>7.5</v>
      </c>
      <c r="J2522" s="19">
        <v>1</v>
      </c>
      <c r="K2522" s="19">
        <v>5</v>
      </c>
      <c r="L2522" s="19"/>
      <c r="M2522" s="19">
        <f t="shared" si="1537"/>
        <v>5</v>
      </c>
      <c r="N2522" s="19"/>
      <c r="O2522" s="19">
        <f t="shared" si="1538"/>
        <v>37.5</v>
      </c>
      <c r="P2522" s="20" t="str">
        <f>VLOOKUP(H2522,Supporting!A:D,2,FALSE)</f>
        <v>m2-LxH</v>
      </c>
      <c r="Q2522" s="21" t="str">
        <f t="shared" si="1539"/>
        <v>on hire</v>
      </c>
      <c r="R2522" s="22">
        <v>45011</v>
      </c>
      <c r="S2522" s="22"/>
      <c r="T2522" s="23">
        <f t="shared" si="1540"/>
        <v>0</v>
      </c>
      <c r="U2522" s="24">
        <f t="shared" ca="1" si="1541"/>
        <v>4.2857142857142856</v>
      </c>
      <c r="V2522" s="31">
        <f>VLOOKUP(H2522,Supporting!A:D,3,FALSE)</f>
        <v>14</v>
      </c>
      <c r="W2522" s="25">
        <f>VLOOKUP(H2522,Supporting!A:D,4,FALSE)</f>
        <v>0.84</v>
      </c>
      <c r="X2522" s="26">
        <f t="shared" si="1542"/>
        <v>525</v>
      </c>
      <c r="Y2522" s="26">
        <f t="shared" si="1543"/>
        <v>31.5</v>
      </c>
      <c r="Z2522" s="26">
        <f t="shared" si="1544"/>
        <v>367.5</v>
      </c>
      <c r="AA2522" s="26">
        <f t="shared" si="1545"/>
        <v>0</v>
      </c>
      <c r="AB2522" s="26">
        <f t="shared" ca="1" si="1546"/>
        <v>135</v>
      </c>
      <c r="AC2522" s="26">
        <f t="shared" ca="1" si="1547"/>
        <v>502.5</v>
      </c>
      <c r="AD2522" s="93">
        <f t="shared" ca="1" si="1548"/>
        <v>502.5</v>
      </c>
    </row>
    <row r="2523" spans="1:30" ht="30" customHeight="1" x14ac:dyDescent="0.35">
      <c r="A2523" s="16"/>
      <c r="B2523" s="16" t="s">
        <v>114</v>
      </c>
      <c r="C2523" s="17">
        <v>2132</v>
      </c>
      <c r="D2523" s="18">
        <v>14819</v>
      </c>
      <c r="E2523" s="18"/>
      <c r="F2523" s="19" t="s">
        <v>49</v>
      </c>
      <c r="G2523" s="16" t="s">
        <v>53</v>
      </c>
      <c r="H2523" s="16" t="s">
        <v>38</v>
      </c>
      <c r="I2523" s="19">
        <v>2.5</v>
      </c>
      <c r="J2523" s="19">
        <v>1.8</v>
      </c>
      <c r="K2523" s="19">
        <v>4</v>
      </c>
      <c r="L2523" s="19"/>
      <c r="M2523" s="19">
        <f t="shared" si="1525"/>
        <v>4</v>
      </c>
      <c r="N2523" s="19"/>
      <c r="O2523" s="19">
        <f t="shared" si="1526"/>
        <v>4</v>
      </c>
      <c r="P2523" s="20" t="str">
        <f>VLOOKUP(H2523,Supporting!A:D,2,FALSE)</f>
        <v>rm</v>
      </c>
      <c r="Q2523" s="21" t="str">
        <f t="shared" si="1527"/>
        <v>on hire</v>
      </c>
      <c r="R2523" s="22">
        <v>45013</v>
      </c>
      <c r="S2523" s="22"/>
      <c r="T2523" s="23">
        <f t="shared" si="1528"/>
        <v>0</v>
      </c>
      <c r="U2523" s="24">
        <f t="shared" ca="1" si="1529"/>
        <v>4</v>
      </c>
      <c r="V2523" s="31">
        <f>VLOOKUP(H2523,Supporting!A:D,3,FALSE)</f>
        <v>135</v>
      </c>
      <c r="W2523" s="25">
        <f>VLOOKUP(H2523,Supporting!A:D,4,FALSE)</f>
        <v>12.25</v>
      </c>
      <c r="X2523" s="26">
        <f t="shared" si="1530"/>
        <v>540</v>
      </c>
      <c r="Y2523" s="26">
        <f t="shared" si="1531"/>
        <v>49</v>
      </c>
      <c r="Z2523" s="26">
        <f t="shared" si="1532"/>
        <v>378</v>
      </c>
      <c r="AA2523" s="26">
        <f t="shared" si="1533"/>
        <v>0</v>
      </c>
      <c r="AB2523" s="26">
        <f t="shared" ca="1" si="1534"/>
        <v>196</v>
      </c>
      <c r="AC2523" s="26">
        <f t="shared" ca="1" si="1535"/>
        <v>574</v>
      </c>
      <c r="AD2523" s="93">
        <f t="shared" ca="1" si="1536"/>
        <v>574</v>
      </c>
    </row>
    <row r="2524" spans="1:30" ht="30" customHeight="1" x14ac:dyDescent="0.35">
      <c r="A2524" s="16"/>
      <c r="B2524" s="16" t="s">
        <v>61</v>
      </c>
      <c r="C2524" s="17">
        <v>2124</v>
      </c>
      <c r="D2524" s="18">
        <v>14811</v>
      </c>
      <c r="E2524" s="18">
        <v>8742</v>
      </c>
      <c r="F2524" s="19" t="s">
        <v>577</v>
      </c>
      <c r="G2524" s="16" t="s">
        <v>53</v>
      </c>
      <c r="H2524" s="16" t="s">
        <v>38</v>
      </c>
      <c r="I2524" s="19">
        <v>1</v>
      </c>
      <c r="J2524" s="19">
        <v>0.6</v>
      </c>
      <c r="K2524" s="19">
        <v>7</v>
      </c>
      <c r="L2524" s="19"/>
      <c r="M2524" s="19">
        <f t="shared" ref="M2524:M2526" si="1549">K2524-L2524</f>
        <v>7</v>
      </c>
      <c r="N2524" s="19"/>
      <c r="O2524" s="19">
        <f t="shared" ref="O2524:O2526" si="1550">IF(P2524="m3",I2524*J2524*M2524,IF(P2524="m2-LxH",I2524*M2524,IF(P2524="m2-LxW",I2524*J2524*N2524,IF(P2524="rm",M2524,IF(P2524="lm",I2524,IF(P2524="unit",1,0))))))</f>
        <v>7</v>
      </c>
      <c r="P2524" s="20" t="str">
        <f>VLOOKUP(H2524,Supporting!A:D,2,FALSE)</f>
        <v>rm</v>
      </c>
      <c r="Q2524" s="21" t="str">
        <f t="shared" ref="Q2524:Q2526" si="1551">IF(S2524&lt;&gt;0,"off hired",IF(R2524&lt;&gt;0,"on hire","-"))</f>
        <v>off hired</v>
      </c>
      <c r="R2524" s="22">
        <v>45012</v>
      </c>
      <c r="S2524" s="22">
        <v>45017</v>
      </c>
      <c r="T2524" s="23">
        <f t="shared" ref="T2524:T2526" si="1552">IF(S2524&lt;&gt;0,1,0)</f>
        <v>1</v>
      </c>
      <c r="U2524" s="24">
        <f t="shared" ref="U2524:U2526" si="1553">IF(Q2524="on hire",$C$1-R2524+1,IF(Q2524="off hired",S2524-R2524+1,0))/7</f>
        <v>0.8571428571428571</v>
      </c>
      <c r="V2524" s="31">
        <f>VLOOKUP(H2524,Supporting!A:D,3,FALSE)</f>
        <v>135</v>
      </c>
      <c r="W2524" s="25">
        <f>VLOOKUP(H2524,Supporting!A:D,4,FALSE)</f>
        <v>12.25</v>
      </c>
      <c r="X2524" s="26">
        <f t="shared" ref="X2524:X2526" si="1554">V2524*O2524</f>
        <v>945</v>
      </c>
      <c r="Y2524" s="26">
        <f t="shared" ref="Y2524:Y2526" si="1555">W2524*O2524</f>
        <v>85.75</v>
      </c>
      <c r="Z2524" s="26">
        <f t="shared" ref="Z2524:Z2526" si="1556">_xlfn.IFNA(0.7*O2524*V2524,0)</f>
        <v>661.49999999999989</v>
      </c>
      <c r="AA2524" s="26">
        <f t="shared" ref="AA2524:AA2526" si="1557">IF(Q2524="off hired",0.3*O2524*V2524*T2524,0)</f>
        <v>283.5</v>
      </c>
      <c r="AB2524" s="26">
        <f t="shared" ref="AB2524:AB2526" si="1558">_xlfn.IFNA(U2524*O2524*W2524,0)</f>
        <v>73.5</v>
      </c>
      <c r="AC2524" s="26">
        <f t="shared" ref="AC2524:AC2526" si="1559">Z2524+AA2524+AB2524</f>
        <v>1018.4999999999999</v>
      </c>
      <c r="AD2524" s="93">
        <f t="shared" ref="AD2524:AD2526" si="1560">_xlfn.IFNA(AC2524,0)</f>
        <v>1018.4999999999999</v>
      </c>
    </row>
    <row r="2525" spans="1:30" ht="30" customHeight="1" x14ac:dyDescent="0.35">
      <c r="A2525" s="16"/>
      <c r="B2525" s="16" t="s">
        <v>102</v>
      </c>
      <c r="C2525" s="17">
        <v>2130</v>
      </c>
      <c r="D2525" s="18">
        <v>14817</v>
      </c>
      <c r="E2525" s="18">
        <v>8739</v>
      </c>
      <c r="F2525" s="19" t="s">
        <v>577</v>
      </c>
      <c r="G2525" s="16" t="s">
        <v>75</v>
      </c>
      <c r="H2525" s="16" t="s">
        <v>36</v>
      </c>
      <c r="I2525" s="19">
        <v>12</v>
      </c>
      <c r="J2525" s="19">
        <v>1.3</v>
      </c>
      <c r="K2525" s="19">
        <v>3</v>
      </c>
      <c r="L2525" s="19"/>
      <c r="M2525" s="19">
        <f t="shared" si="1549"/>
        <v>3</v>
      </c>
      <c r="N2525" s="19"/>
      <c r="O2525" s="19">
        <f t="shared" si="1550"/>
        <v>36</v>
      </c>
      <c r="P2525" s="20" t="str">
        <f>VLOOKUP(H2525,Supporting!A:D,2,FALSE)</f>
        <v>m2-LxH</v>
      </c>
      <c r="Q2525" s="21" t="str">
        <f t="shared" si="1551"/>
        <v>off hired</v>
      </c>
      <c r="R2525" s="22">
        <v>45013</v>
      </c>
      <c r="S2525" s="22">
        <v>45014</v>
      </c>
      <c r="T2525" s="23">
        <f t="shared" si="1552"/>
        <v>1</v>
      </c>
      <c r="U2525" s="24">
        <f t="shared" si="1553"/>
        <v>0.2857142857142857</v>
      </c>
      <c r="V2525" s="31">
        <f>VLOOKUP(H2525,Supporting!A:D,3,FALSE)</f>
        <v>14</v>
      </c>
      <c r="W2525" s="25">
        <f>VLOOKUP(H2525,Supporting!A:D,4,FALSE)</f>
        <v>0.84</v>
      </c>
      <c r="X2525" s="26">
        <f t="shared" si="1554"/>
        <v>504</v>
      </c>
      <c r="Y2525" s="26">
        <f t="shared" si="1555"/>
        <v>30.24</v>
      </c>
      <c r="Z2525" s="26">
        <f t="shared" si="1556"/>
        <v>352.8</v>
      </c>
      <c r="AA2525" s="26">
        <f t="shared" si="1557"/>
        <v>151.19999999999999</v>
      </c>
      <c r="AB2525" s="26">
        <f t="shared" si="1558"/>
        <v>8.6399999999999988</v>
      </c>
      <c r="AC2525" s="26">
        <f t="shared" si="1559"/>
        <v>512.64</v>
      </c>
      <c r="AD2525" s="93">
        <f t="shared" si="1560"/>
        <v>512.64</v>
      </c>
    </row>
    <row r="2526" spans="1:30" ht="30" customHeight="1" x14ac:dyDescent="0.35">
      <c r="A2526" s="16"/>
      <c r="B2526" s="16"/>
      <c r="C2526" s="17"/>
      <c r="D2526" s="18"/>
      <c r="E2526" s="18"/>
      <c r="F2526" s="19"/>
      <c r="G2526" s="16"/>
      <c r="H2526" s="16"/>
      <c r="I2526" s="19"/>
      <c r="J2526" s="19"/>
      <c r="K2526" s="19"/>
      <c r="L2526" s="19"/>
      <c r="M2526" s="19">
        <f t="shared" si="1549"/>
        <v>0</v>
      </c>
      <c r="N2526" s="19"/>
      <c r="O2526" s="19" t="e">
        <f t="shared" si="1550"/>
        <v>#N/A</v>
      </c>
      <c r="P2526" s="20" t="e">
        <f>VLOOKUP(H2526,Supporting!A:D,2,FALSE)</f>
        <v>#N/A</v>
      </c>
      <c r="Q2526" s="21" t="str">
        <f t="shared" si="1551"/>
        <v>-</v>
      </c>
      <c r="R2526" s="22"/>
      <c r="S2526" s="22"/>
      <c r="T2526" s="23">
        <f t="shared" si="1552"/>
        <v>0</v>
      </c>
      <c r="U2526" s="24">
        <f t="shared" si="1553"/>
        <v>0</v>
      </c>
      <c r="V2526" s="31" t="e">
        <f>VLOOKUP(H2526,Supporting!A:D,3,FALSE)</f>
        <v>#N/A</v>
      </c>
      <c r="W2526" s="25" t="e">
        <f>VLOOKUP(H2526,Supporting!A:D,4,FALSE)</f>
        <v>#N/A</v>
      </c>
      <c r="X2526" s="26" t="e">
        <f t="shared" si="1554"/>
        <v>#N/A</v>
      </c>
      <c r="Y2526" s="26" t="e">
        <f t="shared" si="1555"/>
        <v>#N/A</v>
      </c>
      <c r="Z2526" s="26">
        <f t="shared" si="1556"/>
        <v>0</v>
      </c>
      <c r="AA2526" s="26">
        <f t="shared" si="1557"/>
        <v>0</v>
      </c>
      <c r="AB2526" s="26">
        <f t="shared" si="1558"/>
        <v>0</v>
      </c>
      <c r="AC2526" s="26">
        <f t="shared" si="1559"/>
        <v>0</v>
      </c>
      <c r="AD2526" s="93">
        <f t="shared" si="1560"/>
        <v>0</v>
      </c>
    </row>
    <row r="2527" spans="1:30" ht="30" customHeight="1" x14ac:dyDescent="0.35">
      <c r="A2527" s="16"/>
      <c r="B2527" s="16" t="s">
        <v>47</v>
      </c>
      <c r="C2527" s="17">
        <v>2165</v>
      </c>
      <c r="D2527" s="18">
        <v>14902</v>
      </c>
      <c r="E2527" s="18">
        <v>8867</v>
      </c>
      <c r="F2527" s="19" t="s">
        <v>577</v>
      </c>
      <c r="G2527" s="16" t="s">
        <v>216</v>
      </c>
      <c r="H2527" s="16" t="s">
        <v>36</v>
      </c>
      <c r="I2527" s="19">
        <v>4</v>
      </c>
      <c r="J2527" s="19">
        <v>1.3</v>
      </c>
      <c r="K2527" s="19">
        <v>3.5</v>
      </c>
      <c r="L2527" s="19"/>
      <c r="M2527" s="19">
        <f t="shared" ref="M2527:M2532" si="1561">K2527-L2527</f>
        <v>3.5</v>
      </c>
      <c r="N2527" s="19"/>
      <c r="O2527" s="19">
        <f t="shared" ref="O2527:O2532" si="1562">IF(P2527="m3",I2527*J2527*M2527,IF(P2527="m2-LxH",I2527*M2527,IF(P2527="m2-LxW",I2527*J2527*N2527,IF(P2527="rm",M2527,IF(P2527="lm",I2527,IF(P2527="unit",1,0))))))</f>
        <v>14</v>
      </c>
      <c r="P2527" s="20" t="str">
        <f>VLOOKUP(H2527,Supporting!A:D,2,FALSE)</f>
        <v>m2-LxH</v>
      </c>
      <c r="Q2527" s="21" t="str">
        <f t="shared" ref="Q2527:Q2532" si="1563">IF(S2527&lt;&gt;0,"off hired",IF(R2527&lt;&gt;0,"on hire","-"))</f>
        <v>off hired</v>
      </c>
      <c r="R2527" s="22">
        <v>45025</v>
      </c>
      <c r="S2527" s="22">
        <v>45031</v>
      </c>
      <c r="T2527" s="23">
        <f t="shared" ref="T2527:T2532" si="1564">IF(S2527&lt;&gt;0,1,0)</f>
        <v>1</v>
      </c>
      <c r="U2527" s="24">
        <f t="shared" ref="U2527:U2532" si="1565">IF(Q2527="on hire",$C$1-R2527+1,IF(Q2527="off hired",S2527-R2527+1,0))/7</f>
        <v>1</v>
      </c>
      <c r="V2527" s="31">
        <f>VLOOKUP(H2527,Supporting!A:D,3,FALSE)</f>
        <v>14</v>
      </c>
      <c r="W2527" s="25">
        <f>VLOOKUP(H2527,Supporting!A:D,4,FALSE)</f>
        <v>0.84</v>
      </c>
      <c r="X2527" s="26">
        <f t="shared" ref="X2527:X2532" si="1566">V2527*O2527</f>
        <v>196</v>
      </c>
      <c r="Y2527" s="26">
        <f t="shared" ref="Y2527:Y2532" si="1567">W2527*O2527</f>
        <v>11.76</v>
      </c>
      <c r="Z2527" s="26">
        <f t="shared" ref="Z2527:Z2532" si="1568">_xlfn.IFNA(0.7*O2527*V2527,0)</f>
        <v>137.19999999999999</v>
      </c>
      <c r="AA2527" s="26">
        <f t="shared" ref="AA2527:AA2532" si="1569">IF(Q2527="off hired",0.3*O2527*V2527*T2527,0)</f>
        <v>58.800000000000004</v>
      </c>
      <c r="AB2527" s="26">
        <f t="shared" ref="AB2527:AB2532" si="1570">_xlfn.IFNA(U2527*O2527*W2527,0)</f>
        <v>11.76</v>
      </c>
      <c r="AC2527" s="26">
        <f t="shared" ref="AC2527:AC2532" si="1571">Z2527+AA2527+AB2527</f>
        <v>207.76</v>
      </c>
      <c r="AD2527" s="93">
        <f t="shared" ref="AD2527:AD2532" si="1572">_xlfn.IFNA(AC2527,0)</f>
        <v>207.76</v>
      </c>
    </row>
    <row r="2528" spans="1:30" ht="30" customHeight="1" x14ac:dyDescent="0.35">
      <c r="A2528" s="16"/>
      <c r="B2528" s="16" t="s">
        <v>84</v>
      </c>
      <c r="C2528" s="17">
        <v>2166</v>
      </c>
      <c r="D2528" s="18">
        <v>14903</v>
      </c>
      <c r="E2528" s="18"/>
      <c r="F2528" s="19" t="s">
        <v>577</v>
      </c>
      <c r="G2528" s="16" t="s">
        <v>624</v>
      </c>
      <c r="H2528" s="16" t="s">
        <v>28</v>
      </c>
      <c r="I2528" s="19">
        <v>5.6</v>
      </c>
      <c r="J2528" s="19">
        <v>4</v>
      </c>
      <c r="K2528" s="19">
        <v>10</v>
      </c>
      <c r="L2528" s="19"/>
      <c r="M2528" s="19">
        <f t="shared" si="1561"/>
        <v>10</v>
      </c>
      <c r="N2528" s="19"/>
      <c r="O2528" s="19">
        <f t="shared" si="1562"/>
        <v>224</v>
      </c>
      <c r="P2528" s="20" t="str">
        <f>VLOOKUP(H2528,Supporting!A:D,2,FALSE)</f>
        <v>m3</v>
      </c>
      <c r="Q2528" s="21" t="str">
        <f t="shared" si="1563"/>
        <v>on hire</v>
      </c>
      <c r="R2528" s="22">
        <v>45026</v>
      </c>
      <c r="S2528" s="22"/>
      <c r="T2528" s="23">
        <f t="shared" si="1564"/>
        <v>0</v>
      </c>
      <c r="U2528" s="24">
        <f t="shared" ca="1" si="1565"/>
        <v>2.1428571428571428</v>
      </c>
      <c r="V2528" s="31">
        <f>VLOOKUP(H2528,Supporting!A:D,3,FALSE)</f>
        <v>7.5</v>
      </c>
      <c r="W2528" s="25">
        <f>VLOOKUP(H2528,Supporting!A:D,4,FALSE)</f>
        <v>0.70000000000000007</v>
      </c>
      <c r="X2528" s="26">
        <f t="shared" si="1566"/>
        <v>1680</v>
      </c>
      <c r="Y2528" s="26">
        <f t="shared" si="1567"/>
        <v>156.80000000000001</v>
      </c>
      <c r="Z2528" s="26">
        <f t="shared" si="1568"/>
        <v>1175.9999999999998</v>
      </c>
      <c r="AA2528" s="26">
        <f t="shared" si="1569"/>
        <v>0</v>
      </c>
      <c r="AB2528" s="26">
        <f t="shared" ca="1" si="1570"/>
        <v>336.00000000000006</v>
      </c>
      <c r="AC2528" s="26">
        <f t="shared" ca="1" si="1571"/>
        <v>1511.9999999999998</v>
      </c>
      <c r="AD2528" s="93">
        <f t="shared" ca="1" si="1572"/>
        <v>1511.9999999999998</v>
      </c>
    </row>
    <row r="2529" spans="1:30" ht="30" customHeight="1" x14ac:dyDescent="0.35">
      <c r="A2529" s="16"/>
      <c r="B2529" s="16" t="s">
        <v>97</v>
      </c>
      <c r="C2529" s="17">
        <v>2172</v>
      </c>
      <c r="D2529" s="18">
        <v>14909</v>
      </c>
      <c r="E2529" s="18"/>
      <c r="F2529" s="19" t="s">
        <v>49</v>
      </c>
      <c r="G2529" s="16"/>
      <c r="H2529" s="16" t="s">
        <v>38</v>
      </c>
      <c r="I2529" s="19">
        <v>2.6</v>
      </c>
      <c r="J2529" s="19">
        <v>1.3</v>
      </c>
      <c r="K2529" s="19">
        <v>1.5</v>
      </c>
      <c r="L2529" s="19"/>
      <c r="M2529" s="19">
        <f t="shared" si="1561"/>
        <v>1.5</v>
      </c>
      <c r="N2529" s="19"/>
      <c r="O2529" s="19">
        <f t="shared" si="1562"/>
        <v>1.5</v>
      </c>
      <c r="P2529" s="20" t="str">
        <f>VLOOKUP(H2529,Supporting!A:D,2,FALSE)</f>
        <v>rm</v>
      </c>
      <c r="Q2529" s="21" t="str">
        <f t="shared" si="1563"/>
        <v>on hire</v>
      </c>
      <c r="R2529" s="22">
        <v>45027</v>
      </c>
      <c r="S2529" s="22"/>
      <c r="T2529" s="23">
        <f t="shared" si="1564"/>
        <v>0</v>
      </c>
      <c r="U2529" s="24">
        <f t="shared" ca="1" si="1565"/>
        <v>2</v>
      </c>
      <c r="V2529" s="31">
        <f>VLOOKUP(H2529,Supporting!A:D,3,FALSE)</f>
        <v>135</v>
      </c>
      <c r="W2529" s="25">
        <f>VLOOKUP(H2529,Supporting!A:D,4,FALSE)</f>
        <v>12.25</v>
      </c>
      <c r="X2529" s="26">
        <f t="shared" si="1566"/>
        <v>202.5</v>
      </c>
      <c r="Y2529" s="26">
        <f t="shared" si="1567"/>
        <v>18.375</v>
      </c>
      <c r="Z2529" s="26">
        <f t="shared" si="1568"/>
        <v>141.74999999999997</v>
      </c>
      <c r="AA2529" s="26">
        <f t="shared" si="1569"/>
        <v>0</v>
      </c>
      <c r="AB2529" s="26">
        <f t="shared" ca="1" si="1570"/>
        <v>36.75</v>
      </c>
      <c r="AC2529" s="26">
        <f t="shared" ca="1" si="1571"/>
        <v>178.49999999999997</v>
      </c>
      <c r="AD2529" s="93">
        <f t="shared" ca="1" si="1572"/>
        <v>178.49999999999997</v>
      </c>
    </row>
    <row r="2530" spans="1:30" ht="30" customHeight="1" x14ac:dyDescent="0.35">
      <c r="A2530" s="16"/>
      <c r="B2530" s="16" t="s">
        <v>79</v>
      </c>
      <c r="C2530" s="17">
        <v>2177</v>
      </c>
      <c r="D2530" s="18">
        <v>14914</v>
      </c>
      <c r="E2530" s="18">
        <v>8875</v>
      </c>
      <c r="F2530" s="19" t="s">
        <v>577</v>
      </c>
      <c r="G2530" s="16" t="s">
        <v>643</v>
      </c>
      <c r="H2530" s="16" t="s">
        <v>28</v>
      </c>
      <c r="I2530" s="19">
        <v>15</v>
      </c>
      <c r="J2530" s="19">
        <v>8</v>
      </c>
      <c r="K2530" s="19">
        <v>4</v>
      </c>
      <c r="L2530" s="19"/>
      <c r="M2530" s="19">
        <f t="shared" si="1561"/>
        <v>4</v>
      </c>
      <c r="N2530" s="19"/>
      <c r="O2530" s="19">
        <f t="shared" si="1562"/>
        <v>480</v>
      </c>
      <c r="P2530" s="20" t="str">
        <f>VLOOKUP(H2530,Supporting!A:D,2,FALSE)</f>
        <v>m3</v>
      </c>
      <c r="Q2530" s="21" t="str">
        <f t="shared" si="1563"/>
        <v>off hired</v>
      </c>
      <c r="R2530" s="22">
        <v>45028</v>
      </c>
      <c r="S2530" s="22">
        <v>45036</v>
      </c>
      <c r="T2530" s="23">
        <f t="shared" si="1564"/>
        <v>1</v>
      </c>
      <c r="U2530" s="24">
        <f t="shared" si="1565"/>
        <v>1.2857142857142858</v>
      </c>
      <c r="V2530" s="31">
        <f>VLOOKUP(H2530,Supporting!A:D,3,FALSE)</f>
        <v>7.5</v>
      </c>
      <c r="W2530" s="25">
        <f>VLOOKUP(H2530,Supporting!A:D,4,FALSE)</f>
        <v>0.70000000000000007</v>
      </c>
      <c r="X2530" s="26">
        <f t="shared" si="1566"/>
        <v>3600</v>
      </c>
      <c r="Y2530" s="26">
        <f t="shared" si="1567"/>
        <v>336.00000000000006</v>
      </c>
      <c r="Z2530" s="26">
        <f t="shared" si="1568"/>
        <v>2520</v>
      </c>
      <c r="AA2530" s="26">
        <f t="shared" si="1569"/>
        <v>1080</v>
      </c>
      <c r="AB2530" s="26">
        <f t="shared" si="1570"/>
        <v>432.00000000000011</v>
      </c>
      <c r="AC2530" s="26">
        <f t="shared" si="1571"/>
        <v>4032</v>
      </c>
      <c r="AD2530" s="93">
        <f t="shared" si="1572"/>
        <v>4032</v>
      </c>
    </row>
    <row r="2531" spans="1:30" ht="30" customHeight="1" x14ac:dyDescent="0.35">
      <c r="A2531" s="16"/>
      <c r="B2531" s="16" t="s">
        <v>47</v>
      </c>
      <c r="C2531" s="17">
        <v>2188</v>
      </c>
      <c r="D2531" s="18">
        <v>14925</v>
      </c>
      <c r="E2531" s="18"/>
      <c r="F2531" s="19" t="s">
        <v>49</v>
      </c>
      <c r="G2531" s="16" t="s">
        <v>101</v>
      </c>
      <c r="H2531" s="16" t="s">
        <v>38</v>
      </c>
      <c r="I2531" s="19">
        <v>2.5</v>
      </c>
      <c r="J2531" s="19">
        <v>1.3</v>
      </c>
      <c r="K2531" s="19">
        <v>2</v>
      </c>
      <c r="L2531" s="19"/>
      <c r="M2531" s="19">
        <f t="shared" si="1561"/>
        <v>2</v>
      </c>
      <c r="N2531" s="19"/>
      <c r="O2531" s="19">
        <f t="shared" si="1562"/>
        <v>2</v>
      </c>
      <c r="P2531" s="20" t="str">
        <f>VLOOKUP(H2531,Supporting!A:D,2,FALSE)</f>
        <v>rm</v>
      </c>
      <c r="Q2531" s="21" t="str">
        <f t="shared" si="1563"/>
        <v>on hire</v>
      </c>
      <c r="R2531" s="22">
        <v>45030</v>
      </c>
      <c r="S2531" s="22"/>
      <c r="T2531" s="23">
        <f t="shared" si="1564"/>
        <v>0</v>
      </c>
      <c r="U2531" s="24">
        <f t="shared" ca="1" si="1565"/>
        <v>1.5714285714285714</v>
      </c>
      <c r="V2531" s="31">
        <f>VLOOKUP(H2531,Supporting!A:D,3,FALSE)</f>
        <v>135</v>
      </c>
      <c r="W2531" s="25">
        <f>VLOOKUP(H2531,Supporting!A:D,4,FALSE)</f>
        <v>12.25</v>
      </c>
      <c r="X2531" s="26">
        <f t="shared" si="1566"/>
        <v>270</v>
      </c>
      <c r="Y2531" s="26">
        <f t="shared" si="1567"/>
        <v>24.5</v>
      </c>
      <c r="Z2531" s="26">
        <f t="shared" si="1568"/>
        <v>189</v>
      </c>
      <c r="AA2531" s="26">
        <f t="shared" si="1569"/>
        <v>0</v>
      </c>
      <c r="AB2531" s="26">
        <f t="shared" ca="1" si="1570"/>
        <v>38.5</v>
      </c>
      <c r="AC2531" s="26">
        <f t="shared" ca="1" si="1571"/>
        <v>227.5</v>
      </c>
      <c r="AD2531" s="93">
        <f t="shared" ca="1" si="1572"/>
        <v>227.5</v>
      </c>
    </row>
    <row r="2532" spans="1:30" ht="30" customHeight="1" x14ac:dyDescent="0.35">
      <c r="A2532" s="16"/>
      <c r="B2532" s="16" t="s">
        <v>111</v>
      </c>
      <c r="C2532" s="17">
        <v>2193</v>
      </c>
      <c r="D2532" s="18">
        <v>14930</v>
      </c>
      <c r="E2532" s="18"/>
      <c r="F2532" s="19" t="s">
        <v>49</v>
      </c>
      <c r="G2532" s="16"/>
      <c r="H2532" s="16" t="s">
        <v>36</v>
      </c>
      <c r="I2532" s="19">
        <v>6.8</v>
      </c>
      <c r="J2532" s="19">
        <v>1</v>
      </c>
      <c r="K2532" s="19">
        <v>1.5</v>
      </c>
      <c r="L2532" s="19"/>
      <c r="M2532" s="19">
        <f t="shared" si="1561"/>
        <v>1.5</v>
      </c>
      <c r="N2532" s="19"/>
      <c r="O2532" s="19">
        <f t="shared" si="1562"/>
        <v>10.199999999999999</v>
      </c>
      <c r="P2532" s="20" t="str">
        <f>VLOOKUP(H2532,Supporting!A:D,2,FALSE)</f>
        <v>m2-LxH</v>
      </c>
      <c r="Q2532" s="21" t="str">
        <f t="shared" si="1563"/>
        <v>on hire</v>
      </c>
      <c r="R2532" s="22">
        <v>45031</v>
      </c>
      <c r="S2532" s="22"/>
      <c r="T2532" s="23">
        <f t="shared" si="1564"/>
        <v>0</v>
      </c>
      <c r="U2532" s="24">
        <f t="shared" ca="1" si="1565"/>
        <v>1.4285714285714286</v>
      </c>
      <c r="V2532" s="31">
        <f>VLOOKUP(H2532,Supporting!A:D,3,FALSE)</f>
        <v>14</v>
      </c>
      <c r="W2532" s="25">
        <f>VLOOKUP(H2532,Supporting!A:D,4,FALSE)</f>
        <v>0.84</v>
      </c>
      <c r="X2532" s="26">
        <f t="shared" si="1566"/>
        <v>142.79999999999998</v>
      </c>
      <c r="Y2532" s="26">
        <f t="shared" si="1567"/>
        <v>8.5679999999999996</v>
      </c>
      <c r="Z2532" s="26">
        <f t="shared" si="1568"/>
        <v>99.95999999999998</v>
      </c>
      <c r="AA2532" s="26">
        <f t="shared" si="1569"/>
        <v>0</v>
      </c>
      <c r="AB2532" s="26">
        <f t="shared" ca="1" si="1570"/>
        <v>12.24</v>
      </c>
      <c r="AC2532" s="26">
        <f t="shared" ca="1" si="1571"/>
        <v>112.19999999999997</v>
      </c>
      <c r="AD2532" s="93">
        <f t="shared" ca="1" si="1572"/>
        <v>112.19999999999997</v>
      </c>
    </row>
    <row r="2533" spans="1:30" ht="30" customHeight="1" x14ac:dyDescent="0.35">
      <c r="A2533" s="16"/>
      <c r="B2533" s="16" t="s">
        <v>79</v>
      </c>
      <c r="C2533" s="17">
        <v>2196</v>
      </c>
      <c r="D2533" s="18">
        <v>14934</v>
      </c>
      <c r="E2533" s="18"/>
      <c r="F2533" s="19" t="s">
        <v>49</v>
      </c>
      <c r="G2533" s="16" t="s">
        <v>80</v>
      </c>
      <c r="H2533" s="16" t="s">
        <v>36</v>
      </c>
      <c r="I2533" s="19">
        <v>7.5</v>
      </c>
      <c r="J2533" s="19">
        <v>1.3</v>
      </c>
      <c r="K2533" s="19">
        <v>4</v>
      </c>
      <c r="L2533" s="19"/>
      <c r="M2533" s="19">
        <f t="shared" ref="M2533:M2544" si="1573">K2533-L2533</f>
        <v>4</v>
      </c>
      <c r="N2533" s="19"/>
      <c r="O2533" s="19">
        <f t="shared" ref="O2533:O2544" si="1574">IF(P2533="m3",I2533*J2533*M2533,IF(P2533="m2-LxH",I2533*M2533,IF(P2533="m2-LxW",I2533*J2533*N2533,IF(P2533="rm",M2533,IF(P2533="lm",I2533,IF(P2533="unit",1,0))))))</f>
        <v>30</v>
      </c>
      <c r="P2533" s="20" t="str">
        <f>VLOOKUP(H2533,Supporting!A:D,2,FALSE)</f>
        <v>m2-LxH</v>
      </c>
      <c r="Q2533" s="21" t="str">
        <f t="shared" ref="Q2533:Q2544" si="1575">IF(S2533&lt;&gt;0,"off hired",IF(R2533&lt;&gt;0,"on hire","-"))</f>
        <v>on hire</v>
      </c>
      <c r="R2533" s="22">
        <v>45033</v>
      </c>
      <c r="S2533" s="22"/>
      <c r="T2533" s="23">
        <f t="shared" ref="T2533:T2544" si="1576">IF(S2533&lt;&gt;0,1,0)</f>
        <v>0</v>
      </c>
      <c r="U2533" s="24">
        <f t="shared" ref="U2533:U2544" ca="1" si="1577">IF(Q2533="on hire",$C$1-R2533+1,IF(Q2533="off hired",S2533-R2533+1,0))/7</f>
        <v>1.1428571428571428</v>
      </c>
      <c r="V2533" s="31">
        <f>VLOOKUP(H2533,Supporting!A:D,3,FALSE)</f>
        <v>14</v>
      </c>
      <c r="W2533" s="25">
        <f>VLOOKUP(H2533,Supporting!A:D,4,FALSE)</f>
        <v>0.84</v>
      </c>
      <c r="X2533" s="26">
        <f t="shared" ref="X2533:X2544" si="1578">V2533*O2533</f>
        <v>420</v>
      </c>
      <c r="Y2533" s="26">
        <f t="shared" ref="Y2533:Y2544" si="1579">W2533*O2533</f>
        <v>25.2</v>
      </c>
      <c r="Z2533" s="26">
        <f t="shared" ref="Z2533:Z2544" si="1580">_xlfn.IFNA(0.7*O2533*V2533,0)</f>
        <v>294</v>
      </c>
      <c r="AA2533" s="26">
        <f t="shared" ref="AA2533:AA2544" si="1581">IF(Q2533="off hired",0.3*O2533*V2533*T2533,0)</f>
        <v>0</v>
      </c>
      <c r="AB2533" s="26">
        <f t="shared" ref="AB2533:AB2544" ca="1" si="1582">_xlfn.IFNA(U2533*O2533*W2533,0)</f>
        <v>28.799999999999997</v>
      </c>
      <c r="AC2533" s="26">
        <f t="shared" ref="AC2533:AC2544" ca="1" si="1583">Z2533+AA2533+AB2533</f>
        <v>322.8</v>
      </c>
      <c r="AD2533" s="93">
        <f t="shared" ref="AD2533:AD2544" ca="1" si="1584">_xlfn.IFNA(AC2533,0)</f>
        <v>322.8</v>
      </c>
    </row>
    <row r="2534" spans="1:30" ht="30" customHeight="1" x14ac:dyDescent="0.35">
      <c r="A2534" s="16"/>
      <c r="B2534" s="16" t="s">
        <v>47</v>
      </c>
      <c r="C2534" s="17">
        <v>2200</v>
      </c>
      <c r="D2534" s="18">
        <v>14938</v>
      </c>
      <c r="E2534" s="18"/>
      <c r="F2534" s="19" t="s">
        <v>577</v>
      </c>
      <c r="G2534" s="16"/>
      <c r="H2534" s="16" t="s">
        <v>38</v>
      </c>
      <c r="I2534" s="19">
        <v>1.8</v>
      </c>
      <c r="J2534" s="19">
        <v>1.3</v>
      </c>
      <c r="K2534" s="19">
        <v>4</v>
      </c>
      <c r="L2534" s="19"/>
      <c r="M2534" s="19">
        <f t="shared" si="1573"/>
        <v>4</v>
      </c>
      <c r="N2534" s="19"/>
      <c r="O2534" s="19">
        <f t="shared" si="1574"/>
        <v>4</v>
      </c>
      <c r="P2534" s="20" t="str">
        <f>VLOOKUP(H2534,Supporting!A:D,2,FALSE)</f>
        <v>rm</v>
      </c>
      <c r="Q2534" s="21" t="str">
        <f t="shared" si="1575"/>
        <v>on hire</v>
      </c>
      <c r="R2534" s="22">
        <v>45034</v>
      </c>
      <c r="S2534" s="22"/>
      <c r="T2534" s="23">
        <f t="shared" si="1576"/>
        <v>0</v>
      </c>
      <c r="U2534" s="24">
        <f t="shared" ca="1" si="1577"/>
        <v>1</v>
      </c>
      <c r="V2534" s="31">
        <f>VLOOKUP(H2534,Supporting!A:D,3,FALSE)</f>
        <v>135</v>
      </c>
      <c r="W2534" s="25">
        <f>VLOOKUP(H2534,Supporting!A:D,4,FALSE)</f>
        <v>12.25</v>
      </c>
      <c r="X2534" s="26">
        <f t="shared" si="1578"/>
        <v>540</v>
      </c>
      <c r="Y2534" s="26">
        <f t="shared" si="1579"/>
        <v>49</v>
      </c>
      <c r="Z2534" s="26">
        <f t="shared" si="1580"/>
        <v>378</v>
      </c>
      <c r="AA2534" s="26">
        <f t="shared" si="1581"/>
        <v>0</v>
      </c>
      <c r="AB2534" s="26">
        <f t="shared" ca="1" si="1582"/>
        <v>49</v>
      </c>
      <c r="AC2534" s="26">
        <f t="shared" ca="1" si="1583"/>
        <v>427</v>
      </c>
      <c r="AD2534" s="93">
        <f t="shared" ca="1" si="1584"/>
        <v>427</v>
      </c>
    </row>
    <row r="2535" spans="1:30" ht="30" customHeight="1" x14ac:dyDescent="0.35">
      <c r="A2535" s="16"/>
      <c r="B2535" s="16" t="s">
        <v>47</v>
      </c>
      <c r="C2535" s="17">
        <v>2200</v>
      </c>
      <c r="D2535" s="18">
        <v>14938</v>
      </c>
      <c r="E2535" s="18"/>
      <c r="F2535" s="19" t="s">
        <v>577</v>
      </c>
      <c r="G2535" s="16"/>
      <c r="H2535" s="16" t="s">
        <v>41</v>
      </c>
      <c r="I2535" s="19">
        <v>2</v>
      </c>
      <c r="J2535" s="19">
        <v>1.3</v>
      </c>
      <c r="K2535" s="19"/>
      <c r="L2535" s="19"/>
      <c r="M2535" s="19">
        <f t="shared" si="1573"/>
        <v>0</v>
      </c>
      <c r="N2535" s="19">
        <v>1</v>
      </c>
      <c r="O2535" s="19">
        <f t="shared" si="1574"/>
        <v>2.6</v>
      </c>
      <c r="P2535" s="20" t="str">
        <f>VLOOKUP(H2535,Supporting!A:D,2,FALSE)</f>
        <v>m2-LxW</v>
      </c>
      <c r="Q2535" s="21" t="str">
        <f t="shared" si="1575"/>
        <v>on hire</v>
      </c>
      <c r="R2535" s="22">
        <v>45034</v>
      </c>
      <c r="S2535" s="22"/>
      <c r="T2535" s="23">
        <f t="shared" si="1576"/>
        <v>0</v>
      </c>
      <c r="U2535" s="24">
        <f t="shared" ca="1" si="1577"/>
        <v>1</v>
      </c>
      <c r="V2535" s="31">
        <f>VLOOKUP(H2535,Supporting!A:D,3,FALSE)</f>
        <v>36.5</v>
      </c>
      <c r="W2535" s="25">
        <f>VLOOKUP(H2535,Supporting!A:D,4,FALSE)</f>
        <v>3.15</v>
      </c>
      <c r="X2535" s="26">
        <f t="shared" si="1578"/>
        <v>94.9</v>
      </c>
      <c r="Y2535" s="26">
        <f t="shared" si="1579"/>
        <v>8.19</v>
      </c>
      <c r="Z2535" s="26">
        <f t="shared" si="1580"/>
        <v>66.429999999999993</v>
      </c>
      <c r="AA2535" s="26">
        <f t="shared" si="1581"/>
        <v>0</v>
      </c>
      <c r="AB2535" s="26">
        <f t="shared" ca="1" si="1582"/>
        <v>8.19</v>
      </c>
      <c r="AC2535" s="26">
        <f t="shared" ca="1" si="1583"/>
        <v>74.61999999999999</v>
      </c>
      <c r="AD2535" s="93">
        <f t="shared" ca="1" si="1584"/>
        <v>74.61999999999999</v>
      </c>
    </row>
    <row r="2536" spans="1:30" ht="30" customHeight="1" x14ac:dyDescent="0.35">
      <c r="A2536" s="16"/>
      <c r="B2536" s="16" t="s">
        <v>79</v>
      </c>
      <c r="C2536" s="17">
        <v>2201</v>
      </c>
      <c r="D2536" s="18">
        <v>14939</v>
      </c>
      <c r="E2536" s="18"/>
      <c r="F2536" s="19" t="s">
        <v>49</v>
      </c>
      <c r="G2536" s="16" t="s">
        <v>80</v>
      </c>
      <c r="H2536" s="16" t="s">
        <v>36</v>
      </c>
      <c r="I2536" s="19">
        <v>10</v>
      </c>
      <c r="J2536" s="19">
        <v>1</v>
      </c>
      <c r="K2536" s="19">
        <v>5.5</v>
      </c>
      <c r="L2536" s="19"/>
      <c r="M2536" s="19">
        <f t="shared" si="1573"/>
        <v>5.5</v>
      </c>
      <c r="N2536" s="19"/>
      <c r="O2536" s="19">
        <f t="shared" si="1574"/>
        <v>55</v>
      </c>
      <c r="P2536" s="20" t="str">
        <f>VLOOKUP(H2536,Supporting!A:D,2,FALSE)</f>
        <v>m2-LxH</v>
      </c>
      <c r="Q2536" s="21" t="str">
        <f t="shared" si="1575"/>
        <v>on hire</v>
      </c>
      <c r="R2536" s="22">
        <v>45033</v>
      </c>
      <c r="S2536" s="22"/>
      <c r="T2536" s="23">
        <f t="shared" si="1576"/>
        <v>0</v>
      </c>
      <c r="U2536" s="24">
        <f t="shared" ca="1" si="1577"/>
        <v>1.1428571428571428</v>
      </c>
      <c r="V2536" s="31">
        <f>VLOOKUP(H2536,Supporting!A:D,3,FALSE)</f>
        <v>14</v>
      </c>
      <c r="W2536" s="25">
        <f>VLOOKUP(H2536,Supporting!A:D,4,FALSE)</f>
        <v>0.84</v>
      </c>
      <c r="X2536" s="26">
        <f t="shared" si="1578"/>
        <v>770</v>
      </c>
      <c r="Y2536" s="26">
        <f t="shared" si="1579"/>
        <v>46.199999999999996</v>
      </c>
      <c r="Z2536" s="26">
        <f t="shared" si="1580"/>
        <v>539</v>
      </c>
      <c r="AA2536" s="26">
        <f t="shared" si="1581"/>
        <v>0</v>
      </c>
      <c r="AB2536" s="26">
        <f t="shared" ca="1" si="1582"/>
        <v>52.8</v>
      </c>
      <c r="AC2536" s="26">
        <f t="shared" ca="1" si="1583"/>
        <v>591.79999999999995</v>
      </c>
      <c r="AD2536" s="93">
        <f t="shared" ca="1" si="1584"/>
        <v>591.79999999999995</v>
      </c>
    </row>
    <row r="2537" spans="1:30" ht="30" customHeight="1" x14ac:dyDescent="0.35">
      <c r="A2537" s="16"/>
      <c r="B2537" s="16" t="s">
        <v>79</v>
      </c>
      <c r="C2537" s="17">
        <v>2201</v>
      </c>
      <c r="D2537" s="18">
        <v>14939</v>
      </c>
      <c r="E2537" s="18"/>
      <c r="F2537" s="19" t="s">
        <v>49</v>
      </c>
      <c r="G2537" s="16" t="s">
        <v>80</v>
      </c>
      <c r="H2537" s="16" t="s">
        <v>28</v>
      </c>
      <c r="I2537" s="19">
        <v>4</v>
      </c>
      <c r="J2537" s="19">
        <v>2.5</v>
      </c>
      <c r="K2537" s="19">
        <v>5.5</v>
      </c>
      <c r="L2537" s="19"/>
      <c r="M2537" s="19">
        <f t="shared" si="1573"/>
        <v>5.5</v>
      </c>
      <c r="N2537" s="19"/>
      <c r="O2537" s="19">
        <f t="shared" si="1574"/>
        <v>55</v>
      </c>
      <c r="P2537" s="20" t="str">
        <f>VLOOKUP(H2537,Supporting!A:D,2,FALSE)</f>
        <v>m3</v>
      </c>
      <c r="Q2537" s="21" t="str">
        <f t="shared" si="1575"/>
        <v>on hire</v>
      </c>
      <c r="R2537" s="22">
        <v>45033</v>
      </c>
      <c r="S2537" s="22"/>
      <c r="T2537" s="23">
        <f t="shared" si="1576"/>
        <v>0</v>
      </c>
      <c r="U2537" s="24">
        <f t="shared" ca="1" si="1577"/>
        <v>1.1428571428571428</v>
      </c>
      <c r="V2537" s="31">
        <f>VLOOKUP(H2537,Supporting!A:D,3,FALSE)</f>
        <v>7.5</v>
      </c>
      <c r="W2537" s="25">
        <f>VLOOKUP(H2537,Supporting!A:D,4,FALSE)</f>
        <v>0.70000000000000007</v>
      </c>
      <c r="X2537" s="26">
        <f t="shared" si="1578"/>
        <v>412.5</v>
      </c>
      <c r="Y2537" s="26">
        <f t="shared" si="1579"/>
        <v>38.500000000000007</v>
      </c>
      <c r="Z2537" s="26">
        <f t="shared" si="1580"/>
        <v>288.75</v>
      </c>
      <c r="AA2537" s="26">
        <f t="shared" si="1581"/>
        <v>0</v>
      </c>
      <c r="AB2537" s="26">
        <f t="shared" ca="1" si="1582"/>
        <v>44</v>
      </c>
      <c r="AC2537" s="26">
        <f t="shared" ca="1" si="1583"/>
        <v>332.75</v>
      </c>
      <c r="AD2537" s="93">
        <f t="shared" ca="1" si="1584"/>
        <v>332.75</v>
      </c>
    </row>
    <row r="2538" spans="1:30" ht="30" customHeight="1" x14ac:dyDescent="0.35">
      <c r="A2538" s="16"/>
      <c r="B2538" s="16" t="s">
        <v>111</v>
      </c>
      <c r="C2538" s="17">
        <v>2202</v>
      </c>
      <c r="D2538" s="18">
        <v>14940</v>
      </c>
      <c r="E2538" s="18"/>
      <c r="F2538" s="19" t="s">
        <v>49</v>
      </c>
      <c r="G2538" s="16"/>
      <c r="H2538" s="16" t="s">
        <v>36</v>
      </c>
      <c r="I2538" s="19">
        <v>9</v>
      </c>
      <c r="J2538" s="19">
        <v>1</v>
      </c>
      <c r="K2538" s="19">
        <v>2.5</v>
      </c>
      <c r="L2538" s="19"/>
      <c r="M2538" s="19">
        <f t="shared" si="1573"/>
        <v>2.5</v>
      </c>
      <c r="N2538" s="19"/>
      <c r="O2538" s="19">
        <f t="shared" si="1574"/>
        <v>22.5</v>
      </c>
      <c r="P2538" s="20" t="str">
        <f>VLOOKUP(H2538,Supporting!A:D,2,FALSE)</f>
        <v>m2-LxH</v>
      </c>
      <c r="Q2538" s="21" t="str">
        <f t="shared" si="1575"/>
        <v>on hire</v>
      </c>
      <c r="R2538" s="22">
        <v>45033</v>
      </c>
      <c r="S2538" s="22"/>
      <c r="T2538" s="23">
        <f t="shared" si="1576"/>
        <v>0</v>
      </c>
      <c r="U2538" s="24">
        <f t="shared" ca="1" si="1577"/>
        <v>1.1428571428571428</v>
      </c>
      <c r="V2538" s="31">
        <f>VLOOKUP(H2538,Supporting!A:D,3,FALSE)</f>
        <v>14</v>
      </c>
      <c r="W2538" s="25">
        <f>VLOOKUP(H2538,Supporting!A:D,4,FALSE)</f>
        <v>0.84</v>
      </c>
      <c r="X2538" s="26">
        <f t="shared" si="1578"/>
        <v>315</v>
      </c>
      <c r="Y2538" s="26">
        <f t="shared" si="1579"/>
        <v>18.899999999999999</v>
      </c>
      <c r="Z2538" s="26">
        <f t="shared" si="1580"/>
        <v>220.49999999999997</v>
      </c>
      <c r="AA2538" s="26">
        <f t="shared" si="1581"/>
        <v>0</v>
      </c>
      <c r="AB2538" s="26">
        <f t="shared" ca="1" si="1582"/>
        <v>21.599999999999998</v>
      </c>
      <c r="AC2538" s="26">
        <f t="shared" ca="1" si="1583"/>
        <v>242.09999999999997</v>
      </c>
      <c r="AD2538" s="93">
        <f t="shared" ca="1" si="1584"/>
        <v>242.09999999999997</v>
      </c>
    </row>
    <row r="2539" spans="1:30" ht="30" customHeight="1" x14ac:dyDescent="0.35">
      <c r="A2539" s="16"/>
      <c r="B2539" s="16" t="s">
        <v>79</v>
      </c>
      <c r="C2539" s="17">
        <v>2163</v>
      </c>
      <c r="D2539" s="18">
        <v>14850</v>
      </c>
      <c r="E2539" s="18"/>
      <c r="F2539" s="19" t="s">
        <v>49</v>
      </c>
      <c r="G2539" s="16" t="s">
        <v>80</v>
      </c>
      <c r="H2539" s="16" t="s">
        <v>38</v>
      </c>
      <c r="I2539" s="19">
        <v>1.8</v>
      </c>
      <c r="J2539" s="19">
        <v>1.3</v>
      </c>
      <c r="K2539" s="19">
        <v>2</v>
      </c>
      <c r="L2539" s="19"/>
      <c r="M2539" s="19">
        <f t="shared" si="1573"/>
        <v>2</v>
      </c>
      <c r="N2539" s="19"/>
      <c r="O2539" s="19">
        <f t="shared" si="1574"/>
        <v>2</v>
      </c>
      <c r="P2539" s="20" t="str">
        <f>VLOOKUP(H2539,Supporting!A:D,2,FALSE)</f>
        <v>rm</v>
      </c>
      <c r="Q2539" s="21" t="str">
        <f t="shared" si="1575"/>
        <v>on hire</v>
      </c>
      <c r="R2539" s="22">
        <v>45023</v>
      </c>
      <c r="S2539" s="22"/>
      <c r="T2539" s="23">
        <f t="shared" si="1576"/>
        <v>0</v>
      </c>
      <c r="U2539" s="24">
        <f t="shared" ca="1" si="1577"/>
        <v>2.5714285714285716</v>
      </c>
      <c r="V2539" s="31">
        <f>VLOOKUP(H2539,Supporting!A:D,3,FALSE)</f>
        <v>135</v>
      </c>
      <c r="W2539" s="25">
        <f>VLOOKUP(H2539,Supporting!A:D,4,FALSE)</f>
        <v>12.25</v>
      </c>
      <c r="X2539" s="26">
        <f t="shared" si="1578"/>
        <v>270</v>
      </c>
      <c r="Y2539" s="26">
        <f t="shared" si="1579"/>
        <v>24.5</v>
      </c>
      <c r="Z2539" s="26">
        <f t="shared" si="1580"/>
        <v>189</v>
      </c>
      <c r="AA2539" s="26">
        <f t="shared" si="1581"/>
        <v>0</v>
      </c>
      <c r="AB2539" s="26">
        <f t="shared" ca="1" si="1582"/>
        <v>63.000000000000007</v>
      </c>
      <c r="AC2539" s="26">
        <f t="shared" ca="1" si="1583"/>
        <v>252</v>
      </c>
      <c r="AD2539" s="93">
        <f t="shared" ca="1" si="1584"/>
        <v>252</v>
      </c>
    </row>
    <row r="2540" spans="1:30" ht="30" customHeight="1" x14ac:dyDescent="0.35">
      <c r="A2540" s="16"/>
      <c r="B2540" s="16" t="s">
        <v>79</v>
      </c>
      <c r="C2540" s="17">
        <v>2159</v>
      </c>
      <c r="D2540" s="18">
        <v>14846</v>
      </c>
      <c r="E2540" s="18">
        <v>8869</v>
      </c>
      <c r="F2540" s="19" t="s">
        <v>49</v>
      </c>
      <c r="G2540" s="16" t="s">
        <v>216</v>
      </c>
      <c r="H2540" s="16" t="s">
        <v>36</v>
      </c>
      <c r="I2540" s="19">
        <v>6</v>
      </c>
      <c r="J2540" s="19">
        <v>1.3</v>
      </c>
      <c r="K2540" s="19">
        <v>12</v>
      </c>
      <c r="L2540" s="19"/>
      <c r="M2540" s="19">
        <f t="shared" si="1573"/>
        <v>12</v>
      </c>
      <c r="N2540" s="19"/>
      <c r="O2540" s="19">
        <f t="shared" si="1574"/>
        <v>72</v>
      </c>
      <c r="P2540" s="20" t="str">
        <f>VLOOKUP(H2540,Supporting!A:D,2,FALSE)</f>
        <v>m2-LxH</v>
      </c>
      <c r="Q2540" s="21" t="str">
        <f t="shared" si="1575"/>
        <v>off hired</v>
      </c>
      <c r="R2540" s="22">
        <v>45023</v>
      </c>
      <c r="S2540" s="22">
        <v>45032</v>
      </c>
      <c r="T2540" s="23">
        <f t="shared" si="1576"/>
        <v>1</v>
      </c>
      <c r="U2540" s="24">
        <f t="shared" si="1577"/>
        <v>1.4285714285714286</v>
      </c>
      <c r="V2540" s="31">
        <f>VLOOKUP(H2540,Supporting!A:D,3,FALSE)</f>
        <v>14</v>
      </c>
      <c r="W2540" s="25">
        <f>VLOOKUP(H2540,Supporting!A:D,4,FALSE)</f>
        <v>0.84</v>
      </c>
      <c r="X2540" s="26">
        <f t="shared" si="1578"/>
        <v>1008</v>
      </c>
      <c r="Y2540" s="26">
        <f t="shared" si="1579"/>
        <v>60.48</v>
      </c>
      <c r="Z2540" s="26">
        <f t="shared" si="1580"/>
        <v>705.6</v>
      </c>
      <c r="AA2540" s="26">
        <f t="shared" si="1581"/>
        <v>302.39999999999998</v>
      </c>
      <c r="AB2540" s="26">
        <f t="shared" si="1582"/>
        <v>86.4</v>
      </c>
      <c r="AC2540" s="26">
        <f t="shared" si="1583"/>
        <v>1094.4000000000001</v>
      </c>
      <c r="AD2540" s="93">
        <f t="shared" si="1584"/>
        <v>1094.4000000000001</v>
      </c>
    </row>
    <row r="2541" spans="1:30" ht="30" customHeight="1" x14ac:dyDescent="0.35">
      <c r="A2541" s="16"/>
      <c r="B2541" s="16" t="s">
        <v>79</v>
      </c>
      <c r="C2541" s="17">
        <v>2159</v>
      </c>
      <c r="D2541" s="18">
        <v>14846</v>
      </c>
      <c r="E2541" s="18">
        <v>8869</v>
      </c>
      <c r="F2541" s="19" t="s">
        <v>49</v>
      </c>
      <c r="G2541" s="16" t="s">
        <v>216</v>
      </c>
      <c r="H2541" s="16" t="s">
        <v>36</v>
      </c>
      <c r="I2541" s="19">
        <v>6</v>
      </c>
      <c r="J2541" s="19">
        <v>1.3</v>
      </c>
      <c r="K2541" s="19">
        <v>12</v>
      </c>
      <c r="L2541" s="19"/>
      <c r="M2541" s="19">
        <f t="shared" si="1573"/>
        <v>12</v>
      </c>
      <c r="N2541" s="19"/>
      <c r="O2541" s="19">
        <f t="shared" si="1574"/>
        <v>72</v>
      </c>
      <c r="P2541" s="20" t="str">
        <f>VLOOKUP(H2541,Supporting!A:D,2,FALSE)</f>
        <v>m2-LxH</v>
      </c>
      <c r="Q2541" s="21" t="str">
        <f t="shared" si="1575"/>
        <v>off hired</v>
      </c>
      <c r="R2541" s="22">
        <v>45023</v>
      </c>
      <c r="S2541" s="22">
        <v>45032</v>
      </c>
      <c r="T2541" s="23">
        <f t="shared" si="1576"/>
        <v>1</v>
      </c>
      <c r="U2541" s="24">
        <f t="shared" si="1577"/>
        <v>1.4285714285714286</v>
      </c>
      <c r="V2541" s="31">
        <f>VLOOKUP(H2541,Supporting!A:D,3,FALSE)</f>
        <v>14</v>
      </c>
      <c r="W2541" s="25">
        <f>VLOOKUP(H2541,Supporting!A:D,4,FALSE)</f>
        <v>0.84</v>
      </c>
      <c r="X2541" s="26">
        <f t="shared" si="1578"/>
        <v>1008</v>
      </c>
      <c r="Y2541" s="26">
        <f t="shared" si="1579"/>
        <v>60.48</v>
      </c>
      <c r="Z2541" s="26">
        <f t="shared" si="1580"/>
        <v>705.6</v>
      </c>
      <c r="AA2541" s="26">
        <f t="shared" si="1581"/>
        <v>302.39999999999998</v>
      </c>
      <c r="AB2541" s="26">
        <f t="shared" si="1582"/>
        <v>86.4</v>
      </c>
      <c r="AC2541" s="26">
        <f t="shared" si="1583"/>
        <v>1094.4000000000001</v>
      </c>
      <c r="AD2541" s="93">
        <f t="shared" si="1584"/>
        <v>1094.4000000000001</v>
      </c>
    </row>
    <row r="2542" spans="1:30" ht="30" customHeight="1" x14ac:dyDescent="0.35">
      <c r="A2542" s="16"/>
      <c r="B2542" s="16" t="s">
        <v>111</v>
      </c>
      <c r="C2542" s="17">
        <v>2158</v>
      </c>
      <c r="D2542" s="18">
        <v>14845</v>
      </c>
      <c r="E2542" s="18">
        <v>8870</v>
      </c>
      <c r="F2542" s="19" t="s">
        <v>49</v>
      </c>
      <c r="G2542" s="16"/>
      <c r="H2542" s="16" t="s">
        <v>36</v>
      </c>
      <c r="I2542" s="19">
        <v>4</v>
      </c>
      <c r="J2542" s="19">
        <v>1</v>
      </c>
      <c r="K2542" s="19">
        <v>1.5</v>
      </c>
      <c r="L2542" s="19"/>
      <c r="M2542" s="19">
        <f t="shared" si="1573"/>
        <v>1.5</v>
      </c>
      <c r="N2542" s="19"/>
      <c r="O2542" s="19">
        <f t="shared" si="1574"/>
        <v>6</v>
      </c>
      <c r="P2542" s="20" t="str">
        <f>VLOOKUP(H2542,Supporting!A:D,2,FALSE)</f>
        <v>m2-LxH</v>
      </c>
      <c r="Q2542" s="21" t="str">
        <f t="shared" si="1575"/>
        <v>off hired</v>
      </c>
      <c r="R2542" s="22">
        <v>45023</v>
      </c>
      <c r="S2542" s="22">
        <v>45032</v>
      </c>
      <c r="T2542" s="23">
        <f t="shared" si="1576"/>
        <v>1</v>
      </c>
      <c r="U2542" s="24">
        <f t="shared" si="1577"/>
        <v>1.4285714285714286</v>
      </c>
      <c r="V2542" s="31">
        <f>VLOOKUP(H2542,Supporting!A:D,3,FALSE)</f>
        <v>14</v>
      </c>
      <c r="W2542" s="25">
        <f>VLOOKUP(H2542,Supporting!A:D,4,FALSE)</f>
        <v>0.84</v>
      </c>
      <c r="X2542" s="26">
        <f t="shared" si="1578"/>
        <v>84</v>
      </c>
      <c r="Y2542" s="26">
        <f t="shared" si="1579"/>
        <v>5.04</v>
      </c>
      <c r="Z2542" s="26">
        <f t="shared" si="1580"/>
        <v>58.79999999999999</v>
      </c>
      <c r="AA2542" s="26">
        <f t="shared" si="1581"/>
        <v>25.199999999999996</v>
      </c>
      <c r="AB2542" s="26">
        <f t="shared" si="1582"/>
        <v>7.1999999999999993</v>
      </c>
      <c r="AC2542" s="26">
        <f t="shared" si="1583"/>
        <v>91.199999999999989</v>
      </c>
      <c r="AD2542" s="93">
        <f t="shared" si="1584"/>
        <v>91.199999999999989</v>
      </c>
    </row>
    <row r="2543" spans="1:30" ht="30" customHeight="1" x14ac:dyDescent="0.35">
      <c r="A2543" s="16"/>
      <c r="B2543" s="16" t="s">
        <v>79</v>
      </c>
      <c r="C2543" s="17">
        <v>2157</v>
      </c>
      <c r="D2543" s="18">
        <v>14844</v>
      </c>
      <c r="E2543" s="18"/>
      <c r="F2543" s="19" t="s">
        <v>577</v>
      </c>
      <c r="G2543" s="16"/>
      <c r="H2543" s="16" t="s">
        <v>37</v>
      </c>
      <c r="I2543" s="19">
        <v>1.8</v>
      </c>
      <c r="J2543" s="19">
        <v>1.3</v>
      </c>
      <c r="K2543" s="19">
        <v>3.5</v>
      </c>
      <c r="L2543" s="19"/>
      <c r="M2543" s="19">
        <f t="shared" si="1573"/>
        <v>3.5</v>
      </c>
      <c r="N2543" s="19"/>
      <c r="O2543" s="19">
        <f t="shared" si="1574"/>
        <v>3.5</v>
      </c>
      <c r="P2543" s="20" t="str">
        <f>VLOOKUP(H2543,Supporting!A:D,2,FALSE)</f>
        <v>rm</v>
      </c>
      <c r="Q2543" s="21" t="str">
        <f t="shared" si="1575"/>
        <v>on hire</v>
      </c>
      <c r="R2543" s="22">
        <v>45023</v>
      </c>
      <c r="S2543" s="22"/>
      <c r="T2543" s="23">
        <f t="shared" si="1576"/>
        <v>0</v>
      </c>
      <c r="U2543" s="24">
        <f t="shared" ca="1" si="1577"/>
        <v>2.5714285714285716</v>
      </c>
      <c r="V2543" s="31">
        <f>VLOOKUP(H2543,Supporting!A:D,3,FALSE)</f>
        <v>100</v>
      </c>
      <c r="W2543" s="25">
        <f>VLOOKUP(H2543,Supporting!A:D,4,FALSE)</f>
        <v>10.15</v>
      </c>
      <c r="X2543" s="26">
        <f t="shared" si="1578"/>
        <v>350</v>
      </c>
      <c r="Y2543" s="26">
        <f t="shared" si="1579"/>
        <v>35.524999999999999</v>
      </c>
      <c r="Z2543" s="26">
        <f t="shared" si="1580"/>
        <v>244.99999999999997</v>
      </c>
      <c r="AA2543" s="26">
        <f t="shared" si="1581"/>
        <v>0</v>
      </c>
      <c r="AB2543" s="26">
        <f t="shared" ca="1" si="1582"/>
        <v>91.350000000000009</v>
      </c>
      <c r="AC2543" s="26">
        <f t="shared" ca="1" si="1583"/>
        <v>336.34999999999997</v>
      </c>
      <c r="AD2543" s="93">
        <f t="shared" ca="1" si="1584"/>
        <v>336.34999999999997</v>
      </c>
    </row>
    <row r="2544" spans="1:30" ht="30" customHeight="1" x14ac:dyDescent="0.35">
      <c r="A2544" s="16"/>
      <c r="B2544" s="16" t="s">
        <v>79</v>
      </c>
      <c r="C2544" s="17">
        <v>2156</v>
      </c>
      <c r="D2544" s="18">
        <v>14843</v>
      </c>
      <c r="E2544" s="18"/>
      <c r="F2544" s="19" t="s">
        <v>577</v>
      </c>
      <c r="G2544" s="16"/>
      <c r="H2544" s="16" t="s">
        <v>37</v>
      </c>
      <c r="I2544" s="19">
        <v>2.5</v>
      </c>
      <c r="J2544" s="19">
        <v>1.8</v>
      </c>
      <c r="K2544" s="19">
        <v>3.5</v>
      </c>
      <c r="L2544" s="19"/>
      <c r="M2544" s="19">
        <f t="shared" si="1573"/>
        <v>3.5</v>
      </c>
      <c r="N2544" s="19"/>
      <c r="O2544" s="19">
        <f t="shared" si="1574"/>
        <v>3.5</v>
      </c>
      <c r="P2544" s="20" t="str">
        <f>VLOOKUP(H2544,Supporting!A:D,2,FALSE)</f>
        <v>rm</v>
      </c>
      <c r="Q2544" s="21" t="str">
        <f t="shared" si="1575"/>
        <v>on hire</v>
      </c>
      <c r="R2544" s="22">
        <v>45023</v>
      </c>
      <c r="S2544" s="22"/>
      <c r="T2544" s="23">
        <f t="shared" si="1576"/>
        <v>0</v>
      </c>
      <c r="U2544" s="24">
        <f t="shared" ca="1" si="1577"/>
        <v>2.5714285714285716</v>
      </c>
      <c r="V2544" s="31">
        <f>VLOOKUP(H2544,Supporting!A:D,3,FALSE)</f>
        <v>100</v>
      </c>
      <c r="W2544" s="25">
        <f>VLOOKUP(H2544,Supporting!A:D,4,FALSE)</f>
        <v>10.15</v>
      </c>
      <c r="X2544" s="26">
        <f t="shared" si="1578"/>
        <v>350</v>
      </c>
      <c r="Y2544" s="26">
        <f t="shared" si="1579"/>
        <v>35.524999999999999</v>
      </c>
      <c r="Z2544" s="26">
        <f t="shared" si="1580"/>
        <v>244.99999999999997</v>
      </c>
      <c r="AA2544" s="26">
        <f t="shared" si="1581"/>
        <v>0</v>
      </c>
      <c r="AB2544" s="26">
        <f t="shared" ca="1" si="1582"/>
        <v>91.350000000000009</v>
      </c>
      <c r="AC2544" s="26">
        <f t="shared" ca="1" si="1583"/>
        <v>336.34999999999997</v>
      </c>
      <c r="AD2544" s="93">
        <f t="shared" ca="1" si="1584"/>
        <v>336.34999999999997</v>
      </c>
    </row>
    <row r="2545" spans="1:30" ht="30" customHeight="1" x14ac:dyDescent="0.35">
      <c r="A2545" s="16"/>
      <c r="B2545" s="16" t="s">
        <v>79</v>
      </c>
      <c r="C2545" s="17">
        <v>2155</v>
      </c>
      <c r="D2545" s="18">
        <v>14842</v>
      </c>
      <c r="E2545" s="18">
        <v>8871</v>
      </c>
      <c r="F2545" s="19" t="s">
        <v>49</v>
      </c>
      <c r="G2545" s="16" t="s">
        <v>80</v>
      </c>
      <c r="H2545" s="16" t="s">
        <v>38</v>
      </c>
      <c r="I2545" s="19">
        <v>2.5</v>
      </c>
      <c r="J2545" s="19">
        <v>1.3</v>
      </c>
      <c r="K2545" s="19">
        <v>3.5</v>
      </c>
      <c r="L2545" s="19"/>
      <c r="M2545" s="19">
        <f t="shared" ref="M2545:M2562" si="1585">K2545-L2545</f>
        <v>3.5</v>
      </c>
      <c r="N2545" s="19"/>
      <c r="O2545" s="19">
        <f t="shared" ref="O2545:O2562" si="1586">IF(P2545="m3",I2545*J2545*M2545,IF(P2545="m2-LxH",I2545*M2545,IF(P2545="m2-LxW",I2545*J2545*N2545,IF(P2545="rm",M2545,IF(P2545="lm",I2545,IF(P2545="unit",1,0))))))</f>
        <v>3.5</v>
      </c>
      <c r="P2545" s="20" t="str">
        <f>VLOOKUP(H2545,Supporting!A:D,2,FALSE)</f>
        <v>rm</v>
      </c>
      <c r="Q2545" s="21" t="str">
        <f t="shared" ref="Q2545:Q2562" si="1587">IF(S2545&lt;&gt;0,"off hired",IF(R2545&lt;&gt;0,"on hire","-"))</f>
        <v>off hired</v>
      </c>
      <c r="R2545" s="22">
        <v>45023</v>
      </c>
      <c r="S2545" s="22">
        <v>45033</v>
      </c>
      <c r="T2545" s="23">
        <f t="shared" ref="T2545:T2562" si="1588">IF(S2545&lt;&gt;0,1,0)</f>
        <v>1</v>
      </c>
      <c r="U2545" s="24">
        <f t="shared" ref="U2545:U2562" si="1589">IF(Q2545="on hire",$C$1-R2545+1,IF(Q2545="off hired",S2545-R2545+1,0))/7</f>
        <v>1.5714285714285714</v>
      </c>
      <c r="V2545" s="31">
        <f>VLOOKUP(H2545,Supporting!A:D,3,FALSE)</f>
        <v>135</v>
      </c>
      <c r="W2545" s="25">
        <f>VLOOKUP(H2545,Supporting!A:D,4,FALSE)</f>
        <v>12.25</v>
      </c>
      <c r="X2545" s="26">
        <f t="shared" ref="X2545:X2562" si="1590">V2545*O2545</f>
        <v>472.5</v>
      </c>
      <c r="Y2545" s="26">
        <f t="shared" ref="Y2545:Y2562" si="1591">W2545*O2545</f>
        <v>42.875</v>
      </c>
      <c r="Z2545" s="26">
        <f t="shared" ref="Z2545:Z2562" si="1592">_xlfn.IFNA(0.7*O2545*V2545,0)</f>
        <v>330.74999999999994</v>
      </c>
      <c r="AA2545" s="26">
        <f t="shared" ref="AA2545:AA2562" si="1593">IF(Q2545="off hired",0.3*O2545*V2545*T2545,0)</f>
        <v>141.75</v>
      </c>
      <c r="AB2545" s="26">
        <f t="shared" ref="AB2545:AB2562" si="1594">_xlfn.IFNA(U2545*O2545*W2545,0)</f>
        <v>67.375</v>
      </c>
      <c r="AC2545" s="26">
        <f t="shared" ref="AC2545:AC2562" si="1595">Z2545+AA2545+AB2545</f>
        <v>539.875</v>
      </c>
      <c r="AD2545" s="93">
        <f t="shared" ref="AD2545:AD2562" si="1596">_xlfn.IFNA(AC2545,0)</f>
        <v>539.875</v>
      </c>
    </row>
    <row r="2546" spans="1:30" ht="30" customHeight="1" x14ac:dyDescent="0.35">
      <c r="A2546" s="16"/>
      <c r="B2546" s="16" t="s">
        <v>79</v>
      </c>
      <c r="C2546" s="17">
        <v>2152</v>
      </c>
      <c r="D2546" s="18">
        <v>14840</v>
      </c>
      <c r="E2546" s="18"/>
      <c r="F2546" s="19" t="s">
        <v>49</v>
      </c>
      <c r="G2546" s="16" t="s">
        <v>80</v>
      </c>
      <c r="H2546" s="16" t="s">
        <v>28</v>
      </c>
      <c r="I2546" s="19">
        <v>4</v>
      </c>
      <c r="J2546" s="19">
        <v>3.1</v>
      </c>
      <c r="K2546" s="19">
        <v>4</v>
      </c>
      <c r="L2546" s="19"/>
      <c r="M2546" s="19">
        <f t="shared" si="1585"/>
        <v>4</v>
      </c>
      <c r="N2546" s="19"/>
      <c r="O2546" s="19">
        <f t="shared" si="1586"/>
        <v>49.6</v>
      </c>
      <c r="P2546" s="20" t="str">
        <f>VLOOKUP(H2546,Supporting!A:D,2,FALSE)</f>
        <v>m3</v>
      </c>
      <c r="Q2546" s="21" t="str">
        <f t="shared" si="1587"/>
        <v>on hire</v>
      </c>
      <c r="R2546" s="22">
        <v>45022</v>
      </c>
      <c r="S2546" s="22"/>
      <c r="T2546" s="23">
        <f t="shared" si="1588"/>
        <v>0</v>
      </c>
      <c r="U2546" s="24">
        <f t="shared" ca="1" si="1589"/>
        <v>2.7142857142857144</v>
      </c>
      <c r="V2546" s="31">
        <f>VLOOKUP(H2546,Supporting!A:D,3,FALSE)</f>
        <v>7.5</v>
      </c>
      <c r="W2546" s="25">
        <f>VLOOKUP(H2546,Supporting!A:D,4,FALSE)</f>
        <v>0.70000000000000007</v>
      </c>
      <c r="X2546" s="26">
        <f t="shared" si="1590"/>
        <v>372</v>
      </c>
      <c r="Y2546" s="26">
        <f t="shared" si="1591"/>
        <v>34.720000000000006</v>
      </c>
      <c r="Z2546" s="26">
        <f t="shared" si="1592"/>
        <v>260.39999999999998</v>
      </c>
      <c r="AA2546" s="26">
        <f t="shared" si="1593"/>
        <v>0</v>
      </c>
      <c r="AB2546" s="26">
        <f t="shared" ca="1" si="1594"/>
        <v>94.240000000000009</v>
      </c>
      <c r="AC2546" s="26">
        <f t="shared" ca="1" si="1595"/>
        <v>354.64</v>
      </c>
      <c r="AD2546" s="93">
        <f t="shared" ca="1" si="1596"/>
        <v>354.64</v>
      </c>
    </row>
    <row r="2547" spans="1:30" ht="30" customHeight="1" x14ac:dyDescent="0.35">
      <c r="A2547" s="16"/>
      <c r="B2547" s="16" t="s">
        <v>102</v>
      </c>
      <c r="C2547" s="17">
        <v>2151</v>
      </c>
      <c r="D2547" s="18">
        <v>14838</v>
      </c>
      <c r="E2547" s="18">
        <v>8868</v>
      </c>
      <c r="F2547" s="19" t="s">
        <v>577</v>
      </c>
      <c r="G2547" s="16"/>
      <c r="H2547" s="16" t="s">
        <v>36</v>
      </c>
      <c r="I2547" s="19">
        <v>7.5</v>
      </c>
      <c r="J2547" s="19">
        <v>1.3</v>
      </c>
      <c r="K2547" s="19">
        <v>3</v>
      </c>
      <c r="L2547" s="19"/>
      <c r="M2547" s="19">
        <f t="shared" si="1585"/>
        <v>3</v>
      </c>
      <c r="N2547" s="19"/>
      <c r="O2547" s="19">
        <f t="shared" si="1586"/>
        <v>22.5</v>
      </c>
      <c r="P2547" s="20" t="str">
        <f>VLOOKUP(H2547,Supporting!A:D,2,FALSE)</f>
        <v>m2-LxH</v>
      </c>
      <c r="Q2547" s="21" t="str">
        <f t="shared" si="1587"/>
        <v>off hired</v>
      </c>
      <c r="R2547" s="22">
        <v>45022</v>
      </c>
      <c r="S2547" s="22">
        <v>45031</v>
      </c>
      <c r="T2547" s="23">
        <f t="shared" si="1588"/>
        <v>1</v>
      </c>
      <c r="U2547" s="24">
        <f t="shared" si="1589"/>
        <v>1.4285714285714286</v>
      </c>
      <c r="V2547" s="31">
        <f>VLOOKUP(H2547,Supporting!A:D,3,FALSE)</f>
        <v>14</v>
      </c>
      <c r="W2547" s="25">
        <f>VLOOKUP(H2547,Supporting!A:D,4,FALSE)</f>
        <v>0.84</v>
      </c>
      <c r="X2547" s="26">
        <f t="shared" si="1590"/>
        <v>315</v>
      </c>
      <c r="Y2547" s="26">
        <f t="shared" si="1591"/>
        <v>18.899999999999999</v>
      </c>
      <c r="Z2547" s="26">
        <f t="shared" si="1592"/>
        <v>220.49999999999997</v>
      </c>
      <c r="AA2547" s="26">
        <f t="shared" si="1593"/>
        <v>94.5</v>
      </c>
      <c r="AB2547" s="26">
        <f t="shared" si="1594"/>
        <v>27</v>
      </c>
      <c r="AC2547" s="26">
        <f t="shared" si="1595"/>
        <v>342</v>
      </c>
      <c r="AD2547" s="93">
        <f t="shared" si="1596"/>
        <v>342</v>
      </c>
    </row>
    <row r="2548" spans="1:30" ht="30" customHeight="1" x14ac:dyDescent="0.35">
      <c r="A2548" s="16"/>
      <c r="B2548" s="16" t="s">
        <v>79</v>
      </c>
      <c r="C2548" s="17">
        <v>2150</v>
      </c>
      <c r="D2548" s="18">
        <v>14837</v>
      </c>
      <c r="E2548" s="18"/>
      <c r="F2548" s="19" t="s">
        <v>49</v>
      </c>
      <c r="G2548" s="16" t="s">
        <v>80</v>
      </c>
      <c r="H2548" s="16" t="s">
        <v>557</v>
      </c>
      <c r="I2548" s="19">
        <v>4</v>
      </c>
      <c r="J2548" s="19">
        <v>3</v>
      </c>
      <c r="K2548" s="19">
        <v>1</v>
      </c>
      <c r="L2548" s="19"/>
      <c r="M2548" s="19">
        <f t="shared" si="1585"/>
        <v>1</v>
      </c>
      <c r="N2548" s="19"/>
      <c r="O2548" s="19">
        <f t="shared" si="1586"/>
        <v>12</v>
      </c>
      <c r="P2548" s="20" t="str">
        <f>VLOOKUP(H2548,Supporting!A:D,2,FALSE)</f>
        <v>m3</v>
      </c>
      <c r="Q2548" s="21" t="str">
        <f t="shared" si="1587"/>
        <v>on hire</v>
      </c>
      <c r="R2548" s="22">
        <v>45021</v>
      </c>
      <c r="S2548" s="22"/>
      <c r="T2548" s="23">
        <f t="shared" si="1588"/>
        <v>0</v>
      </c>
      <c r="U2548" s="24">
        <f t="shared" ca="1" si="1589"/>
        <v>2.8571428571428572</v>
      </c>
      <c r="V2548" s="31">
        <f>VLOOKUP(H2548,Supporting!A:D,3,FALSE)</f>
        <v>10</v>
      </c>
      <c r="W2548" s="25">
        <f>VLOOKUP(H2548,Supporting!A:D,4,FALSE)</f>
        <v>0.91</v>
      </c>
      <c r="X2548" s="26">
        <f t="shared" si="1590"/>
        <v>120</v>
      </c>
      <c r="Y2548" s="26">
        <f t="shared" si="1591"/>
        <v>10.92</v>
      </c>
      <c r="Z2548" s="26">
        <f t="shared" si="1592"/>
        <v>83.999999999999986</v>
      </c>
      <c r="AA2548" s="26">
        <f t="shared" si="1593"/>
        <v>0</v>
      </c>
      <c r="AB2548" s="26">
        <f t="shared" ca="1" si="1594"/>
        <v>31.2</v>
      </c>
      <c r="AC2548" s="26">
        <f t="shared" ca="1" si="1595"/>
        <v>115.19999999999999</v>
      </c>
      <c r="AD2548" s="93">
        <f t="shared" ca="1" si="1596"/>
        <v>115.19999999999999</v>
      </c>
    </row>
    <row r="2549" spans="1:30" ht="30" customHeight="1" x14ac:dyDescent="0.35">
      <c r="A2549" s="16"/>
      <c r="B2549" s="16" t="s">
        <v>79</v>
      </c>
      <c r="C2549" s="17">
        <v>2149</v>
      </c>
      <c r="D2549" s="18">
        <v>14836</v>
      </c>
      <c r="E2549" s="18">
        <v>8866</v>
      </c>
      <c r="F2549" s="19" t="s">
        <v>49</v>
      </c>
      <c r="G2549" s="16" t="s">
        <v>80</v>
      </c>
      <c r="H2549" s="16" t="s">
        <v>36</v>
      </c>
      <c r="I2549" s="19">
        <v>5</v>
      </c>
      <c r="J2549" s="19">
        <v>1.3</v>
      </c>
      <c r="K2549" s="19">
        <v>4</v>
      </c>
      <c r="L2549" s="19"/>
      <c r="M2549" s="19">
        <f t="shared" si="1585"/>
        <v>4</v>
      </c>
      <c r="N2549" s="19"/>
      <c r="O2549" s="19">
        <f t="shared" si="1586"/>
        <v>20</v>
      </c>
      <c r="P2549" s="20" t="str">
        <f>VLOOKUP(H2549,Supporting!A:D,2,FALSE)</f>
        <v>m2-LxH</v>
      </c>
      <c r="Q2549" s="21" t="str">
        <f t="shared" si="1587"/>
        <v>off hired</v>
      </c>
      <c r="R2549" s="22">
        <v>45021</v>
      </c>
      <c r="S2549" s="22">
        <v>45030</v>
      </c>
      <c r="T2549" s="23">
        <f t="shared" si="1588"/>
        <v>1</v>
      </c>
      <c r="U2549" s="24">
        <f t="shared" si="1589"/>
        <v>1.4285714285714286</v>
      </c>
      <c r="V2549" s="31">
        <f>VLOOKUP(H2549,Supporting!A:D,3,FALSE)</f>
        <v>14</v>
      </c>
      <c r="W2549" s="25">
        <f>VLOOKUP(H2549,Supporting!A:D,4,FALSE)</f>
        <v>0.84</v>
      </c>
      <c r="X2549" s="26">
        <f t="shared" si="1590"/>
        <v>280</v>
      </c>
      <c r="Y2549" s="26">
        <f t="shared" si="1591"/>
        <v>16.8</v>
      </c>
      <c r="Z2549" s="26">
        <f t="shared" si="1592"/>
        <v>196</v>
      </c>
      <c r="AA2549" s="26">
        <f t="shared" si="1593"/>
        <v>84</v>
      </c>
      <c r="AB2549" s="26">
        <f t="shared" si="1594"/>
        <v>24</v>
      </c>
      <c r="AC2549" s="26">
        <f t="shared" si="1595"/>
        <v>304</v>
      </c>
      <c r="AD2549" s="93">
        <f t="shared" si="1596"/>
        <v>304</v>
      </c>
    </row>
    <row r="2550" spans="1:30" ht="30" customHeight="1" x14ac:dyDescent="0.35">
      <c r="A2550" s="16"/>
      <c r="B2550" s="16" t="s">
        <v>107</v>
      </c>
      <c r="C2550" s="17">
        <v>2146</v>
      </c>
      <c r="D2550" s="18">
        <v>14833</v>
      </c>
      <c r="E2550" s="18"/>
      <c r="F2550" s="19" t="s">
        <v>49</v>
      </c>
      <c r="G2550" s="16" t="s">
        <v>137</v>
      </c>
      <c r="H2550" s="16" t="s">
        <v>37</v>
      </c>
      <c r="I2550" s="19">
        <v>2.5</v>
      </c>
      <c r="J2550" s="19">
        <v>1.3</v>
      </c>
      <c r="K2550" s="19">
        <v>4</v>
      </c>
      <c r="L2550" s="19"/>
      <c r="M2550" s="19">
        <f t="shared" si="1585"/>
        <v>4</v>
      </c>
      <c r="N2550" s="19"/>
      <c r="O2550" s="19">
        <f t="shared" si="1586"/>
        <v>4</v>
      </c>
      <c r="P2550" s="20" t="str">
        <f>VLOOKUP(H2550,Supporting!A:D,2,FALSE)</f>
        <v>rm</v>
      </c>
      <c r="Q2550" s="21" t="str">
        <f t="shared" si="1587"/>
        <v>on hire</v>
      </c>
      <c r="R2550" s="22">
        <v>45020</v>
      </c>
      <c r="S2550" s="22"/>
      <c r="T2550" s="23">
        <f t="shared" si="1588"/>
        <v>0</v>
      </c>
      <c r="U2550" s="24">
        <f t="shared" ca="1" si="1589"/>
        <v>3</v>
      </c>
      <c r="V2550" s="31">
        <f>VLOOKUP(H2550,Supporting!A:D,3,FALSE)</f>
        <v>100</v>
      </c>
      <c r="W2550" s="25">
        <f>VLOOKUP(H2550,Supporting!A:D,4,FALSE)</f>
        <v>10.15</v>
      </c>
      <c r="X2550" s="26">
        <f t="shared" si="1590"/>
        <v>400</v>
      </c>
      <c r="Y2550" s="26">
        <f t="shared" si="1591"/>
        <v>40.6</v>
      </c>
      <c r="Z2550" s="26">
        <f t="shared" si="1592"/>
        <v>280</v>
      </c>
      <c r="AA2550" s="26">
        <f t="shared" si="1593"/>
        <v>0</v>
      </c>
      <c r="AB2550" s="26">
        <f t="shared" ca="1" si="1594"/>
        <v>121.80000000000001</v>
      </c>
      <c r="AC2550" s="26">
        <f t="shared" ca="1" si="1595"/>
        <v>401.8</v>
      </c>
      <c r="AD2550" s="93">
        <f t="shared" ca="1" si="1596"/>
        <v>401.8</v>
      </c>
    </row>
    <row r="2551" spans="1:30" ht="30" customHeight="1" x14ac:dyDescent="0.35">
      <c r="A2551" s="16"/>
      <c r="B2551" s="16" t="s">
        <v>82</v>
      </c>
      <c r="C2551" s="17">
        <v>2144</v>
      </c>
      <c r="D2551" s="18">
        <v>14832</v>
      </c>
      <c r="E2551" s="18">
        <v>8852</v>
      </c>
      <c r="F2551" s="19" t="s">
        <v>577</v>
      </c>
      <c r="G2551" s="16" t="s">
        <v>644</v>
      </c>
      <c r="H2551" s="16" t="s">
        <v>28</v>
      </c>
      <c r="I2551" s="19">
        <v>12</v>
      </c>
      <c r="J2551" s="19">
        <v>1</v>
      </c>
      <c r="K2551" s="19">
        <v>4</v>
      </c>
      <c r="L2551" s="19"/>
      <c r="M2551" s="19">
        <f t="shared" si="1585"/>
        <v>4</v>
      </c>
      <c r="N2551" s="19"/>
      <c r="O2551" s="19">
        <f t="shared" si="1586"/>
        <v>48</v>
      </c>
      <c r="P2551" s="20" t="str">
        <f>VLOOKUP(H2551,Supporting!A:D,2,FALSE)</f>
        <v>m3</v>
      </c>
      <c r="Q2551" s="21" t="str">
        <f t="shared" si="1587"/>
        <v>off hired</v>
      </c>
      <c r="R2551" s="22">
        <v>45019</v>
      </c>
      <c r="S2551" s="22">
        <v>45021</v>
      </c>
      <c r="T2551" s="23">
        <f t="shared" si="1588"/>
        <v>1</v>
      </c>
      <c r="U2551" s="24">
        <f t="shared" si="1589"/>
        <v>0.42857142857142855</v>
      </c>
      <c r="V2551" s="31">
        <f>VLOOKUP(H2551,Supporting!A:D,3,FALSE)</f>
        <v>7.5</v>
      </c>
      <c r="W2551" s="25">
        <f>VLOOKUP(H2551,Supporting!A:D,4,FALSE)</f>
        <v>0.70000000000000007</v>
      </c>
      <c r="X2551" s="26">
        <f t="shared" si="1590"/>
        <v>360</v>
      </c>
      <c r="Y2551" s="26">
        <f t="shared" si="1591"/>
        <v>33.6</v>
      </c>
      <c r="Z2551" s="26">
        <f t="shared" si="1592"/>
        <v>251.99999999999994</v>
      </c>
      <c r="AA2551" s="26">
        <f t="shared" si="1593"/>
        <v>107.99999999999999</v>
      </c>
      <c r="AB2551" s="26">
        <f t="shared" si="1594"/>
        <v>14.4</v>
      </c>
      <c r="AC2551" s="26">
        <f t="shared" si="1595"/>
        <v>374.39999999999992</v>
      </c>
      <c r="AD2551" s="93">
        <f t="shared" si="1596"/>
        <v>374.39999999999992</v>
      </c>
    </row>
    <row r="2552" spans="1:30" ht="30" customHeight="1" x14ac:dyDescent="0.35">
      <c r="A2552" s="16"/>
      <c r="B2552" s="16" t="s">
        <v>61</v>
      </c>
      <c r="C2552" s="17">
        <v>2145</v>
      </c>
      <c r="D2552" s="18">
        <v>14831</v>
      </c>
      <c r="E2552" s="18"/>
      <c r="F2552" s="19" t="s">
        <v>49</v>
      </c>
      <c r="G2552" s="16" t="s">
        <v>168</v>
      </c>
      <c r="H2552" s="16" t="s">
        <v>38</v>
      </c>
      <c r="I2552" s="19">
        <v>1.8</v>
      </c>
      <c r="J2552" s="19">
        <v>1.3</v>
      </c>
      <c r="K2552" s="19">
        <v>8</v>
      </c>
      <c r="L2552" s="19"/>
      <c r="M2552" s="19">
        <f t="shared" si="1585"/>
        <v>8</v>
      </c>
      <c r="N2552" s="19"/>
      <c r="O2552" s="19">
        <f t="shared" si="1586"/>
        <v>8</v>
      </c>
      <c r="P2552" s="20" t="str">
        <f>VLOOKUP(H2552,Supporting!A:D,2,FALSE)</f>
        <v>rm</v>
      </c>
      <c r="Q2552" s="21" t="str">
        <f t="shared" si="1587"/>
        <v>on hire</v>
      </c>
      <c r="R2552" s="22">
        <v>45019</v>
      </c>
      <c r="S2552" s="22"/>
      <c r="T2552" s="23">
        <f t="shared" si="1588"/>
        <v>0</v>
      </c>
      <c r="U2552" s="24">
        <f t="shared" ca="1" si="1589"/>
        <v>3.1428571428571428</v>
      </c>
      <c r="V2552" s="31">
        <f>VLOOKUP(H2552,Supporting!A:D,3,FALSE)</f>
        <v>135</v>
      </c>
      <c r="W2552" s="25">
        <f>VLOOKUP(H2552,Supporting!A:D,4,FALSE)</f>
        <v>12.25</v>
      </c>
      <c r="X2552" s="26">
        <f t="shared" si="1590"/>
        <v>1080</v>
      </c>
      <c r="Y2552" s="26">
        <f t="shared" si="1591"/>
        <v>98</v>
      </c>
      <c r="Z2552" s="26">
        <f t="shared" si="1592"/>
        <v>756</v>
      </c>
      <c r="AA2552" s="26">
        <f t="shared" si="1593"/>
        <v>0</v>
      </c>
      <c r="AB2552" s="26">
        <f t="shared" ca="1" si="1594"/>
        <v>308</v>
      </c>
      <c r="AC2552" s="26">
        <f t="shared" ca="1" si="1595"/>
        <v>1064</v>
      </c>
      <c r="AD2552" s="93">
        <f t="shared" ca="1" si="1596"/>
        <v>1064</v>
      </c>
    </row>
    <row r="2553" spans="1:30" ht="30" customHeight="1" x14ac:dyDescent="0.35">
      <c r="A2553" s="16"/>
      <c r="B2553" s="16" t="s">
        <v>100</v>
      </c>
      <c r="C2553" s="17">
        <v>2143</v>
      </c>
      <c r="D2553" s="18">
        <v>14830</v>
      </c>
      <c r="E2553" s="18"/>
      <c r="F2553" s="19" t="s">
        <v>49</v>
      </c>
      <c r="G2553" s="16" t="s">
        <v>101</v>
      </c>
      <c r="H2553" s="16" t="s">
        <v>28</v>
      </c>
      <c r="I2553" s="19">
        <v>4.0999999999999996</v>
      </c>
      <c r="J2553" s="19">
        <v>3.5</v>
      </c>
      <c r="K2553" s="19">
        <v>2</v>
      </c>
      <c r="L2553" s="19"/>
      <c r="M2553" s="19">
        <f t="shared" si="1585"/>
        <v>2</v>
      </c>
      <c r="N2553" s="19"/>
      <c r="O2553" s="19">
        <f t="shared" si="1586"/>
        <v>28.699999999999996</v>
      </c>
      <c r="P2553" s="20" t="str">
        <f>VLOOKUP(H2553,Supporting!A:D,2,FALSE)</f>
        <v>m3</v>
      </c>
      <c r="Q2553" s="21" t="str">
        <f t="shared" si="1587"/>
        <v>on hire</v>
      </c>
      <c r="R2553" s="22">
        <v>45019</v>
      </c>
      <c r="S2553" s="22"/>
      <c r="T2553" s="23">
        <f t="shared" si="1588"/>
        <v>0</v>
      </c>
      <c r="U2553" s="24">
        <f t="shared" ca="1" si="1589"/>
        <v>3.1428571428571428</v>
      </c>
      <c r="V2553" s="31">
        <f>VLOOKUP(H2553,Supporting!A:D,3,FALSE)</f>
        <v>7.5</v>
      </c>
      <c r="W2553" s="25">
        <f>VLOOKUP(H2553,Supporting!A:D,4,FALSE)</f>
        <v>0.70000000000000007</v>
      </c>
      <c r="X2553" s="26">
        <f t="shared" si="1590"/>
        <v>215.24999999999997</v>
      </c>
      <c r="Y2553" s="26">
        <f t="shared" si="1591"/>
        <v>20.09</v>
      </c>
      <c r="Z2553" s="26">
        <f t="shared" si="1592"/>
        <v>150.67499999999998</v>
      </c>
      <c r="AA2553" s="26">
        <f t="shared" si="1593"/>
        <v>0</v>
      </c>
      <c r="AB2553" s="26">
        <f t="shared" ca="1" si="1594"/>
        <v>63.14</v>
      </c>
      <c r="AC2553" s="26">
        <f t="shared" ca="1" si="1595"/>
        <v>213.815</v>
      </c>
      <c r="AD2553" s="93">
        <f t="shared" ca="1" si="1596"/>
        <v>213.815</v>
      </c>
    </row>
    <row r="2554" spans="1:30" ht="30" customHeight="1" x14ac:dyDescent="0.35">
      <c r="A2554" s="16"/>
      <c r="B2554" s="16" t="s">
        <v>79</v>
      </c>
      <c r="C2554" s="17">
        <v>2142</v>
      </c>
      <c r="D2554" s="18">
        <v>14829</v>
      </c>
      <c r="E2554" s="18"/>
      <c r="F2554" s="19" t="s">
        <v>49</v>
      </c>
      <c r="G2554" s="16" t="s">
        <v>80</v>
      </c>
      <c r="H2554" s="16" t="s">
        <v>36</v>
      </c>
      <c r="I2554" s="19">
        <v>4.3</v>
      </c>
      <c r="J2554" s="19">
        <v>1</v>
      </c>
      <c r="K2554" s="19">
        <v>5</v>
      </c>
      <c r="L2554" s="19"/>
      <c r="M2554" s="19">
        <f t="shared" si="1585"/>
        <v>5</v>
      </c>
      <c r="N2554" s="19"/>
      <c r="O2554" s="19">
        <f t="shared" si="1586"/>
        <v>21.5</v>
      </c>
      <c r="P2554" s="20" t="str">
        <f>VLOOKUP(H2554,Supporting!A:D,2,FALSE)</f>
        <v>m2-LxH</v>
      </c>
      <c r="Q2554" s="21" t="str">
        <f t="shared" si="1587"/>
        <v>on hire</v>
      </c>
      <c r="R2554" s="22">
        <v>45019</v>
      </c>
      <c r="S2554" s="22"/>
      <c r="T2554" s="23">
        <f t="shared" si="1588"/>
        <v>0</v>
      </c>
      <c r="U2554" s="24">
        <f t="shared" ca="1" si="1589"/>
        <v>3.1428571428571428</v>
      </c>
      <c r="V2554" s="31">
        <f>VLOOKUP(H2554,Supporting!A:D,3,FALSE)</f>
        <v>14</v>
      </c>
      <c r="W2554" s="25">
        <f>VLOOKUP(H2554,Supporting!A:D,4,FALSE)</f>
        <v>0.84</v>
      </c>
      <c r="X2554" s="26">
        <f t="shared" si="1590"/>
        <v>301</v>
      </c>
      <c r="Y2554" s="26">
        <f t="shared" si="1591"/>
        <v>18.059999999999999</v>
      </c>
      <c r="Z2554" s="26">
        <f t="shared" si="1592"/>
        <v>210.7</v>
      </c>
      <c r="AA2554" s="26">
        <f t="shared" si="1593"/>
        <v>0</v>
      </c>
      <c r="AB2554" s="26">
        <f t="shared" ca="1" si="1594"/>
        <v>56.76</v>
      </c>
      <c r="AC2554" s="26">
        <f t="shared" ca="1" si="1595"/>
        <v>267.45999999999998</v>
      </c>
      <c r="AD2554" s="93">
        <f t="shared" ca="1" si="1596"/>
        <v>267.45999999999998</v>
      </c>
    </row>
    <row r="2555" spans="1:30" ht="30" customHeight="1" x14ac:dyDescent="0.35">
      <c r="A2555" s="16"/>
      <c r="B2555" s="16" t="s">
        <v>79</v>
      </c>
      <c r="C2555" s="17">
        <v>2142</v>
      </c>
      <c r="D2555" s="18">
        <v>14829</v>
      </c>
      <c r="E2555" s="18"/>
      <c r="F2555" s="19" t="s">
        <v>49</v>
      </c>
      <c r="G2555" s="16" t="s">
        <v>80</v>
      </c>
      <c r="H2555" s="16" t="s">
        <v>41</v>
      </c>
      <c r="I2555" s="19">
        <v>4.3</v>
      </c>
      <c r="J2555" s="19">
        <v>0.6</v>
      </c>
      <c r="K2555" s="19"/>
      <c r="L2555" s="19"/>
      <c r="M2555" s="19">
        <f t="shared" si="1585"/>
        <v>0</v>
      </c>
      <c r="N2555" s="19">
        <v>1</v>
      </c>
      <c r="O2555" s="19">
        <f t="shared" si="1586"/>
        <v>2.5799999999999996</v>
      </c>
      <c r="P2555" s="20" t="str">
        <f>VLOOKUP(H2555,Supporting!A:D,2,FALSE)</f>
        <v>m2-LxW</v>
      </c>
      <c r="Q2555" s="21" t="str">
        <f t="shared" si="1587"/>
        <v>on hire</v>
      </c>
      <c r="R2555" s="22">
        <v>45019</v>
      </c>
      <c r="S2555" s="22"/>
      <c r="T2555" s="23">
        <f t="shared" si="1588"/>
        <v>0</v>
      </c>
      <c r="U2555" s="24">
        <f t="shared" ca="1" si="1589"/>
        <v>3.1428571428571428</v>
      </c>
      <c r="V2555" s="31">
        <f>VLOOKUP(H2555,Supporting!A:D,3,FALSE)</f>
        <v>36.5</v>
      </c>
      <c r="W2555" s="25">
        <f>VLOOKUP(H2555,Supporting!A:D,4,FALSE)</f>
        <v>3.15</v>
      </c>
      <c r="X2555" s="26">
        <f t="shared" si="1590"/>
        <v>94.169999999999987</v>
      </c>
      <c r="Y2555" s="26">
        <f t="shared" si="1591"/>
        <v>8.1269999999999989</v>
      </c>
      <c r="Z2555" s="26">
        <f t="shared" si="1592"/>
        <v>65.918999999999983</v>
      </c>
      <c r="AA2555" s="26">
        <f t="shared" si="1593"/>
        <v>0</v>
      </c>
      <c r="AB2555" s="26">
        <f t="shared" ca="1" si="1594"/>
        <v>25.541999999999994</v>
      </c>
      <c r="AC2555" s="26">
        <f t="shared" ca="1" si="1595"/>
        <v>91.460999999999984</v>
      </c>
      <c r="AD2555" s="93">
        <f t="shared" ca="1" si="1596"/>
        <v>91.460999999999984</v>
      </c>
    </row>
    <row r="2556" spans="1:30" ht="30" customHeight="1" x14ac:dyDescent="0.35">
      <c r="A2556" s="16"/>
      <c r="B2556" s="16" t="s">
        <v>111</v>
      </c>
      <c r="C2556" s="17">
        <v>2141</v>
      </c>
      <c r="D2556" s="18">
        <v>14828</v>
      </c>
      <c r="E2556" s="18">
        <v>8878</v>
      </c>
      <c r="F2556" s="19" t="s">
        <v>577</v>
      </c>
      <c r="G2556" s="16"/>
      <c r="H2556" s="16" t="s">
        <v>28</v>
      </c>
      <c r="I2556" s="19">
        <v>7.5</v>
      </c>
      <c r="J2556" s="19">
        <v>2.5</v>
      </c>
      <c r="K2556" s="19">
        <v>2</v>
      </c>
      <c r="L2556" s="19"/>
      <c r="M2556" s="19">
        <f t="shared" si="1585"/>
        <v>2</v>
      </c>
      <c r="N2556" s="19"/>
      <c r="O2556" s="19">
        <f t="shared" si="1586"/>
        <v>37.5</v>
      </c>
      <c r="P2556" s="20" t="str">
        <f>VLOOKUP(H2556,Supporting!A:D,2,FALSE)</f>
        <v>m3</v>
      </c>
      <c r="Q2556" s="21" t="str">
        <f t="shared" si="1587"/>
        <v>off hired</v>
      </c>
      <c r="R2556" s="22">
        <v>45019</v>
      </c>
      <c r="S2556" s="22">
        <v>45035</v>
      </c>
      <c r="T2556" s="23">
        <f t="shared" si="1588"/>
        <v>1</v>
      </c>
      <c r="U2556" s="24">
        <f t="shared" si="1589"/>
        <v>2.4285714285714284</v>
      </c>
      <c r="V2556" s="31">
        <f>VLOOKUP(H2556,Supporting!A:D,3,FALSE)</f>
        <v>7.5</v>
      </c>
      <c r="W2556" s="25">
        <f>VLOOKUP(H2556,Supporting!A:D,4,FALSE)</f>
        <v>0.70000000000000007</v>
      </c>
      <c r="X2556" s="26">
        <f t="shared" si="1590"/>
        <v>281.25</v>
      </c>
      <c r="Y2556" s="26">
        <f t="shared" si="1591"/>
        <v>26.250000000000004</v>
      </c>
      <c r="Z2556" s="26">
        <f t="shared" si="1592"/>
        <v>196.875</v>
      </c>
      <c r="AA2556" s="26">
        <f t="shared" si="1593"/>
        <v>84.375</v>
      </c>
      <c r="AB2556" s="26">
        <f t="shared" si="1594"/>
        <v>63.750000000000007</v>
      </c>
      <c r="AC2556" s="26">
        <f t="shared" si="1595"/>
        <v>345</v>
      </c>
      <c r="AD2556" s="93">
        <f t="shared" si="1596"/>
        <v>345</v>
      </c>
    </row>
    <row r="2557" spans="1:30" ht="30" customHeight="1" x14ac:dyDescent="0.35">
      <c r="A2557" s="16"/>
      <c r="B2557" s="16" t="s">
        <v>97</v>
      </c>
      <c r="C2557" s="17">
        <v>2140</v>
      </c>
      <c r="D2557" s="18">
        <v>14827</v>
      </c>
      <c r="E2557" s="18">
        <v>8854</v>
      </c>
      <c r="F2557" s="19" t="s">
        <v>577</v>
      </c>
      <c r="G2557" s="16"/>
      <c r="H2557" s="16" t="s">
        <v>38</v>
      </c>
      <c r="I2557" s="19">
        <v>2.5</v>
      </c>
      <c r="J2557" s="19">
        <v>1.8</v>
      </c>
      <c r="K2557" s="19">
        <v>2</v>
      </c>
      <c r="L2557" s="19"/>
      <c r="M2557" s="19">
        <f t="shared" si="1585"/>
        <v>2</v>
      </c>
      <c r="N2557" s="19"/>
      <c r="O2557" s="19">
        <f t="shared" si="1586"/>
        <v>2</v>
      </c>
      <c r="P2557" s="20" t="str">
        <f>VLOOKUP(H2557,Supporting!A:D,2,FALSE)</f>
        <v>rm</v>
      </c>
      <c r="Q2557" s="21" t="str">
        <f t="shared" si="1587"/>
        <v>off hired</v>
      </c>
      <c r="R2557" s="22">
        <v>45017</v>
      </c>
      <c r="S2557" s="22">
        <v>45020</v>
      </c>
      <c r="T2557" s="23">
        <f t="shared" si="1588"/>
        <v>1</v>
      </c>
      <c r="U2557" s="24">
        <f t="shared" si="1589"/>
        <v>0.5714285714285714</v>
      </c>
      <c r="V2557" s="31">
        <f>VLOOKUP(H2557,Supporting!A:D,3,FALSE)</f>
        <v>135</v>
      </c>
      <c r="W2557" s="25">
        <f>VLOOKUP(H2557,Supporting!A:D,4,FALSE)</f>
        <v>12.25</v>
      </c>
      <c r="X2557" s="26">
        <f t="shared" si="1590"/>
        <v>270</v>
      </c>
      <c r="Y2557" s="26">
        <f t="shared" si="1591"/>
        <v>24.5</v>
      </c>
      <c r="Z2557" s="26">
        <f t="shared" si="1592"/>
        <v>189</v>
      </c>
      <c r="AA2557" s="26">
        <f t="shared" si="1593"/>
        <v>81</v>
      </c>
      <c r="AB2557" s="26">
        <f t="shared" si="1594"/>
        <v>14</v>
      </c>
      <c r="AC2557" s="26">
        <f t="shared" si="1595"/>
        <v>284</v>
      </c>
      <c r="AD2557" s="93">
        <f t="shared" si="1596"/>
        <v>284</v>
      </c>
    </row>
    <row r="2558" spans="1:30" ht="30" customHeight="1" x14ac:dyDescent="0.35">
      <c r="A2558" s="16"/>
      <c r="B2558" s="16" t="s">
        <v>100</v>
      </c>
      <c r="C2558" s="17">
        <v>2137</v>
      </c>
      <c r="D2558" s="18">
        <v>14825</v>
      </c>
      <c r="E2558" s="18">
        <v>8858</v>
      </c>
      <c r="F2558" s="19" t="s">
        <v>577</v>
      </c>
      <c r="G2558" s="16" t="s">
        <v>168</v>
      </c>
      <c r="H2558" s="16" t="s">
        <v>38</v>
      </c>
      <c r="I2558" s="19">
        <v>1.3</v>
      </c>
      <c r="J2558" s="19">
        <v>1</v>
      </c>
      <c r="K2558" s="19">
        <v>2.5</v>
      </c>
      <c r="L2558" s="19"/>
      <c r="M2558" s="19">
        <f t="shared" si="1585"/>
        <v>2.5</v>
      </c>
      <c r="N2558" s="19"/>
      <c r="O2558" s="19">
        <f t="shared" si="1586"/>
        <v>2.5</v>
      </c>
      <c r="P2558" s="20" t="str">
        <f>VLOOKUP(H2558,Supporting!A:D,2,FALSE)</f>
        <v>rm</v>
      </c>
      <c r="Q2558" s="21" t="str">
        <f t="shared" si="1587"/>
        <v>off hired</v>
      </c>
      <c r="R2558" s="22">
        <v>45016</v>
      </c>
      <c r="S2558" s="22">
        <v>45022</v>
      </c>
      <c r="T2558" s="23">
        <f t="shared" si="1588"/>
        <v>1</v>
      </c>
      <c r="U2558" s="24">
        <f t="shared" si="1589"/>
        <v>1</v>
      </c>
      <c r="V2558" s="31">
        <f>VLOOKUP(H2558,Supporting!A:D,3,FALSE)</f>
        <v>135</v>
      </c>
      <c r="W2558" s="25">
        <f>VLOOKUP(H2558,Supporting!A:D,4,FALSE)</f>
        <v>12.25</v>
      </c>
      <c r="X2558" s="26">
        <f t="shared" si="1590"/>
        <v>337.5</v>
      </c>
      <c r="Y2558" s="26">
        <f t="shared" si="1591"/>
        <v>30.625</v>
      </c>
      <c r="Z2558" s="26">
        <f t="shared" si="1592"/>
        <v>236.25</v>
      </c>
      <c r="AA2558" s="26">
        <f t="shared" si="1593"/>
        <v>101.25</v>
      </c>
      <c r="AB2558" s="26">
        <f t="shared" si="1594"/>
        <v>30.625</v>
      </c>
      <c r="AC2558" s="26">
        <f t="shared" si="1595"/>
        <v>368.125</v>
      </c>
      <c r="AD2558" s="93">
        <f t="shared" si="1596"/>
        <v>368.125</v>
      </c>
    </row>
    <row r="2559" spans="1:30" ht="30" customHeight="1" x14ac:dyDescent="0.35">
      <c r="A2559" s="16"/>
      <c r="B2559" s="16" t="s">
        <v>111</v>
      </c>
      <c r="C2559" s="17">
        <v>2138</v>
      </c>
      <c r="D2559" s="18">
        <v>14824</v>
      </c>
      <c r="E2559" s="18">
        <v>8878</v>
      </c>
      <c r="F2559" s="19" t="s">
        <v>49</v>
      </c>
      <c r="G2559" s="16" t="s">
        <v>134</v>
      </c>
      <c r="H2559" s="16" t="s">
        <v>28</v>
      </c>
      <c r="I2559" s="19">
        <v>7.5</v>
      </c>
      <c r="J2559" s="19">
        <v>3.5</v>
      </c>
      <c r="K2559" s="19">
        <v>2</v>
      </c>
      <c r="L2559" s="19"/>
      <c r="M2559" s="19">
        <f t="shared" si="1585"/>
        <v>2</v>
      </c>
      <c r="N2559" s="19"/>
      <c r="O2559" s="19">
        <f t="shared" si="1586"/>
        <v>52.5</v>
      </c>
      <c r="P2559" s="20" t="str">
        <f>VLOOKUP(H2559,Supporting!A:D,2,FALSE)</f>
        <v>m3</v>
      </c>
      <c r="Q2559" s="21" t="str">
        <f t="shared" si="1587"/>
        <v>off hired</v>
      </c>
      <c r="R2559" s="22">
        <v>45016</v>
      </c>
      <c r="S2559" s="22">
        <v>45035</v>
      </c>
      <c r="T2559" s="23">
        <f t="shared" si="1588"/>
        <v>1</v>
      </c>
      <c r="U2559" s="24">
        <f t="shared" si="1589"/>
        <v>2.8571428571428572</v>
      </c>
      <c r="V2559" s="31">
        <f>VLOOKUP(H2559,Supporting!A:D,3,FALSE)</f>
        <v>7.5</v>
      </c>
      <c r="W2559" s="25">
        <f>VLOOKUP(H2559,Supporting!A:D,4,FALSE)</f>
        <v>0.70000000000000007</v>
      </c>
      <c r="X2559" s="26">
        <f t="shared" si="1590"/>
        <v>393.75</v>
      </c>
      <c r="Y2559" s="26">
        <f t="shared" si="1591"/>
        <v>36.75</v>
      </c>
      <c r="Z2559" s="26">
        <f t="shared" si="1592"/>
        <v>275.625</v>
      </c>
      <c r="AA2559" s="26">
        <f t="shared" si="1593"/>
        <v>118.125</v>
      </c>
      <c r="AB2559" s="26">
        <f t="shared" si="1594"/>
        <v>105.00000000000001</v>
      </c>
      <c r="AC2559" s="26">
        <f t="shared" si="1595"/>
        <v>498.75</v>
      </c>
      <c r="AD2559" s="93">
        <f t="shared" si="1596"/>
        <v>498.75</v>
      </c>
    </row>
    <row r="2560" spans="1:30" ht="30" customHeight="1" x14ac:dyDescent="0.35">
      <c r="A2560" s="16"/>
      <c r="B2560" s="16" t="s">
        <v>111</v>
      </c>
      <c r="C2560" s="17">
        <v>2138</v>
      </c>
      <c r="D2560" s="18">
        <v>14824</v>
      </c>
      <c r="E2560" s="18">
        <v>8878</v>
      </c>
      <c r="F2560" s="19" t="s">
        <v>49</v>
      </c>
      <c r="G2560" s="16" t="s">
        <v>134</v>
      </c>
      <c r="H2560" s="16" t="s">
        <v>36</v>
      </c>
      <c r="I2560" s="19">
        <v>15</v>
      </c>
      <c r="J2560" s="19">
        <v>1</v>
      </c>
      <c r="K2560" s="19">
        <v>2</v>
      </c>
      <c r="L2560" s="19"/>
      <c r="M2560" s="19">
        <f t="shared" si="1585"/>
        <v>2</v>
      </c>
      <c r="N2560" s="19"/>
      <c r="O2560" s="19">
        <f t="shared" si="1586"/>
        <v>30</v>
      </c>
      <c r="P2560" s="20" t="str">
        <f>VLOOKUP(H2560,Supporting!A:D,2,FALSE)</f>
        <v>m2-LxH</v>
      </c>
      <c r="Q2560" s="21" t="str">
        <f t="shared" si="1587"/>
        <v>off hired</v>
      </c>
      <c r="R2560" s="22">
        <v>45016</v>
      </c>
      <c r="S2560" s="22">
        <v>45035</v>
      </c>
      <c r="T2560" s="23">
        <f t="shared" si="1588"/>
        <v>1</v>
      </c>
      <c r="U2560" s="24">
        <f t="shared" si="1589"/>
        <v>2.8571428571428572</v>
      </c>
      <c r="V2560" s="31">
        <f>VLOOKUP(H2560,Supporting!A:D,3,FALSE)</f>
        <v>14</v>
      </c>
      <c r="W2560" s="25">
        <f>VLOOKUP(H2560,Supporting!A:D,4,FALSE)</f>
        <v>0.84</v>
      </c>
      <c r="X2560" s="26">
        <f t="shared" si="1590"/>
        <v>420</v>
      </c>
      <c r="Y2560" s="26">
        <f t="shared" si="1591"/>
        <v>25.2</v>
      </c>
      <c r="Z2560" s="26">
        <f t="shared" si="1592"/>
        <v>294</v>
      </c>
      <c r="AA2560" s="26">
        <f t="shared" si="1593"/>
        <v>126</v>
      </c>
      <c r="AB2560" s="26">
        <f t="shared" si="1594"/>
        <v>72</v>
      </c>
      <c r="AC2560" s="26">
        <f t="shared" si="1595"/>
        <v>492</v>
      </c>
      <c r="AD2560" s="93">
        <f t="shared" si="1596"/>
        <v>492</v>
      </c>
    </row>
    <row r="2561" spans="1:30" ht="30" customHeight="1" x14ac:dyDescent="0.35">
      <c r="A2561" s="16"/>
      <c r="B2561" s="16" t="s">
        <v>102</v>
      </c>
      <c r="C2561" s="17">
        <v>2136</v>
      </c>
      <c r="D2561" s="18">
        <v>14823</v>
      </c>
      <c r="E2561" s="18">
        <v>8853</v>
      </c>
      <c r="F2561" s="19" t="s">
        <v>577</v>
      </c>
      <c r="G2561" s="16"/>
      <c r="H2561" s="16" t="s">
        <v>36</v>
      </c>
      <c r="I2561" s="19">
        <v>4</v>
      </c>
      <c r="J2561" s="19">
        <v>1.3</v>
      </c>
      <c r="K2561" s="19">
        <v>6</v>
      </c>
      <c r="L2561" s="19"/>
      <c r="M2561" s="19">
        <f t="shared" si="1585"/>
        <v>6</v>
      </c>
      <c r="N2561" s="19"/>
      <c r="O2561" s="19">
        <f t="shared" si="1586"/>
        <v>24</v>
      </c>
      <c r="P2561" s="20" t="str">
        <f>VLOOKUP(H2561,Supporting!A:D,2,FALSE)</f>
        <v>m2-LxH</v>
      </c>
      <c r="Q2561" s="21" t="str">
        <f t="shared" si="1587"/>
        <v>off hired</v>
      </c>
      <c r="R2561" s="22">
        <v>45015</v>
      </c>
      <c r="S2561" s="22">
        <v>45021</v>
      </c>
      <c r="T2561" s="23">
        <f t="shared" si="1588"/>
        <v>1</v>
      </c>
      <c r="U2561" s="24">
        <f t="shared" si="1589"/>
        <v>1</v>
      </c>
      <c r="V2561" s="31">
        <f>VLOOKUP(H2561,Supporting!A:D,3,FALSE)</f>
        <v>14</v>
      </c>
      <c r="W2561" s="25">
        <f>VLOOKUP(H2561,Supporting!A:D,4,FALSE)</f>
        <v>0.84</v>
      </c>
      <c r="X2561" s="26">
        <f t="shared" si="1590"/>
        <v>336</v>
      </c>
      <c r="Y2561" s="26">
        <f t="shared" si="1591"/>
        <v>20.16</v>
      </c>
      <c r="Z2561" s="26">
        <f t="shared" si="1592"/>
        <v>235.19999999999996</v>
      </c>
      <c r="AA2561" s="26">
        <f t="shared" si="1593"/>
        <v>100.79999999999998</v>
      </c>
      <c r="AB2561" s="26">
        <f t="shared" si="1594"/>
        <v>20.16</v>
      </c>
      <c r="AC2561" s="26">
        <f t="shared" si="1595"/>
        <v>356.15999999999997</v>
      </c>
      <c r="AD2561" s="93">
        <f t="shared" si="1596"/>
        <v>356.15999999999997</v>
      </c>
    </row>
    <row r="2562" spans="1:30" ht="30" customHeight="1" x14ac:dyDescent="0.35">
      <c r="A2562" s="16"/>
      <c r="B2562" s="16" t="s">
        <v>47</v>
      </c>
      <c r="C2562" s="17">
        <v>2135</v>
      </c>
      <c r="D2562" s="18">
        <v>14822</v>
      </c>
      <c r="E2562" s="18">
        <v>8864</v>
      </c>
      <c r="F2562" s="19" t="s">
        <v>49</v>
      </c>
      <c r="G2562" s="16"/>
      <c r="H2562" s="16" t="s">
        <v>38</v>
      </c>
      <c r="I2562" s="19">
        <v>1.8</v>
      </c>
      <c r="J2562" s="19">
        <v>1.8</v>
      </c>
      <c r="K2562" s="19">
        <v>2.5</v>
      </c>
      <c r="L2562" s="19"/>
      <c r="M2562" s="19">
        <f t="shared" si="1585"/>
        <v>2.5</v>
      </c>
      <c r="N2562" s="19"/>
      <c r="O2562" s="19">
        <f t="shared" si="1586"/>
        <v>2.5</v>
      </c>
      <c r="P2562" s="20" t="str">
        <f>VLOOKUP(H2562,Supporting!A:D,2,FALSE)</f>
        <v>rm</v>
      </c>
      <c r="Q2562" s="21" t="str">
        <f t="shared" si="1587"/>
        <v>off hired</v>
      </c>
      <c r="R2562" s="22">
        <v>45014</v>
      </c>
      <c r="S2562" s="22">
        <v>45029</v>
      </c>
      <c r="T2562" s="23">
        <f t="shared" si="1588"/>
        <v>1</v>
      </c>
      <c r="U2562" s="24">
        <f t="shared" si="1589"/>
        <v>2.2857142857142856</v>
      </c>
      <c r="V2562" s="31">
        <f>VLOOKUP(H2562,Supporting!A:D,3,FALSE)</f>
        <v>135</v>
      </c>
      <c r="W2562" s="25">
        <f>VLOOKUP(H2562,Supporting!A:D,4,FALSE)</f>
        <v>12.25</v>
      </c>
      <c r="X2562" s="26">
        <f t="shared" si="1590"/>
        <v>337.5</v>
      </c>
      <c r="Y2562" s="26">
        <f t="shared" si="1591"/>
        <v>30.625</v>
      </c>
      <c r="Z2562" s="26">
        <f t="shared" si="1592"/>
        <v>236.25</v>
      </c>
      <c r="AA2562" s="26">
        <f t="shared" si="1593"/>
        <v>101.25</v>
      </c>
      <c r="AB2562" s="26">
        <f t="shared" si="1594"/>
        <v>69.999999999999986</v>
      </c>
      <c r="AC2562" s="26">
        <f t="shared" si="1595"/>
        <v>407.5</v>
      </c>
      <c r="AD2562" s="93">
        <f t="shared" si="1596"/>
        <v>407.5</v>
      </c>
    </row>
    <row r="2563" spans="1:30" ht="30" customHeight="1" x14ac:dyDescent="0.35">
      <c r="A2563" s="16"/>
      <c r="B2563" s="16" t="s">
        <v>79</v>
      </c>
      <c r="C2563" s="17">
        <v>2134</v>
      </c>
      <c r="D2563" s="18">
        <v>14821</v>
      </c>
      <c r="E2563" s="18"/>
      <c r="F2563" s="19" t="s">
        <v>49</v>
      </c>
      <c r="G2563" s="16" t="s">
        <v>80</v>
      </c>
      <c r="H2563" s="16" t="s">
        <v>36</v>
      </c>
      <c r="I2563" s="19">
        <v>8.5</v>
      </c>
      <c r="J2563" s="19">
        <v>1</v>
      </c>
      <c r="K2563" s="19">
        <v>1.5</v>
      </c>
      <c r="L2563" s="19"/>
      <c r="M2563" s="19">
        <f t="shared" ref="M2563:M2571" si="1597">K2563-L2563</f>
        <v>1.5</v>
      </c>
      <c r="N2563" s="19"/>
      <c r="O2563" s="19">
        <f t="shared" ref="O2563:O2571" si="1598">IF(P2563="m3",I2563*J2563*M2563,IF(P2563="m2-LxH",I2563*M2563,IF(P2563="m2-LxW",I2563*J2563*N2563,IF(P2563="rm",M2563,IF(P2563="lm",I2563,IF(P2563="unit",1,0))))))</f>
        <v>12.75</v>
      </c>
      <c r="P2563" s="20" t="str">
        <f>VLOOKUP(H2563,Supporting!A:D,2,FALSE)</f>
        <v>m2-LxH</v>
      </c>
      <c r="Q2563" s="21" t="str">
        <f t="shared" ref="Q2563:Q2571" si="1599">IF(S2563&lt;&gt;0,"off hired",IF(R2563&lt;&gt;0,"on hire","-"))</f>
        <v>on hire</v>
      </c>
      <c r="R2563" s="22">
        <v>45014</v>
      </c>
      <c r="S2563" s="22"/>
      <c r="T2563" s="23">
        <f t="shared" ref="T2563:T2571" si="1600">IF(S2563&lt;&gt;0,1,0)</f>
        <v>0</v>
      </c>
      <c r="U2563" s="24">
        <f t="shared" ref="U2563:U2571" ca="1" si="1601">IF(Q2563="on hire",$C$1-R2563+1,IF(Q2563="off hired",S2563-R2563+1,0))/7</f>
        <v>3.8571428571428572</v>
      </c>
      <c r="V2563" s="31">
        <f>VLOOKUP(H2563,Supporting!A:D,3,FALSE)</f>
        <v>14</v>
      </c>
      <c r="W2563" s="25">
        <f>VLOOKUP(H2563,Supporting!A:D,4,FALSE)</f>
        <v>0.84</v>
      </c>
      <c r="X2563" s="26">
        <f t="shared" ref="X2563:X2571" si="1602">V2563*O2563</f>
        <v>178.5</v>
      </c>
      <c r="Y2563" s="26">
        <f t="shared" ref="Y2563:Y2571" si="1603">W2563*O2563</f>
        <v>10.709999999999999</v>
      </c>
      <c r="Z2563" s="26">
        <f t="shared" ref="Z2563:Z2571" si="1604">_xlfn.IFNA(0.7*O2563*V2563,0)</f>
        <v>124.94999999999999</v>
      </c>
      <c r="AA2563" s="26">
        <f t="shared" ref="AA2563:AA2571" si="1605">IF(Q2563="off hired",0.3*O2563*V2563*T2563,0)</f>
        <v>0</v>
      </c>
      <c r="AB2563" s="26">
        <f t="shared" ref="AB2563:AB2571" ca="1" si="1606">_xlfn.IFNA(U2563*O2563*W2563,0)</f>
        <v>41.31</v>
      </c>
      <c r="AC2563" s="26">
        <f t="shared" ref="AC2563:AC2571" ca="1" si="1607">Z2563+AA2563+AB2563</f>
        <v>166.26</v>
      </c>
      <c r="AD2563" s="93">
        <f t="shared" ref="AD2563:AD2571" ca="1" si="1608">_xlfn.IFNA(AC2563,0)</f>
        <v>166.26</v>
      </c>
    </row>
    <row r="2564" spans="1:30" ht="30" customHeight="1" x14ac:dyDescent="0.35">
      <c r="A2564" s="16"/>
      <c r="B2564" s="16" t="s">
        <v>47</v>
      </c>
      <c r="C2564" s="17">
        <v>2133</v>
      </c>
      <c r="D2564" s="18">
        <v>14820</v>
      </c>
      <c r="E2564" s="18"/>
      <c r="F2564" s="19" t="s">
        <v>577</v>
      </c>
      <c r="G2564" s="16"/>
      <c r="H2564" s="16" t="s">
        <v>36</v>
      </c>
      <c r="I2564" s="19">
        <v>6</v>
      </c>
      <c r="J2564" s="19">
        <v>1</v>
      </c>
      <c r="K2564" s="19">
        <v>4</v>
      </c>
      <c r="L2564" s="19"/>
      <c r="M2564" s="19">
        <f t="shared" si="1597"/>
        <v>4</v>
      </c>
      <c r="N2564" s="19"/>
      <c r="O2564" s="19">
        <f t="shared" si="1598"/>
        <v>24</v>
      </c>
      <c r="P2564" s="20" t="str">
        <f>VLOOKUP(H2564,Supporting!A:D,2,FALSE)</f>
        <v>m2-LxH</v>
      </c>
      <c r="Q2564" s="21" t="str">
        <f t="shared" si="1599"/>
        <v>on hire</v>
      </c>
      <c r="R2564" s="22">
        <v>45013</v>
      </c>
      <c r="S2564" s="22"/>
      <c r="T2564" s="23">
        <f t="shared" si="1600"/>
        <v>0</v>
      </c>
      <c r="U2564" s="24">
        <f t="shared" ca="1" si="1601"/>
        <v>4</v>
      </c>
      <c r="V2564" s="31">
        <f>VLOOKUP(H2564,Supporting!A:D,3,FALSE)</f>
        <v>14</v>
      </c>
      <c r="W2564" s="25">
        <f>VLOOKUP(H2564,Supporting!A:D,4,FALSE)</f>
        <v>0.84</v>
      </c>
      <c r="X2564" s="26">
        <f t="shared" si="1602"/>
        <v>336</v>
      </c>
      <c r="Y2564" s="26">
        <f t="shared" si="1603"/>
        <v>20.16</v>
      </c>
      <c r="Z2564" s="26">
        <f t="shared" si="1604"/>
        <v>235.19999999999996</v>
      </c>
      <c r="AA2564" s="26">
        <f t="shared" si="1605"/>
        <v>0</v>
      </c>
      <c r="AB2564" s="26">
        <f t="shared" ca="1" si="1606"/>
        <v>80.64</v>
      </c>
      <c r="AC2564" s="26">
        <f t="shared" ca="1" si="1607"/>
        <v>315.83999999999997</v>
      </c>
      <c r="AD2564" s="93">
        <f t="shared" ca="1" si="1608"/>
        <v>315.83999999999997</v>
      </c>
    </row>
    <row r="2565" spans="1:30" ht="30" customHeight="1" x14ac:dyDescent="0.35">
      <c r="A2565" s="16"/>
      <c r="B2565" s="16" t="s">
        <v>114</v>
      </c>
      <c r="C2565" s="17">
        <v>2131</v>
      </c>
      <c r="D2565" s="18">
        <v>14818</v>
      </c>
      <c r="E2565" s="18">
        <v>8852</v>
      </c>
      <c r="F2565" s="19" t="s">
        <v>577</v>
      </c>
      <c r="G2565" s="16" t="s">
        <v>122</v>
      </c>
      <c r="H2565" s="16" t="s">
        <v>36</v>
      </c>
      <c r="I2565" s="19">
        <v>6.8</v>
      </c>
      <c r="J2565" s="19">
        <v>1</v>
      </c>
      <c r="K2565" s="19">
        <v>2</v>
      </c>
      <c r="L2565" s="19"/>
      <c r="M2565" s="19">
        <f t="shared" si="1597"/>
        <v>2</v>
      </c>
      <c r="N2565" s="19"/>
      <c r="O2565" s="19">
        <f t="shared" si="1598"/>
        <v>13.6</v>
      </c>
      <c r="P2565" s="20" t="str">
        <f>VLOOKUP(H2565,Supporting!A:D,2,FALSE)</f>
        <v>m2-LxH</v>
      </c>
      <c r="Q2565" s="21" t="str">
        <f t="shared" si="1599"/>
        <v>off hired</v>
      </c>
      <c r="R2565" s="22">
        <v>45013</v>
      </c>
      <c r="S2565" s="22">
        <v>45021</v>
      </c>
      <c r="T2565" s="23">
        <f t="shared" si="1600"/>
        <v>1</v>
      </c>
      <c r="U2565" s="24">
        <f t="shared" si="1601"/>
        <v>1.2857142857142858</v>
      </c>
      <c r="V2565" s="31">
        <f>VLOOKUP(H2565,Supporting!A:D,3,FALSE)</f>
        <v>14</v>
      </c>
      <c r="W2565" s="25">
        <f>VLOOKUP(H2565,Supporting!A:D,4,FALSE)</f>
        <v>0.84</v>
      </c>
      <c r="X2565" s="26">
        <f t="shared" si="1602"/>
        <v>190.4</v>
      </c>
      <c r="Y2565" s="26">
        <f t="shared" si="1603"/>
        <v>11.423999999999999</v>
      </c>
      <c r="Z2565" s="26">
        <f t="shared" si="1604"/>
        <v>133.28</v>
      </c>
      <c r="AA2565" s="26">
        <f t="shared" si="1605"/>
        <v>57.120000000000005</v>
      </c>
      <c r="AB2565" s="26">
        <f t="shared" si="1606"/>
        <v>14.688000000000001</v>
      </c>
      <c r="AC2565" s="26">
        <f t="shared" si="1607"/>
        <v>205.08799999999999</v>
      </c>
      <c r="AD2565" s="93">
        <f t="shared" si="1608"/>
        <v>205.08799999999999</v>
      </c>
    </row>
    <row r="2566" spans="1:30" ht="30" customHeight="1" x14ac:dyDescent="0.35">
      <c r="A2566" s="16"/>
      <c r="B2566" s="16" t="s">
        <v>47</v>
      </c>
      <c r="C2566" s="17">
        <v>2129</v>
      </c>
      <c r="D2566" s="18">
        <v>14816</v>
      </c>
      <c r="E2566" s="18">
        <v>8851</v>
      </c>
      <c r="F2566" s="19" t="s">
        <v>49</v>
      </c>
      <c r="G2566" s="16" t="s">
        <v>645</v>
      </c>
      <c r="H2566" s="16" t="s">
        <v>36</v>
      </c>
      <c r="I2566" s="19">
        <v>4</v>
      </c>
      <c r="J2566" s="19">
        <v>1.3</v>
      </c>
      <c r="K2566" s="19">
        <v>2</v>
      </c>
      <c r="L2566" s="19"/>
      <c r="M2566" s="19">
        <f t="shared" si="1597"/>
        <v>2</v>
      </c>
      <c r="N2566" s="19"/>
      <c r="O2566" s="19">
        <f t="shared" si="1598"/>
        <v>8</v>
      </c>
      <c r="P2566" s="20" t="str">
        <f>VLOOKUP(H2566,Supporting!A:D,2,FALSE)</f>
        <v>m2-LxH</v>
      </c>
      <c r="Q2566" s="21" t="str">
        <f t="shared" si="1599"/>
        <v>off hired</v>
      </c>
      <c r="R2566" s="22">
        <v>45013</v>
      </c>
      <c r="S2566" s="22">
        <v>45020</v>
      </c>
      <c r="T2566" s="23">
        <f t="shared" si="1600"/>
        <v>1</v>
      </c>
      <c r="U2566" s="24">
        <f t="shared" si="1601"/>
        <v>1.1428571428571428</v>
      </c>
      <c r="V2566" s="31">
        <f>VLOOKUP(H2566,Supporting!A:D,3,FALSE)</f>
        <v>14</v>
      </c>
      <c r="W2566" s="25">
        <f>VLOOKUP(H2566,Supporting!A:D,4,FALSE)</f>
        <v>0.84</v>
      </c>
      <c r="X2566" s="26">
        <f t="shared" si="1602"/>
        <v>112</v>
      </c>
      <c r="Y2566" s="26">
        <f t="shared" si="1603"/>
        <v>6.72</v>
      </c>
      <c r="Z2566" s="26">
        <f t="shared" si="1604"/>
        <v>78.399999999999991</v>
      </c>
      <c r="AA2566" s="26">
        <f t="shared" si="1605"/>
        <v>33.6</v>
      </c>
      <c r="AB2566" s="26">
        <f t="shared" si="1606"/>
        <v>7.68</v>
      </c>
      <c r="AC2566" s="26">
        <f t="shared" si="1607"/>
        <v>119.68</v>
      </c>
      <c r="AD2566" s="93">
        <f t="shared" si="1608"/>
        <v>119.68</v>
      </c>
    </row>
    <row r="2567" spans="1:30" ht="30" customHeight="1" x14ac:dyDescent="0.35">
      <c r="A2567" s="16"/>
      <c r="B2567" s="16" t="s">
        <v>47</v>
      </c>
      <c r="C2567" s="17">
        <v>2128</v>
      </c>
      <c r="D2567" s="18">
        <v>14815</v>
      </c>
      <c r="E2567" s="18">
        <v>8851</v>
      </c>
      <c r="F2567" s="19" t="s">
        <v>49</v>
      </c>
      <c r="G2567" s="16" t="s">
        <v>101</v>
      </c>
      <c r="H2567" s="16" t="s">
        <v>36</v>
      </c>
      <c r="I2567" s="19">
        <v>4</v>
      </c>
      <c r="J2567" s="19">
        <v>1</v>
      </c>
      <c r="K2567" s="19">
        <v>2</v>
      </c>
      <c r="L2567" s="19"/>
      <c r="M2567" s="19">
        <f t="shared" si="1597"/>
        <v>2</v>
      </c>
      <c r="N2567" s="19"/>
      <c r="O2567" s="19">
        <f t="shared" si="1598"/>
        <v>8</v>
      </c>
      <c r="P2567" s="20" t="str">
        <f>VLOOKUP(H2567,Supporting!A:D,2,FALSE)</f>
        <v>m2-LxH</v>
      </c>
      <c r="Q2567" s="21" t="str">
        <f t="shared" si="1599"/>
        <v>off hired</v>
      </c>
      <c r="R2567" s="22">
        <v>45013</v>
      </c>
      <c r="S2567" s="22">
        <v>45020</v>
      </c>
      <c r="T2567" s="23">
        <f t="shared" si="1600"/>
        <v>1</v>
      </c>
      <c r="U2567" s="24">
        <f t="shared" si="1601"/>
        <v>1.1428571428571428</v>
      </c>
      <c r="V2567" s="31">
        <f>VLOOKUP(H2567,Supporting!A:D,3,FALSE)</f>
        <v>14</v>
      </c>
      <c r="W2567" s="25">
        <f>VLOOKUP(H2567,Supporting!A:D,4,FALSE)</f>
        <v>0.84</v>
      </c>
      <c r="X2567" s="26">
        <f t="shared" si="1602"/>
        <v>112</v>
      </c>
      <c r="Y2567" s="26">
        <f t="shared" si="1603"/>
        <v>6.72</v>
      </c>
      <c r="Z2567" s="26">
        <f t="shared" si="1604"/>
        <v>78.399999999999991</v>
      </c>
      <c r="AA2567" s="26">
        <f t="shared" si="1605"/>
        <v>33.6</v>
      </c>
      <c r="AB2567" s="26">
        <f t="shared" si="1606"/>
        <v>7.68</v>
      </c>
      <c r="AC2567" s="26">
        <f t="shared" si="1607"/>
        <v>119.68</v>
      </c>
      <c r="AD2567" s="93">
        <f t="shared" si="1608"/>
        <v>119.68</v>
      </c>
    </row>
    <row r="2568" spans="1:30" ht="30" customHeight="1" x14ac:dyDescent="0.35">
      <c r="A2568" s="16"/>
      <c r="B2568" s="16" t="s">
        <v>111</v>
      </c>
      <c r="C2568" s="17">
        <v>2127</v>
      </c>
      <c r="D2568" s="18">
        <v>14814</v>
      </c>
      <c r="E2568" s="18">
        <v>8856</v>
      </c>
      <c r="F2568" s="19" t="s">
        <v>49</v>
      </c>
      <c r="G2568" s="16"/>
      <c r="H2568" s="16" t="s">
        <v>36</v>
      </c>
      <c r="I2568" s="19">
        <v>5</v>
      </c>
      <c r="J2568" s="19">
        <v>1.3</v>
      </c>
      <c r="K2568" s="19">
        <v>6.5</v>
      </c>
      <c r="L2568" s="19"/>
      <c r="M2568" s="19">
        <f t="shared" si="1597"/>
        <v>6.5</v>
      </c>
      <c r="N2568" s="19"/>
      <c r="O2568" s="19">
        <f t="shared" si="1598"/>
        <v>32.5</v>
      </c>
      <c r="P2568" s="20" t="str">
        <f>VLOOKUP(H2568,Supporting!A:D,2,FALSE)</f>
        <v>m2-LxH</v>
      </c>
      <c r="Q2568" s="21" t="str">
        <f t="shared" si="1599"/>
        <v>off hired</v>
      </c>
      <c r="R2568" s="22">
        <v>45012</v>
      </c>
      <c r="S2568" s="22">
        <v>45022</v>
      </c>
      <c r="T2568" s="23">
        <f t="shared" si="1600"/>
        <v>1</v>
      </c>
      <c r="U2568" s="24">
        <f t="shared" si="1601"/>
        <v>1.5714285714285714</v>
      </c>
      <c r="V2568" s="31">
        <f>VLOOKUP(H2568,Supporting!A:D,3,FALSE)</f>
        <v>14</v>
      </c>
      <c r="W2568" s="25">
        <f>VLOOKUP(H2568,Supporting!A:D,4,FALSE)</f>
        <v>0.84</v>
      </c>
      <c r="X2568" s="26">
        <f t="shared" si="1602"/>
        <v>455</v>
      </c>
      <c r="Y2568" s="26">
        <f t="shared" si="1603"/>
        <v>27.3</v>
      </c>
      <c r="Z2568" s="26">
        <f t="shared" si="1604"/>
        <v>318.5</v>
      </c>
      <c r="AA2568" s="26">
        <f t="shared" si="1605"/>
        <v>136.5</v>
      </c>
      <c r="AB2568" s="26">
        <f t="shared" si="1606"/>
        <v>42.9</v>
      </c>
      <c r="AC2568" s="26">
        <f t="shared" si="1607"/>
        <v>497.9</v>
      </c>
      <c r="AD2568" s="93">
        <f t="shared" si="1608"/>
        <v>497.9</v>
      </c>
    </row>
    <row r="2569" spans="1:30" ht="30" customHeight="1" x14ac:dyDescent="0.35">
      <c r="A2569" s="16"/>
      <c r="B2569" s="16" t="s">
        <v>111</v>
      </c>
      <c r="C2569" s="17">
        <v>2127</v>
      </c>
      <c r="D2569" s="18">
        <v>14814</v>
      </c>
      <c r="E2569" s="18">
        <v>8856</v>
      </c>
      <c r="F2569" s="19" t="s">
        <v>49</v>
      </c>
      <c r="G2569" s="16"/>
      <c r="H2569" s="16" t="s">
        <v>52</v>
      </c>
      <c r="I2569" s="19">
        <v>5</v>
      </c>
      <c r="J2569" s="19">
        <v>1.8</v>
      </c>
      <c r="K2569" s="19">
        <v>4</v>
      </c>
      <c r="L2569" s="19"/>
      <c r="M2569" s="19">
        <f t="shared" si="1597"/>
        <v>4</v>
      </c>
      <c r="N2569" s="19"/>
      <c r="O2569" s="19">
        <f t="shared" si="1598"/>
        <v>20</v>
      </c>
      <c r="P2569" s="20" t="str">
        <f>VLOOKUP(H2569,Supporting!A:D,2,FALSE)</f>
        <v>m2-LxH</v>
      </c>
      <c r="Q2569" s="21" t="str">
        <f t="shared" si="1599"/>
        <v>off hired</v>
      </c>
      <c r="R2569" s="22">
        <v>45012</v>
      </c>
      <c r="S2569" s="22">
        <v>45022</v>
      </c>
      <c r="T2569" s="23">
        <f t="shared" si="1600"/>
        <v>1</v>
      </c>
      <c r="U2569" s="24">
        <f t="shared" si="1601"/>
        <v>1.5714285714285714</v>
      </c>
      <c r="V2569" s="31">
        <f>VLOOKUP(H2569,Supporting!A:D,3,FALSE)</f>
        <v>18</v>
      </c>
      <c r="W2569" s="25">
        <f>VLOOKUP(H2569,Supporting!A:D,4,FALSE)</f>
        <v>1.05</v>
      </c>
      <c r="X2569" s="26">
        <f t="shared" si="1602"/>
        <v>360</v>
      </c>
      <c r="Y2569" s="26">
        <f t="shared" si="1603"/>
        <v>21</v>
      </c>
      <c r="Z2569" s="26">
        <f t="shared" si="1604"/>
        <v>252</v>
      </c>
      <c r="AA2569" s="26">
        <f t="shared" si="1605"/>
        <v>108</v>
      </c>
      <c r="AB2569" s="26">
        <f t="shared" si="1606"/>
        <v>33</v>
      </c>
      <c r="AC2569" s="26">
        <f t="shared" si="1607"/>
        <v>393</v>
      </c>
      <c r="AD2569" s="93">
        <f t="shared" si="1608"/>
        <v>393</v>
      </c>
    </row>
    <row r="2570" spans="1:30" ht="30" customHeight="1" x14ac:dyDescent="0.35">
      <c r="A2570" s="16"/>
      <c r="B2570" s="16" t="s">
        <v>111</v>
      </c>
      <c r="C2570" s="17">
        <v>2127</v>
      </c>
      <c r="D2570" s="18">
        <v>14814</v>
      </c>
      <c r="E2570" s="18">
        <v>8856</v>
      </c>
      <c r="F2570" s="19" t="s">
        <v>49</v>
      </c>
      <c r="G2570" s="16"/>
      <c r="H2570" s="16" t="s">
        <v>41</v>
      </c>
      <c r="I2570" s="19">
        <v>3</v>
      </c>
      <c r="J2570" s="19">
        <v>0.6</v>
      </c>
      <c r="K2570" s="19"/>
      <c r="L2570" s="19"/>
      <c r="M2570" s="19">
        <f t="shared" si="1597"/>
        <v>0</v>
      </c>
      <c r="N2570" s="19">
        <v>1</v>
      </c>
      <c r="O2570" s="19">
        <f t="shared" si="1598"/>
        <v>1.7999999999999998</v>
      </c>
      <c r="P2570" s="20" t="str">
        <f>VLOOKUP(H2570,Supporting!A:D,2,FALSE)</f>
        <v>m2-LxW</v>
      </c>
      <c r="Q2570" s="21" t="str">
        <f t="shared" si="1599"/>
        <v>off hired</v>
      </c>
      <c r="R2570" s="22">
        <v>45012</v>
      </c>
      <c r="S2570" s="22">
        <v>45022</v>
      </c>
      <c r="T2570" s="23">
        <f t="shared" si="1600"/>
        <v>1</v>
      </c>
      <c r="U2570" s="24">
        <f t="shared" si="1601"/>
        <v>1.5714285714285714</v>
      </c>
      <c r="V2570" s="31">
        <f>VLOOKUP(H2570,Supporting!A:D,3,FALSE)</f>
        <v>36.5</v>
      </c>
      <c r="W2570" s="25">
        <f>VLOOKUP(H2570,Supporting!A:D,4,FALSE)</f>
        <v>3.15</v>
      </c>
      <c r="X2570" s="26">
        <f t="shared" si="1602"/>
        <v>65.699999999999989</v>
      </c>
      <c r="Y2570" s="26">
        <f t="shared" si="1603"/>
        <v>5.669999999999999</v>
      </c>
      <c r="Z2570" s="26">
        <f t="shared" si="1604"/>
        <v>45.989999999999995</v>
      </c>
      <c r="AA2570" s="26">
        <f t="shared" si="1605"/>
        <v>19.709999999999997</v>
      </c>
      <c r="AB2570" s="26">
        <f t="shared" si="1606"/>
        <v>8.9099999999999984</v>
      </c>
      <c r="AC2570" s="26">
        <f t="shared" si="1607"/>
        <v>74.609999999999985</v>
      </c>
      <c r="AD2570" s="93">
        <f t="shared" si="1608"/>
        <v>74.609999999999985</v>
      </c>
    </row>
    <row r="2571" spans="1:30" ht="30" customHeight="1" x14ac:dyDescent="0.35">
      <c r="A2571" s="16"/>
      <c r="B2571" s="16" t="s">
        <v>47</v>
      </c>
      <c r="C2571" s="17">
        <v>2126</v>
      </c>
      <c r="D2571" s="18">
        <v>14813</v>
      </c>
      <c r="E2571" s="18"/>
      <c r="F2571" s="19" t="s">
        <v>577</v>
      </c>
      <c r="G2571" s="16"/>
      <c r="H2571" s="16" t="s">
        <v>28</v>
      </c>
      <c r="I2571" s="19">
        <v>26.8</v>
      </c>
      <c r="J2571" s="19">
        <v>2.5</v>
      </c>
      <c r="K2571" s="19">
        <v>4</v>
      </c>
      <c r="L2571" s="19"/>
      <c r="M2571" s="19">
        <f t="shared" si="1597"/>
        <v>4</v>
      </c>
      <c r="N2571" s="19"/>
      <c r="O2571" s="19">
        <f t="shared" si="1598"/>
        <v>268</v>
      </c>
      <c r="P2571" s="20" t="str">
        <f>VLOOKUP(H2571,Supporting!A:D,2,FALSE)</f>
        <v>m3</v>
      </c>
      <c r="Q2571" s="21" t="str">
        <f t="shared" si="1599"/>
        <v>on hire</v>
      </c>
      <c r="R2571" s="22">
        <v>45012</v>
      </c>
      <c r="S2571" s="22"/>
      <c r="T2571" s="23">
        <f t="shared" si="1600"/>
        <v>0</v>
      </c>
      <c r="U2571" s="24">
        <f t="shared" ca="1" si="1601"/>
        <v>4.1428571428571432</v>
      </c>
      <c r="V2571" s="31">
        <f>VLOOKUP(H2571,Supporting!A:D,3,FALSE)</f>
        <v>7.5</v>
      </c>
      <c r="W2571" s="25">
        <f>VLOOKUP(H2571,Supporting!A:D,4,FALSE)</f>
        <v>0.70000000000000007</v>
      </c>
      <c r="X2571" s="26">
        <f t="shared" si="1602"/>
        <v>2010</v>
      </c>
      <c r="Y2571" s="26">
        <f t="shared" si="1603"/>
        <v>187.60000000000002</v>
      </c>
      <c r="Z2571" s="26">
        <f t="shared" si="1604"/>
        <v>1407</v>
      </c>
      <c r="AA2571" s="26">
        <f t="shared" si="1605"/>
        <v>0</v>
      </c>
      <c r="AB2571" s="26">
        <f t="shared" ca="1" si="1606"/>
        <v>777.20000000000016</v>
      </c>
      <c r="AC2571" s="26">
        <f t="shared" ca="1" si="1607"/>
        <v>2184.2000000000003</v>
      </c>
      <c r="AD2571" s="93">
        <f t="shared" ca="1" si="1608"/>
        <v>2184.2000000000003</v>
      </c>
    </row>
    <row r="2572" spans="1:30" ht="30" customHeight="1" x14ac:dyDescent="0.35">
      <c r="A2572" s="16"/>
      <c r="B2572" s="16" t="s">
        <v>47</v>
      </c>
      <c r="C2572" s="17">
        <v>2126</v>
      </c>
      <c r="D2572" s="18">
        <v>14813</v>
      </c>
      <c r="E2572" s="18"/>
      <c r="F2572" s="19" t="s">
        <v>577</v>
      </c>
      <c r="G2572" s="16"/>
      <c r="H2572" s="16" t="s">
        <v>52</v>
      </c>
      <c r="I2572" s="19">
        <v>4.0999999999999996</v>
      </c>
      <c r="J2572" s="19">
        <v>1.8</v>
      </c>
      <c r="K2572" s="19">
        <v>4</v>
      </c>
      <c r="L2572" s="19"/>
      <c r="M2572" s="19">
        <f t="shared" ref="M2572:M2573" si="1609">K2572-L2572</f>
        <v>4</v>
      </c>
      <c r="N2572" s="19"/>
      <c r="O2572" s="19">
        <f t="shared" ref="O2572:O2573" si="1610">IF(P2572="m3",I2572*J2572*M2572,IF(P2572="m2-LxH",I2572*M2572,IF(P2572="m2-LxW",I2572*J2572*N2572,IF(P2572="rm",M2572,IF(P2572="lm",I2572,IF(P2572="unit",1,0))))))</f>
        <v>16.399999999999999</v>
      </c>
      <c r="P2572" s="20" t="str">
        <f>VLOOKUP(H2572,Supporting!A:D,2,FALSE)</f>
        <v>m2-LxH</v>
      </c>
      <c r="Q2572" s="21" t="str">
        <f t="shared" ref="Q2572:Q2573" si="1611">IF(S2572&lt;&gt;0,"off hired",IF(R2572&lt;&gt;0,"on hire","-"))</f>
        <v>on hire</v>
      </c>
      <c r="R2572" s="22">
        <v>45012</v>
      </c>
      <c r="S2572" s="22"/>
      <c r="T2572" s="23">
        <f t="shared" ref="T2572:T2573" si="1612">IF(S2572&lt;&gt;0,1,0)</f>
        <v>0</v>
      </c>
      <c r="U2572" s="24">
        <f t="shared" ref="U2572:U2573" ca="1" si="1613">IF(Q2572="on hire",$C$1-R2572+1,IF(Q2572="off hired",S2572-R2572+1,0))/7</f>
        <v>4.1428571428571432</v>
      </c>
      <c r="V2572" s="31">
        <f>VLOOKUP(H2572,Supporting!A:D,3,FALSE)</f>
        <v>18</v>
      </c>
      <c r="W2572" s="25">
        <f>VLOOKUP(H2572,Supporting!A:D,4,FALSE)</f>
        <v>1.05</v>
      </c>
      <c r="X2572" s="26">
        <f t="shared" ref="X2572:X2573" si="1614">V2572*O2572</f>
        <v>295.2</v>
      </c>
      <c r="Y2572" s="26">
        <f t="shared" ref="Y2572:Y2573" si="1615">W2572*O2572</f>
        <v>17.22</v>
      </c>
      <c r="Z2572" s="26">
        <f t="shared" ref="Z2572:Z2573" si="1616">_xlfn.IFNA(0.7*O2572*V2572,0)</f>
        <v>206.64</v>
      </c>
      <c r="AA2572" s="26">
        <f t="shared" ref="AA2572:AA2573" si="1617">IF(Q2572="off hired",0.3*O2572*V2572*T2572,0)</f>
        <v>0</v>
      </c>
      <c r="AB2572" s="26">
        <f t="shared" ref="AB2572:AB2573" ca="1" si="1618">_xlfn.IFNA(U2572*O2572*W2572,0)</f>
        <v>71.340000000000018</v>
      </c>
      <c r="AC2572" s="26">
        <f t="shared" ref="AC2572:AC2573" ca="1" si="1619">Z2572+AA2572+AB2572</f>
        <v>277.98</v>
      </c>
      <c r="AD2572" s="93">
        <f t="shared" ref="AD2572:AD2573" ca="1" si="1620">_xlfn.IFNA(AC2572,0)</f>
        <v>277.98</v>
      </c>
    </row>
    <row r="2573" spans="1:30" ht="30" customHeight="1" x14ac:dyDescent="0.35">
      <c r="A2573" s="16"/>
      <c r="B2573" s="16" t="s">
        <v>79</v>
      </c>
      <c r="C2573" s="17">
        <v>2125</v>
      </c>
      <c r="D2573" s="18">
        <v>14812</v>
      </c>
      <c r="E2573" s="18"/>
      <c r="F2573" s="19" t="s">
        <v>49</v>
      </c>
      <c r="G2573" s="16"/>
      <c r="H2573" s="16" t="s">
        <v>36</v>
      </c>
      <c r="I2573" s="19">
        <v>8.1</v>
      </c>
      <c r="J2573" s="19">
        <v>1</v>
      </c>
      <c r="K2573" s="19">
        <v>6</v>
      </c>
      <c r="L2573" s="19"/>
      <c r="M2573" s="19">
        <f t="shared" si="1609"/>
        <v>6</v>
      </c>
      <c r="N2573" s="19"/>
      <c r="O2573" s="19">
        <f t="shared" si="1610"/>
        <v>48.599999999999994</v>
      </c>
      <c r="P2573" s="20" t="str">
        <f>VLOOKUP(H2573,Supporting!A:D,2,FALSE)</f>
        <v>m2-LxH</v>
      </c>
      <c r="Q2573" s="21" t="str">
        <f t="shared" si="1611"/>
        <v>on hire</v>
      </c>
      <c r="R2573" s="22">
        <v>45012</v>
      </c>
      <c r="S2573" s="22"/>
      <c r="T2573" s="23">
        <f t="shared" si="1612"/>
        <v>0</v>
      </c>
      <c r="U2573" s="24">
        <f t="shared" ca="1" si="1613"/>
        <v>4.1428571428571432</v>
      </c>
      <c r="V2573" s="31">
        <f>VLOOKUP(H2573,Supporting!A:D,3,FALSE)</f>
        <v>14</v>
      </c>
      <c r="W2573" s="25">
        <f>VLOOKUP(H2573,Supporting!A:D,4,FALSE)</f>
        <v>0.84</v>
      </c>
      <c r="X2573" s="26">
        <f t="shared" si="1614"/>
        <v>680.39999999999986</v>
      </c>
      <c r="Y2573" s="26">
        <f t="shared" si="1615"/>
        <v>40.823999999999991</v>
      </c>
      <c r="Z2573" s="26">
        <f t="shared" si="1616"/>
        <v>476.28</v>
      </c>
      <c r="AA2573" s="26">
        <f t="shared" si="1617"/>
        <v>0</v>
      </c>
      <c r="AB2573" s="26">
        <f t="shared" ca="1" si="1618"/>
        <v>169.12799999999999</v>
      </c>
      <c r="AC2573" s="26">
        <f t="shared" ca="1" si="1619"/>
        <v>645.4079999999999</v>
      </c>
      <c r="AD2573" s="93">
        <f t="shared" ca="1" si="1620"/>
        <v>645.4079999999999</v>
      </c>
    </row>
    <row r="2574" spans="1:30" ht="30" customHeight="1" x14ac:dyDescent="0.35">
      <c r="A2574" s="16"/>
      <c r="B2574" s="16" t="s">
        <v>164</v>
      </c>
      <c r="C2574" s="17">
        <v>2170</v>
      </c>
      <c r="D2574" s="18">
        <v>14907</v>
      </c>
      <c r="E2574" s="18"/>
      <c r="F2574" s="19" t="s">
        <v>577</v>
      </c>
      <c r="G2574" s="16"/>
      <c r="H2574" s="16" t="s">
        <v>36</v>
      </c>
      <c r="I2574" s="19">
        <v>14</v>
      </c>
      <c r="J2574" s="19">
        <v>1.3</v>
      </c>
      <c r="K2574" s="19">
        <v>2</v>
      </c>
      <c r="L2574" s="19"/>
      <c r="M2574" s="19">
        <f t="shared" ref="M2574:M2588" si="1621">K2574-L2574</f>
        <v>2</v>
      </c>
      <c r="N2574" s="19"/>
      <c r="O2574" s="19">
        <f t="shared" ref="O2574:O2588" si="1622">IF(P2574="m3",I2574*J2574*M2574,IF(P2574="m2-LxH",I2574*M2574,IF(P2574="m2-LxW",I2574*J2574*N2574,IF(P2574="rm",M2574,IF(P2574="lm",I2574,IF(P2574="unit",1,0))))))</f>
        <v>28</v>
      </c>
      <c r="P2574" s="20" t="str">
        <f>VLOOKUP(H2574,Supporting!A:D,2,FALSE)</f>
        <v>m2-LxH</v>
      </c>
      <c r="Q2574" s="21" t="str">
        <f t="shared" ref="Q2574:Q2588" si="1623">IF(S2574&lt;&gt;0,"off hired",IF(R2574&lt;&gt;0,"on hire","-"))</f>
        <v>on hire</v>
      </c>
      <c r="R2574" s="22">
        <v>45026</v>
      </c>
      <c r="S2574" s="22"/>
      <c r="T2574" s="23">
        <f t="shared" ref="T2574:T2588" si="1624">IF(S2574&lt;&gt;0,1,0)</f>
        <v>0</v>
      </c>
      <c r="U2574" s="24">
        <f t="shared" ref="U2574:U2588" ca="1" si="1625">IF(Q2574="on hire",$C$1-R2574+1,IF(Q2574="off hired",S2574-R2574+1,0))/7</f>
        <v>2.1428571428571428</v>
      </c>
      <c r="V2574" s="31">
        <f>VLOOKUP(H2574,Supporting!A:D,3,FALSE)</f>
        <v>14</v>
      </c>
      <c r="W2574" s="25">
        <f>VLOOKUP(H2574,Supporting!A:D,4,FALSE)</f>
        <v>0.84</v>
      </c>
      <c r="X2574" s="26">
        <f t="shared" ref="X2574:X2588" si="1626">V2574*O2574</f>
        <v>392</v>
      </c>
      <c r="Y2574" s="26">
        <f t="shared" ref="Y2574:Y2588" si="1627">W2574*O2574</f>
        <v>23.52</v>
      </c>
      <c r="Z2574" s="26">
        <f t="shared" ref="Z2574:Z2588" si="1628">_xlfn.IFNA(0.7*O2574*V2574,0)</f>
        <v>274.39999999999998</v>
      </c>
      <c r="AA2574" s="26">
        <f t="shared" ref="AA2574:AA2588" si="1629">IF(Q2574="off hired",0.3*O2574*V2574*T2574,0)</f>
        <v>0</v>
      </c>
      <c r="AB2574" s="26">
        <f t="shared" ref="AB2574:AB2588" ca="1" si="1630">_xlfn.IFNA(U2574*O2574*W2574,0)</f>
        <v>50.4</v>
      </c>
      <c r="AC2574" s="26">
        <f t="shared" ref="AC2574:AC2588" ca="1" si="1631">Z2574+AA2574+AB2574</f>
        <v>324.79999999999995</v>
      </c>
      <c r="AD2574" s="93">
        <f t="shared" ref="AD2574:AD2588" ca="1" si="1632">_xlfn.IFNA(AC2574,0)</f>
        <v>324.79999999999995</v>
      </c>
    </row>
    <row r="2575" spans="1:30" ht="30" customHeight="1" x14ac:dyDescent="0.35">
      <c r="A2575" s="16"/>
      <c r="B2575" s="16" t="s">
        <v>164</v>
      </c>
      <c r="C2575" s="17">
        <v>2170</v>
      </c>
      <c r="D2575" s="18">
        <v>14907</v>
      </c>
      <c r="E2575" s="18"/>
      <c r="F2575" s="19" t="s">
        <v>577</v>
      </c>
      <c r="G2575" s="16"/>
      <c r="H2575" s="16" t="s">
        <v>38</v>
      </c>
      <c r="I2575" s="19">
        <v>2.5</v>
      </c>
      <c r="J2575" s="19">
        <v>1.3</v>
      </c>
      <c r="K2575" s="19">
        <v>3</v>
      </c>
      <c r="L2575" s="19"/>
      <c r="M2575" s="19">
        <f t="shared" si="1621"/>
        <v>3</v>
      </c>
      <c r="N2575" s="19"/>
      <c r="O2575" s="19">
        <f t="shared" si="1622"/>
        <v>3</v>
      </c>
      <c r="P2575" s="20" t="str">
        <f>VLOOKUP(H2575,Supporting!A:D,2,FALSE)</f>
        <v>rm</v>
      </c>
      <c r="Q2575" s="21" t="str">
        <f t="shared" si="1623"/>
        <v>on hire</v>
      </c>
      <c r="R2575" s="22">
        <v>45026</v>
      </c>
      <c r="S2575" s="22"/>
      <c r="T2575" s="23">
        <f t="shared" si="1624"/>
        <v>0</v>
      </c>
      <c r="U2575" s="24">
        <f t="shared" ca="1" si="1625"/>
        <v>2.1428571428571428</v>
      </c>
      <c r="V2575" s="31">
        <f>VLOOKUP(H2575,Supporting!A:D,3,FALSE)</f>
        <v>135</v>
      </c>
      <c r="W2575" s="25">
        <f>VLOOKUP(H2575,Supporting!A:D,4,FALSE)</f>
        <v>12.25</v>
      </c>
      <c r="X2575" s="26">
        <f t="shared" si="1626"/>
        <v>405</v>
      </c>
      <c r="Y2575" s="26">
        <f t="shared" si="1627"/>
        <v>36.75</v>
      </c>
      <c r="Z2575" s="26">
        <f t="shared" si="1628"/>
        <v>283.49999999999994</v>
      </c>
      <c r="AA2575" s="26">
        <f t="shared" si="1629"/>
        <v>0</v>
      </c>
      <c r="AB2575" s="26">
        <f t="shared" ca="1" si="1630"/>
        <v>78.75</v>
      </c>
      <c r="AC2575" s="26">
        <f t="shared" ca="1" si="1631"/>
        <v>362.24999999999994</v>
      </c>
      <c r="AD2575" s="93">
        <f t="shared" ca="1" si="1632"/>
        <v>362.24999999999994</v>
      </c>
    </row>
    <row r="2576" spans="1:30" ht="30" customHeight="1" x14ac:dyDescent="0.35">
      <c r="A2576" s="16"/>
      <c r="B2576" s="16" t="s">
        <v>97</v>
      </c>
      <c r="C2576" s="17">
        <v>2168</v>
      </c>
      <c r="D2576" s="18">
        <v>14905</v>
      </c>
      <c r="E2576" s="18"/>
      <c r="F2576" s="19" t="s">
        <v>49</v>
      </c>
      <c r="G2576" s="16"/>
      <c r="H2576" s="16" t="s">
        <v>36</v>
      </c>
      <c r="I2576" s="19">
        <v>2.6</v>
      </c>
      <c r="J2576" s="19">
        <v>1.3</v>
      </c>
      <c r="K2576" s="19">
        <v>1.5</v>
      </c>
      <c r="L2576" s="19"/>
      <c r="M2576" s="19">
        <f t="shared" si="1621"/>
        <v>1.5</v>
      </c>
      <c r="N2576" s="19"/>
      <c r="O2576" s="19">
        <f t="shared" si="1622"/>
        <v>3.9000000000000004</v>
      </c>
      <c r="P2576" s="20" t="str">
        <f>VLOOKUP(H2576,Supporting!A:D,2,FALSE)</f>
        <v>m2-LxH</v>
      </c>
      <c r="Q2576" s="21" t="str">
        <f t="shared" si="1623"/>
        <v>on hire</v>
      </c>
      <c r="R2576" s="22">
        <v>45025</v>
      </c>
      <c r="S2576" s="22"/>
      <c r="T2576" s="23">
        <f t="shared" si="1624"/>
        <v>0</v>
      </c>
      <c r="U2576" s="24">
        <f t="shared" ca="1" si="1625"/>
        <v>2.2857142857142856</v>
      </c>
      <c r="V2576" s="31">
        <f>VLOOKUP(H2576,Supporting!A:D,3,FALSE)</f>
        <v>14</v>
      </c>
      <c r="W2576" s="25">
        <f>VLOOKUP(H2576,Supporting!A:D,4,FALSE)</f>
        <v>0.84</v>
      </c>
      <c r="X2576" s="26">
        <f t="shared" si="1626"/>
        <v>54.600000000000009</v>
      </c>
      <c r="Y2576" s="26">
        <f t="shared" si="1627"/>
        <v>3.2760000000000002</v>
      </c>
      <c r="Z2576" s="26">
        <f t="shared" si="1628"/>
        <v>38.22</v>
      </c>
      <c r="AA2576" s="26">
        <f t="shared" si="1629"/>
        <v>0</v>
      </c>
      <c r="AB2576" s="26">
        <f t="shared" ca="1" si="1630"/>
        <v>7.4879999999999995</v>
      </c>
      <c r="AC2576" s="26">
        <f t="shared" ca="1" si="1631"/>
        <v>45.707999999999998</v>
      </c>
      <c r="AD2576" s="93">
        <f t="shared" ca="1" si="1632"/>
        <v>45.707999999999998</v>
      </c>
    </row>
    <row r="2577" spans="1:30" ht="30" customHeight="1" x14ac:dyDescent="0.35">
      <c r="A2577" s="16"/>
      <c r="B2577" s="16" t="s">
        <v>97</v>
      </c>
      <c r="C2577" s="17">
        <v>2168</v>
      </c>
      <c r="D2577" s="18">
        <v>14905</v>
      </c>
      <c r="E2577" s="18"/>
      <c r="F2577" s="19" t="s">
        <v>49</v>
      </c>
      <c r="G2577" s="16"/>
      <c r="H2577" s="16" t="s">
        <v>36</v>
      </c>
      <c r="I2577" s="19">
        <v>5</v>
      </c>
      <c r="J2577" s="19">
        <v>1.3</v>
      </c>
      <c r="K2577" s="19">
        <v>1.5</v>
      </c>
      <c r="L2577" s="19"/>
      <c r="M2577" s="19">
        <f t="shared" si="1621"/>
        <v>1.5</v>
      </c>
      <c r="N2577" s="19"/>
      <c r="O2577" s="19">
        <f t="shared" si="1622"/>
        <v>7.5</v>
      </c>
      <c r="P2577" s="20" t="str">
        <f>VLOOKUP(H2577,Supporting!A:D,2,FALSE)</f>
        <v>m2-LxH</v>
      </c>
      <c r="Q2577" s="21" t="str">
        <f t="shared" si="1623"/>
        <v>on hire</v>
      </c>
      <c r="R2577" s="22">
        <v>45025</v>
      </c>
      <c r="S2577" s="22"/>
      <c r="T2577" s="23">
        <f t="shared" si="1624"/>
        <v>0</v>
      </c>
      <c r="U2577" s="24">
        <f t="shared" ca="1" si="1625"/>
        <v>2.2857142857142856</v>
      </c>
      <c r="V2577" s="31">
        <f>VLOOKUP(H2577,Supporting!A:D,3,FALSE)</f>
        <v>14</v>
      </c>
      <c r="W2577" s="25">
        <f>VLOOKUP(H2577,Supporting!A:D,4,FALSE)</f>
        <v>0.84</v>
      </c>
      <c r="X2577" s="26">
        <f t="shared" si="1626"/>
        <v>105</v>
      </c>
      <c r="Y2577" s="26">
        <f t="shared" si="1627"/>
        <v>6.3</v>
      </c>
      <c r="Z2577" s="26">
        <f t="shared" si="1628"/>
        <v>73.5</v>
      </c>
      <c r="AA2577" s="26">
        <f t="shared" si="1629"/>
        <v>0</v>
      </c>
      <c r="AB2577" s="26">
        <f t="shared" ca="1" si="1630"/>
        <v>14.399999999999999</v>
      </c>
      <c r="AC2577" s="26">
        <f t="shared" ca="1" si="1631"/>
        <v>87.9</v>
      </c>
      <c r="AD2577" s="93">
        <f t="shared" ca="1" si="1632"/>
        <v>87.9</v>
      </c>
    </row>
    <row r="2578" spans="1:30" ht="30" customHeight="1" x14ac:dyDescent="0.35">
      <c r="A2578" s="16"/>
      <c r="B2578" s="16" t="s">
        <v>79</v>
      </c>
      <c r="C2578" s="17">
        <v>2167</v>
      </c>
      <c r="D2578" s="18">
        <v>14904</v>
      </c>
      <c r="E2578" s="18"/>
      <c r="F2578" s="19" t="s">
        <v>49</v>
      </c>
      <c r="G2578" s="16" t="s">
        <v>80</v>
      </c>
      <c r="H2578" s="16" t="s">
        <v>52</v>
      </c>
      <c r="I2578" s="19">
        <v>5</v>
      </c>
      <c r="J2578" s="19">
        <v>1.8</v>
      </c>
      <c r="K2578" s="19">
        <v>4</v>
      </c>
      <c r="L2578" s="19"/>
      <c r="M2578" s="19">
        <f t="shared" si="1621"/>
        <v>4</v>
      </c>
      <c r="N2578" s="19"/>
      <c r="O2578" s="19">
        <f t="shared" si="1622"/>
        <v>20</v>
      </c>
      <c r="P2578" s="20" t="str">
        <f>VLOOKUP(H2578,Supporting!A:D,2,FALSE)</f>
        <v>m2-LxH</v>
      </c>
      <c r="Q2578" s="21" t="str">
        <f t="shared" si="1623"/>
        <v>on hire</v>
      </c>
      <c r="R2578" s="22">
        <v>45025</v>
      </c>
      <c r="S2578" s="22"/>
      <c r="T2578" s="23">
        <f t="shared" si="1624"/>
        <v>0</v>
      </c>
      <c r="U2578" s="24">
        <f t="shared" ca="1" si="1625"/>
        <v>2.2857142857142856</v>
      </c>
      <c r="V2578" s="31">
        <f>VLOOKUP(H2578,Supporting!A:D,3,FALSE)</f>
        <v>18</v>
      </c>
      <c r="W2578" s="25">
        <f>VLOOKUP(H2578,Supporting!A:D,4,FALSE)</f>
        <v>1.05</v>
      </c>
      <c r="X2578" s="26">
        <f t="shared" si="1626"/>
        <v>360</v>
      </c>
      <c r="Y2578" s="26">
        <f t="shared" si="1627"/>
        <v>21</v>
      </c>
      <c r="Z2578" s="26">
        <f t="shared" si="1628"/>
        <v>252</v>
      </c>
      <c r="AA2578" s="26">
        <f t="shared" si="1629"/>
        <v>0</v>
      </c>
      <c r="AB2578" s="26">
        <f t="shared" ca="1" si="1630"/>
        <v>47.999999999999993</v>
      </c>
      <c r="AC2578" s="26">
        <f t="shared" ca="1" si="1631"/>
        <v>300</v>
      </c>
      <c r="AD2578" s="93">
        <f t="shared" ca="1" si="1632"/>
        <v>300</v>
      </c>
    </row>
    <row r="2579" spans="1:30" ht="30" customHeight="1" x14ac:dyDescent="0.35">
      <c r="A2579" s="16"/>
      <c r="B2579" s="16" t="s">
        <v>79</v>
      </c>
      <c r="C2579" s="17">
        <v>2164</v>
      </c>
      <c r="D2579" s="18">
        <v>14901</v>
      </c>
      <c r="E2579" s="18">
        <v>8881</v>
      </c>
      <c r="F2579" s="19" t="s">
        <v>577</v>
      </c>
      <c r="G2579" s="16"/>
      <c r="H2579" s="16" t="s">
        <v>36</v>
      </c>
      <c r="I2579" s="19">
        <v>5</v>
      </c>
      <c r="J2579" s="19">
        <v>1.3</v>
      </c>
      <c r="K2579" s="19">
        <v>2</v>
      </c>
      <c r="L2579" s="19"/>
      <c r="M2579" s="19">
        <f t="shared" si="1621"/>
        <v>2</v>
      </c>
      <c r="N2579" s="19"/>
      <c r="O2579" s="19">
        <f t="shared" si="1622"/>
        <v>10</v>
      </c>
      <c r="P2579" s="20" t="str">
        <f>VLOOKUP(H2579,Supporting!A:D,2,FALSE)</f>
        <v>m2-LxH</v>
      </c>
      <c r="Q2579" s="21" t="str">
        <f t="shared" si="1623"/>
        <v>off hired</v>
      </c>
      <c r="R2579" s="22">
        <v>45025</v>
      </c>
      <c r="S2579" s="22">
        <v>45036</v>
      </c>
      <c r="T2579" s="23">
        <f t="shared" si="1624"/>
        <v>1</v>
      </c>
      <c r="U2579" s="24">
        <f t="shared" si="1625"/>
        <v>1.7142857142857142</v>
      </c>
      <c r="V2579" s="31">
        <f>VLOOKUP(H2579,Supporting!A:D,3,FALSE)</f>
        <v>14</v>
      </c>
      <c r="W2579" s="25">
        <f>VLOOKUP(H2579,Supporting!A:D,4,FALSE)</f>
        <v>0.84</v>
      </c>
      <c r="X2579" s="26">
        <f t="shared" si="1626"/>
        <v>140</v>
      </c>
      <c r="Y2579" s="26">
        <f t="shared" si="1627"/>
        <v>8.4</v>
      </c>
      <c r="Z2579" s="26">
        <f t="shared" si="1628"/>
        <v>98</v>
      </c>
      <c r="AA2579" s="26">
        <f t="shared" si="1629"/>
        <v>42</v>
      </c>
      <c r="AB2579" s="26">
        <f t="shared" si="1630"/>
        <v>14.399999999999999</v>
      </c>
      <c r="AC2579" s="26">
        <f t="shared" si="1631"/>
        <v>154.4</v>
      </c>
      <c r="AD2579" s="93">
        <f t="shared" si="1632"/>
        <v>154.4</v>
      </c>
    </row>
    <row r="2580" spans="1:30" ht="30" customHeight="1" x14ac:dyDescent="0.35">
      <c r="A2580" s="16"/>
      <c r="B2580" s="16" t="s">
        <v>79</v>
      </c>
      <c r="C2580" s="17">
        <v>2189</v>
      </c>
      <c r="D2580" s="18">
        <v>14926</v>
      </c>
      <c r="E2580" s="18">
        <v>8880</v>
      </c>
      <c r="F2580" s="19" t="s">
        <v>49</v>
      </c>
      <c r="G2580" s="16" t="s">
        <v>80</v>
      </c>
      <c r="H2580" s="16" t="s">
        <v>38</v>
      </c>
      <c r="I2580" s="19">
        <v>2.5</v>
      </c>
      <c r="J2580" s="19">
        <v>1.3</v>
      </c>
      <c r="K2580" s="19">
        <v>4</v>
      </c>
      <c r="L2580" s="19"/>
      <c r="M2580" s="19">
        <f t="shared" ref="M2580:M2582" si="1633">K2580-L2580</f>
        <v>4</v>
      </c>
      <c r="N2580" s="19"/>
      <c r="O2580" s="19">
        <f t="shared" ref="O2580:O2582" si="1634">IF(P2580="m3",I2580*J2580*M2580,IF(P2580="m2-LxH",I2580*M2580,IF(P2580="m2-LxW",I2580*J2580*N2580,IF(P2580="rm",M2580,IF(P2580="lm",I2580,IF(P2580="unit",1,0))))))</f>
        <v>4</v>
      </c>
      <c r="P2580" s="20" t="str">
        <f>VLOOKUP(H2580,Supporting!A:D,2,FALSE)</f>
        <v>rm</v>
      </c>
      <c r="Q2580" s="21" t="str">
        <f t="shared" ref="Q2580:Q2582" si="1635">IF(S2580&lt;&gt;0,"off hired",IF(R2580&lt;&gt;0,"on hire","-"))</f>
        <v>off hired</v>
      </c>
      <c r="R2580" s="22">
        <v>45031</v>
      </c>
      <c r="S2580" s="22">
        <v>45036</v>
      </c>
      <c r="T2580" s="23">
        <f t="shared" ref="T2580:T2582" si="1636">IF(S2580&lt;&gt;0,1,0)</f>
        <v>1</v>
      </c>
      <c r="U2580" s="24">
        <f t="shared" ref="U2580:U2582" si="1637">IF(Q2580="on hire",$C$1-R2580+1,IF(Q2580="off hired",S2580-R2580+1,0))/7</f>
        <v>0.8571428571428571</v>
      </c>
      <c r="V2580" s="31">
        <f>VLOOKUP(H2580,Supporting!A:D,3,FALSE)</f>
        <v>135</v>
      </c>
      <c r="W2580" s="25">
        <f>VLOOKUP(H2580,Supporting!A:D,4,FALSE)</f>
        <v>12.25</v>
      </c>
      <c r="X2580" s="26">
        <f t="shared" ref="X2580:X2582" si="1638">V2580*O2580</f>
        <v>540</v>
      </c>
      <c r="Y2580" s="26">
        <f t="shared" ref="Y2580:Y2582" si="1639">W2580*O2580</f>
        <v>49</v>
      </c>
      <c r="Z2580" s="26">
        <f t="shared" ref="Z2580:Z2582" si="1640">_xlfn.IFNA(0.7*O2580*V2580,0)</f>
        <v>378</v>
      </c>
      <c r="AA2580" s="26">
        <f t="shared" ref="AA2580:AA2582" si="1641">IF(Q2580="off hired",0.3*O2580*V2580*T2580,0)</f>
        <v>162</v>
      </c>
      <c r="AB2580" s="26">
        <f t="shared" ref="AB2580:AB2582" si="1642">_xlfn.IFNA(U2580*O2580*W2580,0)</f>
        <v>42</v>
      </c>
      <c r="AC2580" s="26">
        <f t="shared" ref="AC2580:AC2582" si="1643">Z2580+AA2580+AB2580</f>
        <v>582</v>
      </c>
      <c r="AD2580" s="93">
        <f t="shared" ref="AD2580:AD2582" si="1644">_xlfn.IFNA(AC2580,0)</f>
        <v>582</v>
      </c>
    </row>
    <row r="2581" spans="1:30" ht="30" customHeight="1" x14ac:dyDescent="0.35">
      <c r="A2581" s="16"/>
      <c r="B2581" s="16" t="s">
        <v>79</v>
      </c>
      <c r="C2581" s="17">
        <v>2187</v>
      </c>
      <c r="D2581" s="18">
        <v>14924</v>
      </c>
      <c r="E2581" s="18"/>
      <c r="F2581" s="19" t="s">
        <v>49</v>
      </c>
      <c r="G2581" s="16" t="s">
        <v>80</v>
      </c>
      <c r="H2581" s="16" t="s">
        <v>38</v>
      </c>
      <c r="I2581" s="19">
        <v>2.8</v>
      </c>
      <c r="J2581" s="19">
        <v>1.3</v>
      </c>
      <c r="K2581" s="19">
        <v>3.5</v>
      </c>
      <c r="L2581" s="19"/>
      <c r="M2581" s="19">
        <f t="shared" si="1633"/>
        <v>3.5</v>
      </c>
      <c r="N2581" s="19"/>
      <c r="O2581" s="19">
        <f t="shared" si="1634"/>
        <v>3.5</v>
      </c>
      <c r="P2581" s="20" t="str">
        <f>VLOOKUP(H2581,Supporting!A:D,2,FALSE)</f>
        <v>rm</v>
      </c>
      <c r="Q2581" s="21" t="str">
        <f t="shared" si="1635"/>
        <v>on hire</v>
      </c>
      <c r="R2581" s="22">
        <v>45030</v>
      </c>
      <c r="S2581" s="22"/>
      <c r="T2581" s="23">
        <f t="shared" si="1636"/>
        <v>0</v>
      </c>
      <c r="U2581" s="24">
        <f t="shared" ca="1" si="1637"/>
        <v>1.5714285714285714</v>
      </c>
      <c r="V2581" s="31">
        <f>VLOOKUP(H2581,Supporting!A:D,3,FALSE)</f>
        <v>135</v>
      </c>
      <c r="W2581" s="25">
        <f>VLOOKUP(H2581,Supporting!A:D,4,FALSE)</f>
        <v>12.25</v>
      </c>
      <c r="X2581" s="26">
        <f t="shared" si="1638"/>
        <v>472.5</v>
      </c>
      <c r="Y2581" s="26">
        <f t="shared" si="1639"/>
        <v>42.875</v>
      </c>
      <c r="Z2581" s="26">
        <f t="shared" si="1640"/>
        <v>330.74999999999994</v>
      </c>
      <c r="AA2581" s="26">
        <f t="shared" si="1641"/>
        <v>0</v>
      </c>
      <c r="AB2581" s="26">
        <f t="shared" ca="1" si="1642"/>
        <v>67.375</v>
      </c>
      <c r="AC2581" s="26">
        <f t="shared" ca="1" si="1643"/>
        <v>398.12499999999994</v>
      </c>
      <c r="AD2581" s="93">
        <f t="shared" ca="1" si="1644"/>
        <v>398.12499999999994</v>
      </c>
    </row>
    <row r="2582" spans="1:30" ht="30" customHeight="1" x14ac:dyDescent="0.35">
      <c r="A2582" s="16"/>
      <c r="B2582" s="16" t="s">
        <v>79</v>
      </c>
      <c r="C2582" s="17">
        <v>2186</v>
      </c>
      <c r="D2582" s="18">
        <v>14923</v>
      </c>
      <c r="E2582" s="18">
        <v>8880</v>
      </c>
      <c r="F2582" s="19" t="s">
        <v>49</v>
      </c>
      <c r="G2582" s="16" t="s">
        <v>80</v>
      </c>
      <c r="H2582" s="16" t="s">
        <v>38</v>
      </c>
      <c r="I2582" s="19">
        <v>1.3</v>
      </c>
      <c r="J2582" s="19">
        <v>1.3</v>
      </c>
      <c r="K2582" s="19">
        <v>3.5</v>
      </c>
      <c r="L2582" s="19"/>
      <c r="M2582" s="19">
        <f t="shared" si="1633"/>
        <v>3.5</v>
      </c>
      <c r="N2582" s="19"/>
      <c r="O2582" s="19">
        <f t="shared" si="1634"/>
        <v>3.5</v>
      </c>
      <c r="P2582" s="20" t="str">
        <f>VLOOKUP(H2582,Supporting!A:D,2,FALSE)</f>
        <v>rm</v>
      </c>
      <c r="Q2582" s="21" t="str">
        <f t="shared" si="1635"/>
        <v>off hired</v>
      </c>
      <c r="R2582" s="22">
        <v>45030</v>
      </c>
      <c r="S2582" s="22">
        <v>45036</v>
      </c>
      <c r="T2582" s="23">
        <f t="shared" si="1636"/>
        <v>1</v>
      </c>
      <c r="U2582" s="24">
        <f t="shared" si="1637"/>
        <v>1</v>
      </c>
      <c r="V2582" s="31">
        <f>VLOOKUP(H2582,Supporting!A:D,3,FALSE)</f>
        <v>135</v>
      </c>
      <c r="W2582" s="25">
        <f>VLOOKUP(H2582,Supporting!A:D,4,FALSE)</f>
        <v>12.25</v>
      </c>
      <c r="X2582" s="26">
        <f t="shared" si="1638"/>
        <v>472.5</v>
      </c>
      <c r="Y2582" s="26">
        <f t="shared" si="1639"/>
        <v>42.875</v>
      </c>
      <c r="Z2582" s="26">
        <f t="shared" si="1640"/>
        <v>330.74999999999994</v>
      </c>
      <c r="AA2582" s="26">
        <f t="shared" si="1641"/>
        <v>141.75</v>
      </c>
      <c r="AB2582" s="26">
        <f t="shared" si="1642"/>
        <v>42.875</v>
      </c>
      <c r="AC2582" s="26">
        <f t="shared" si="1643"/>
        <v>515.375</v>
      </c>
      <c r="AD2582" s="93">
        <f t="shared" si="1644"/>
        <v>515.375</v>
      </c>
    </row>
    <row r="2583" spans="1:30" ht="30" customHeight="1" x14ac:dyDescent="0.35">
      <c r="A2583" s="16"/>
      <c r="B2583" s="16" t="s">
        <v>79</v>
      </c>
      <c r="C2583" s="17">
        <v>2186</v>
      </c>
      <c r="D2583" s="18">
        <v>14923</v>
      </c>
      <c r="E2583" s="18">
        <v>8880</v>
      </c>
      <c r="F2583" s="19" t="s">
        <v>49</v>
      </c>
      <c r="G2583" s="16" t="s">
        <v>80</v>
      </c>
      <c r="H2583" s="16" t="s">
        <v>41</v>
      </c>
      <c r="I2583" s="19">
        <v>1.3</v>
      </c>
      <c r="J2583" s="19">
        <v>0.6</v>
      </c>
      <c r="K2583" s="19"/>
      <c r="L2583" s="19"/>
      <c r="M2583" s="19">
        <f t="shared" si="1621"/>
        <v>0</v>
      </c>
      <c r="N2583" s="19">
        <v>2</v>
      </c>
      <c r="O2583" s="19">
        <f t="shared" si="1622"/>
        <v>1.56</v>
      </c>
      <c r="P2583" s="20" t="str">
        <f>VLOOKUP(H2583,Supporting!A:D,2,FALSE)</f>
        <v>m2-LxW</v>
      </c>
      <c r="Q2583" s="21" t="str">
        <f t="shared" si="1623"/>
        <v>off hired</v>
      </c>
      <c r="R2583" s="22">
        <v>45030</v>
      </c>
      <c r="S2583" s="22">
        <v>45036</v>
      </c>
      <c r="T2583" s="23">
        <f t="shared" si="1624"/>
        <v>1</v>
      </c>
      <c r="U2583" s="24">
        <f t="shared" si="1625"/>
        <v>1</v>
      </c>
      <c r="V2583" s="31">
        <f>VLOOKUP(H2583,Supporting!A:D,3,FALSE)</f>
        <v>36.5</v>
      </c>
      <c r="W2583" s="25">
        <f>VLOOKUP(H2583,Supporting!A:D,4,FALSE)</f>
        <v>3.15</v>
      </c>
      <c r="X2583" s="26">
        <f t="shared" si="1626"/>
        <v>56.940000000000005</v>
      </c>
      <c r="Y2583" s="26">
        <f t="shared" si="1627"/>
        <v>4.9139999999999997</v>
      </c>
      <c r="Z2583" s="26">
        <f t="shared" si="1628"/>
        <v>39.857999999999997</v>
      </c>
      <c r="AA2583" s="26">
        <f t="shared" si="1629"/>
        <v>17.082000000000001</v>
      </c>
      <c r="AB2583" s="26">
        <f t="shared" si="1630"/>
        <v>4.9139999999999997</v>
      </c>
      <c r="AC2583" s="26">
        <f t="shared" si="1631"/>
        <v>61.853999999999999</v>
      </c>
      <c r="AD2583" s="93">
        <f t="shared" si="1632"/>
        <v>61.853999999999999</v>
      </c>
    </row>
    <row r="2584" spans="1:30" ht="30" customHeight="1" x14ac:dyDescent="0.35">
      <c r="A2584" s="16"/>
      <c r="B2584" s="16" t="s">
        <v>79</v>
      </c>
      <c r="C2584" s="17">
        <v>2185</v>
      </c>
      <c r="D2584" s="18">
        <v>14922</v>
      </c>
      <c r="E2584" s="18"/>
      <c r="F2584" s="19" t="s">
        <v>49</v>
      </c>
      <c r="G2584" s="16" t="s">
        <v>80</v>
      </c>
      <c r="H2584" s="16" t="s">
        <v>557</v>
      </c>
      <c r="I2584" s="19">
        <v>10</v>
      </c>
      <c r="J2584" s="19">
        <v>2</v>
      </c>
      <c r="K2584" s="19">
        <v>4</v>
      </c>
      <c r="L2584" s="19"/>
      <c r="M2584" s="19">
        <f t="shared" si="1621"/>
        <v>4</v>
      </c>
      <c r="N2584" s="19"/>
      <c r="O2584" s="19">
        <f t="shared" si="1622"/>
        <v>80</v>
      </c>
      <c r="P2584" s="20" t="str">
        <f>VLOOKUP(H2584,Supporting!A:D,2,FALSE)</f>
        <v>m3</v>
      </c>
      <c r="Q2584" s="21" t="str">
        <f t="shared" si="1623"/>
        <v>on hire</v>
      </c>
      <c r="R2584" s="22">
        <v>45029</v>
      </c>
      <c r="S2584" s="22"/>
      <c r="T2584" s="23">
        <f t="shared" si="1624"/>
        <v>0</v>
      </c>
      <c r="U2584" s="24">
        <f t="shared" ca="1" si="1625"/>
        <v>1.7142857142857142</v>
      </c>
      <c r="V2584" s="31">
        <f>VLOOKUP(H2584,Supporting!A:D,3,FALSE)</f>
        <v>10</v>
      </c>
      <c r="W2584" s="25">
        <f>VLOOKUP(H2584,Supporting!A:D,4,FALSE)</f>
        <v>0.91</v>
      </c>
      <c r="X2584" s="26">
        <f t="shared" si="1626"/>
        <v>800</v>
      </c>
      <c r="Y2584" s="26">
        <f t="shared" si="1627"/>
        <v>72.8</v>
      </c>
      <c r="Z2584" s="26">
        <f t="shared" si="1628"/>
        <v>560</v>
      </c>
      <c r="AA2584" s="26">
        <f t="shared" si="1629"/>
        <v>0</v>
      </c>
      <c r="AB2584" s="26">
        <f t="shared" ca="1" si="1630"/>
        <v>124.8</v>
      </c>
      <c r="AC2584" s="26">
        <f t="shared" ca="1" si="1631"/>
        <v>684.8</v>
      </c>
      <c r="AD2584" s="93">
        <f t="shared" ca="1" si="1632"/>
        <v>684.8</v>
      </c>
    </row>
    <row r="2585" spans="1:30" ht="30" customHeight="1" x14ac:dyDescent="0.35">
      <c r="A2585" s="16"/>
      <c r="B2585" s="16" t="s">
        <v>79</v>
      </c>
      <c r="C2585" s="17">
        <v>2185</v>
      </c>
      <c r="D2585" s="18">
        <v>14922</v>
      </c>
      <c r="E2585" s="18"/>
      <c r="F2585" s="19" t="s">
        <v>49</v>
      </c>
      <c r="G2585" s="16" t="s">
        <v>80</v>
      </c>
      <c r="H2585" s="16" t="s">
        <v>41</v>
      </c>
      <c r="I2585" s="19">
        <v>1.5</v>
      </c>
      <c r="J2585" s="19">
        <v>0.6</v>
      </c>
      <c r="K2585" s="19"/>
      <c r="L2585" s="19"/>
      <c r="M2585" s="19">
        <f t="shared" ref="M2585:M2586" si="1645">K2585-L2585</f>
        <v>0</v>
      </c>
      <c r="N2585" s="19">
        <v>2</v>
      </c>
      <c r="O2585" s="19">
        <f t="shared" ref="O2585:O2586" si="1646">IF(P2585="m3",I2585*J2585*M2585,IF(P2585="m2-LxH",I2585*M2585,IF(P2585="m2-LxW",I2585*J2585*N2585,IF(P2585="rm",M2585,IF(P2585="lm",I2585,IF(P2585="unit",1,0))))))</f>
        <v>1.7999999999999998</v>
      </c>
      <c r="P2585" s="20" t="str">
        <f>VLOOKUP(H2585,Supporting!A:D,2,FALSE)</f>
        <v>m2-LxW</v>
      </c>
      <c r="Q2585" s="21" t="str">
        <f t="shared" ref="Q2585:Q2586" si="1647">IF(S2585&lt;&gt;0,"off hired",IF(R2585&lt;&gt;0,"on hire","-"))</f>
        <v>on hire</v>
      </c>
      <c r="R2585" s="22">
        <v>45029</v>
      </c>
      <c r="S2585" s="22"/>
      <c r="T2585" s="23">
        <f t="shared" ref="T2585:T2586" si="1648">IF(S2585&lt;&gt;0,1,0)</f>
        <v>0</v>
      </c>
      <c r="U2585" s="24">
        <f t="shared" ref="U2585:U2586" ca="1" si="1649">IF(Q2585="on hire",$C$1-R2585+1,IF(Q2585="off hired",S2585-R2585+1,0))/7</f>
        <v>1.7142857142857142</v>
      </c>
      <c r="V2585" s="31">
        <f>VLOOKUP(H2585,Supporting!A:D,3,FALSE)</f>
        <v>36.5</v>
      </c>
      <c r="W2585" s="25">
        <f>VLOOKUP(H2585,Supporting!A:D,4,FALSE)</f>
        <v>3.15</v>
      </c>
      <c r="X2585" s="26">
        <f t="shared" ref="X2585:X2586" si="1650">V2585*O2585</f>
        <v>65.699999999999989</v>
      </c>
      <c r="Y2585" s="26">
        <f t="shared" ref="Y2585:Y2586" si="1651">W2585*O2585</f>
        <v>5.669999999999999</v>
      </c>
      <c r="Z2585" s="26">
        <f t="shared" ref="Z2585:Z2586" si="1652">_xlfn.IFNA(0.7*O2585*V2585,0)</f>
        <v>45.989999999999995</v>
      </c>
      <c r="AA2585" s="26">
        <f t="shared" ref="AA2585:AA2586" si="1653">IF(Q2585="off hired",0.3*O2585*V2585*T2585,0)</f>
        <v>0</v>
      </c>
      <c r="AB2585" s="26">
        <f t="shared" ref="AB2585:AB2586" ca="1" si="1654">_xlfn.IFNA(U2585*O2585*W2585,0)</f>
        <v>9.7199999999999989</v>
      </c>
      <c r="AC2585" s="26">
        <f t="shared" ref="AC2585:AC2586" ca="1" si="1655">Z2585+AA2585+AB2585</f>
        <v>55.709999999999994</v>
      </c>
      <c r="AD2585" s="93">
        <f t="shared" ref="AD2585:AD2586" ca="1" si="1656">_xlfn.IFNA(AC2585,0)</f>
        <v>55.709999999999994</v>
      </c>
    </row>
    <row r="2586" spans="1:30" ht="30" customHeight="1" x14ac:dyDescent="0.35">
      <c r="A2586" s="16"/>
      <c r="B2586" s="16" t="s">
        <v>79</v>
      </c>
      <c r="C2586" s="17">
        <v>2184</v>
      </c>
      <c r="D2586" s="18">
        <v>14921</v>
      </c>
      <c r="E2586" s="18"/>
      <c r="F2586" s="19" t="s">
        <v>49</v>
      </c>
      <c r="G2586" s="16" t="s">
        <v>80</v>
      </c>
      <c r="H2586" s="16" t="s">
        <v>36</v>
      </c>
      <c r="I2586" s="19">
        <v>4</v>
      </c>
      <c r="J2586" s="19">
        <v>1.3</v>
      </c>
      <c r="K2586" s="19">
        <v>3.5</v>
      </c>
      <c r="L2586" s="19"/>
      <c r="M2586" s="19">
        <f t="shared" si="1645"/>
        <v>3.5</v>
      </c>
      <c r="N2586" s="19"/>
      <c r="O2586" s="19">
        <f t="shared" si="1646"/>
        <v>14</v>
      </c>
      <c r="P2586" s="20" t="str">
        <f>VLOOKUP(H2586,Supporting!A:D,2,FALSE)</f>
        <v>m2-LxH</v>
      </c>
      <c r="Q2586" s="21" t="str">
        <f t="shared" si="1647"/>
        <v>on hire</v>
      </c>
      <c r="R2586" s="22">
        <v>45029</v>
      </c>
      <c r="S2586" s="22"/>
      <c r="T2586" s="23">
        <f t="shared" si="1648"/>
        <v>0</v>
      </c>
      <c r="U2586" s="24">
        <f t="shared" ca="1" si="1649"/>
        <v>1.7142857142857142</v>
      </c>
      <c r="V2586" s="31">
        <f>VLOOKUP(H2586,Supporting!A:D,3,FALSE)</f>
        <v>14</v>
      </c>
      <c r="W2586" s="25">
        <f>VLOOKUP(H2586,Supporting!A:D,4,FALSE)</f>
        <v>0.84</v>
      </c>
      <c r="X2586" s="26">
        <f t="shared" si="1650"/>
        <v>196</v>
      </c>
      <c r="Y2586" s="26">
        <f t="shared" si="1651"/>
        <v>11.76</v>
      </c>
      <c r="Z2586" s="26">
        <f t="shared" si="1652"/>
        <v>137.19999999999999</v>
      </c>
      <c r="AA2586" s="26">
        <f t="shared" si="1653"/>
        <v>0</v>
      </c>
      <c r="AB2586" s="26">
        <f t="shared" ca="1" si="1654"/>
        <v>20.16</v>
      </c>
      <c r="AC2586" s="26">
        <f t="shared" ca="1" si="1655"/>
        <v>157.35999999999999</v>
      </c>
      <c r="AD2586" s="93">
        <f t="shared" ca="1" si="1656"/>
        <v>157.35999999999999</v>
      </c>
    </row>
    <row r="2587" spans="1:30" ht="30" customHeight="1" x14ac:dyDescent="0.35">
      <c r="A2587" s="16"/>
      <c r="B2587" s="16" t="s">
        <v>47</v>
      </c>
      <c r="C2587" s="17">
        <v>2183</v>
      </c>
      <c r="D2587" s="18">
        <v>14920</v>
      </c>
      <c r="E2587" s="18">
        <v>8882</v>
      </c>
      <c r="F2587" s="19" t="s">
        <v>577</v>
      </c>
      <c r="G2587" s="16"/>
      <c r="H2587" s="16" t="s">
        <v>28</v>
      </c>
      <c r="I2587" s="19">
        <v>3.5</v>
      </c>
      <c r="J2587" s="19">
        <v>2.5</v>
      </c>
      <c r="K2587" s="19">
        <v>2.5</v>
      </c>
      <c r="L2587" s="19"/>
      <c r="M2587" s="19">
        <f t="shared" si="1621"/>
        <v>2.5</v>
      </c>
      <c r="N2587" s="19"/>
      <c r="O2587" s="19">
        <f t="shared" si="1622"/>
        <v>21.875</v>
      </c>
      <c r="P2587" s="20" t="str">
        <f>VLOOKUP(H2587,Supporting!A:D,2,FALSE)</f>
        <v>m3</v>
      </c>
      <c r="Q2587" s="21" t="str">
        <f t="shared" si="1623"/>
        <v>off hired</v>
      </c>
      <c r="R2587" s="22">
        <v>45029</v>
      </c>
      <c r="S2587" s="22">
        <v>45036</v>
      </c>
      <c r="T2587" s="23">
        <f t="shared" si="1624"/>
        <v>1</v>
      </c>
      <c r="U2587" s="24">
        <f t="shared" si="1625"/>
        <v>1.1428571428571428</v>
      </c>
      <c r="V2587" s="31">
        <f>VLOOKUP(H2587,Supporting!A:D,3,FALSE)</f>
        <v>7.5</v>
      </c>
      <c r="W2587" s="25">
        <f>VLOOKUP(H2587,Supporting!A:D,4,FALSE)</f>
        <v>0.70000000000000007</v>
      </c>
      <c r="X2587" s="26">
        <f t="shared" si="1626"/>
        <v>164.0625</v>
      </c>
      <c r="Y2587" s="26">
        <f t="shared" si="1627"/>
        <v>15.312500000000002</v>
      </c>
      <c r="Z2587" s="26">
        <f t="shared" si="1628"/>
        <v>114.84374999999999</v>
      </c>
      <c r="AA2587" s="26">
        <f t="shared" si="1629"/>
        <v>49.21875</v>
      </c>
      <c r="AB2587" s="26">
        <f t="shared" si="1630"/>
        <v>17.5</v>
      </c>
      <c r="AC2587" s="26">
        <f t="shared" si="1631"/>
        <v>181.5625</v>
      </c>
      <c r="AD2587" s="93">
        <f t="shared" si="1632"/>
        <v>181.5625</v>
      </c>
    </row>
    <row r="2588" spans="1:30" ht="30" customHeight="1" x14ac:dyDescent="0.35">
      <c r="A2588" s="16"/>
      <c r="B2588" s="16" t="s">
        <v>47</v>
      </c>
      <c r="C2588" s="17">
        <v>2182</v>
      </c>
      <c r="D2588" s="18">
        <v>14919</v>
      </c>
      <c r="E2588" s="18"/>
      <c r="F2588" s="19" t="s">
        <v>577</v>
      </c>
      <c r="G2588" s="16" t="s">
        <v>216</v>
      </c>
      <c r="H2588" s="16" t="s">
        <v>38</v>
      </c>
      <c r="I2588" s="19">
        <v>2.5</v>
      </c>
      <c r="J2588" s="19">
        <v>1.8</v>
      </c>
      <c r="K2588" s="19">
        <v>4</v>
      </c>
      <c r="L2588" s="19"/>
      <c r="M2588" s="19">
        <f t="shared" si="1621"/>
        <v>4</v>
      </c>
      <c r="N2588" s="19"/>
      <c r="O2588" s="19">
        <f t="shared" si="1622"/>
        <v>4</v>
      </c>
      <c r="P2588" s="20" t="str">
        <f>VLOOKUP(H2588,Supporting!A:D,2,FALSE)</f>
        <v>rm</v>
      </c>
      <c r="Q2588" s="21" t="str">
        <f t="shared" si="1623"/>
        <v>on hire</v>
      </c>
      <c r="R2588" s="22">
        <v>45029</v>
      </c>
      <c r="S2588" s="22"/>
      <c r="T2588" s="23">
        <f t="shared" si="1624"/>
        <v>0</v>
      </c>
      <c r="U2588" s="24">
        <f t="shared" ca="1" si="1625"/>
        <v>1.7142857142857142</v>
      </c>
      <c r="V2588" s="31">
        <f>VLOOKUP(H2588,Supporting!A:D,3,FALSE)</f>
        <v>135</v>
      </c>
      <c r="W2588" s="25">
        <f>VLOOKUP(H2588,Supporting!A:D,4,FALSE)</f>
        <v>12.25</v>
      </c>
      <c r="X2588" s="26">
        <f t="shared" si="1626"/>
        <v>540</v>
      </c>
      <c r="Y2588" s="26">
        <f t="shared" si="1627"/>
        <v>49</v>
      </c>
      <c r="Z2588" s="26">
        <f t="shared" si="1628"/>
        <v>378</v>
      </c>
      <c r="AA2588" s="26">
        <f t="shared" si="1629"/>
        <v>0</v>
      </c>
      <c r="AB2588" s="26">
        <f t="shared" ca="1" si="1630"/>
        <v>84</v>
      </c>
      <c r="AC2588" s="26">
        <f t="shared" ca="1" si="1631"/>
        <v>462</v>
      </c>
      <c r="AD2588" s="93">
        <f t="shared" ca="1" si="1632"/>
        <v>462</v>
      </c>
    </row>
    <row r="2589" spans="1:30" ht="30" customHeight="1" x14ac:dyDescent="0.35">
      <c r="A2589" s="16"/>
      <c r="B2589" s="16" t="s">
        <v>47</v>
      </c>
      <c r="C2589" s="17">
        <v>2182</v>
      </c>
      <c r="D2589" s="18">
        <v>14919</v>
      </c>
      <c r="E2589" s="18"/>
      <c r="F2589" s="19" t="s">
        <v>577</v>
      </c>
      <c r="G2589" s="16" t="s">
        <v>216</v>
      </c>
      <c r="H2589" s="16" t="s">
        <v>38</v>
      </c>
      <c r="I2589" s="19">
        <v>2.5</v>
      </c>
      <c r="J2589" s="19">
        <v>0.6</v>
      </c>
      <c r="K2589" s="19">
        <v>2</v>
      </c>
      <c r="L2589" s="19"/>
      <c r="M2589" s="19">
        <f t="shared" ref="M2589:M2647" si="1657">K2589-L2589</f>
        <v>2</v>
      </c>
      <c r="N2589" s="19"/>
      <c r="O2589" s="19">
        <f t="shared" ref="O2589:O2647" si="1658">IF(P2589="m3",I2589*J2589*M2589,IF(P2589="m2-LxH",I2589*M2589,IF(P2589="m2-LxW",I2589*J2589*N2589,IF(P2589="rm",M2589,IF(P2589="lm",I2589,IF(P2589="unit",1,0))))))</f>
        <v>2</v>
      </c>
      <c r="P2589" s="20" t="str">
        <f>VLOOKUP(H2589,Supporting!A:D,2,FALSE)</f>
        <v>rm</v>
      </c>
      <c r="Q2589" s="21" t="str">
        <f t="shared" ref="Q2589:Q2647" si="1659">IF(S2589&lt;&gt;0,"off hired",IF(R2589&lt;&gt;0,"on hire","-"))</f>
        <v>on hire</v>
      </c>
      <c r="R2589" s="22">
        <v>45029</v>
      </c>
      <c r="S2589" s="22"/>
      <c r="T2589" s="23">
        <f t="shared" ref="T2589:T2647" si="1660">IF(S2589&lt;&gt;0,1,0)</f>
        <v>0</v>
      </c>
      <c r="U2589" s="24">
        <f t="shared" ref="U2589:U2647" ca="1" si="1661">IF(Q2589="on hire",$C$1-R2589+1,IF(Q2589="off hired",S2589-R2589+1,0))/7</f>
        <v>1.7142857142857142</v>
      </c>
      <c r="V2589" s="31">
        <f>VLOOKUP(H2589,Supporting!A:D,3,FALSE)</f>
        <v>135</v>
      </c>
      <c r="W2589" s="25">
        <f>VLOOKUP(H2589,Supporting!A:D,4,FALSE)</f>
        <v>12.25</v>
      </c>
      <c r="X2589" s="26">
        <f t="shared" ref="X2589:X2647" si="1662">V2589*O2589</f>
        <v>270</v>
      </c>
      <c r="Y2589" s="26">
        <f t="shared" ref="Y2589:Y2647" si="1663">W2589*O2589</f>
        <v>24.5</v>
      </c>
      <c r="Z2589" s="26">
        <f t="shared" ref="Z2589:Z2647" si="1664">_xlfn.IFNA(0.7*O2589*V2589,0)</f>
        <v>189</v>
      </c>
      <c r="AA2589" s="26">
        <f t="shared" ref="AA2589:AA2647" si="1665">IF(Q2589="off hired",0.3*O2589*V2589*T2589,0)</f>
        <v>0</v>
      </c>
      <c r="AB2589" s="26">
        <f t="shared" ref="AB2589:AB2647" ca="1" si="1666">_xlfn.IFNA(U2589*O2589*W2589,0)</f>
        <v>42</v>
      </c>
      <c r="AC2589" s="26">
        <f t="shared" ref="AC2589:AC2647" ca="1" si="1667">Z2589+AA2589+AB2589</f>
        <v>231</v>
      </c>
      <c r="AD2589" s="93">
        <f t="shared" ref="AD2589:AD2647" ca="1" si="1668">_xlfn.IFNA(AC2589,0)</f>
        <v>231</v>
      </c>
    </row>
    <row r="2590" spans="1:30" ht="30" customHeight="1" x14ac:dyDescent="0.35">
      <c r="A2590" s="16"/>
      <c r="B2590" s="16" t="s">
        <v>79</v>
      </c>
      <c r="C2590" s="17">
        <v>2181</v>
      </c>
      <c r="D2590" s="18">
        <v>14918</v>
      </c>
      <c r="E2590" s="18">
        <v>8871</v>
      </c>
      <c r="F2590" s="19" t="s">
        <v>49</v>
      </c>
      <c r="G2590" s="16" t="s">
        <v>80</v>
      </c>
      <c r="H2590" s="16" t="s">
        <v>38</v>
      </c>
      <c r="I2590" s="19">
        <v>1.8</v>
      </c>
      <c r="J2590" s="19">
        <v>1.3</v>
      </c>
      <c r="K2590" s="19">
        <v>3.5</v>
      </c>
      <c r="L2590" s="19"/>
      <c r="M2590" s="19">
        <f t="shared" si="1657"/>
        <v>3.5</v>
      </c>
      <c r="N2590" s="19"/>
      <c r="O2590" s="19">
        <f t="shared" si="1658"/>
        <v>3.5</v>
      </c>
      <c r="P2590" s="20" t="str">
        <f>VLOOKUP(H2590,Supporting!A:D,2,FALSE)</f>
        <v>rm</v>
      </c>
      <c r="Q2590" s="21" t="str">
        <f t="shared" si="1659"/>
        <v>off hired</v>
      </c>
      <c r="R2590" s="22">
        <v>45029</v>
      </c>
      <c r="S2590" s="22">
        <v>45033</v>
      </c>
      <c r="T2590" s="23">
        <f t="shared" si="1660"/>
        <v>1</v>
      </c>
      <c r="U2590" s="24">
        <f t="shared" si="1661"/>
        <v>0.7142857142857143</v>
      </c>
      <c r="V2590" s="31">
        <f>VLOOKUP(H2590,Supporting!A:D,3,FALSE)</f>
        <v>135</v>
      </c>
      <c r="W2590" s="25">
        <f>VLOOKUP(H2590,Supporting!A:D,4,FALSE)</f>
        <v>12.25</v>
      </c>
      <c r="X2590" s="26">
        <f t="shared" si="1662"/>
        <v>472.5</v>
      </c>
      <c r="Y2590" s="26">
        <f t="shared" si="1663"/>
        <v>42.875</v>
      </c>
      <c r="Z2590" s="26">
        <f t="shared" si="1664"/>
        <v>330.74999999999994</v>
      </c>
      <c r="AA2590" s="26">
        <f t="shared" si="1665"/>
        <v>141.75</v>
      </c>
      <c r="AB2590" s="26">
        <f t="shared" si="1666"/>
        <v>30.625</v>
      </c>
      <c r="AC2590" s="26">
        <f t="shared" si="1667"/>
        <v>503.12499999999994</v>
      </c>
      <c r="AD2590" s="93">
        <f t="shared" si="1668"/>
        <v>503.12499999999994</v>
      </c>
    </row>
    <row r="2591" spans="1:30" ht="30" customHeight="1" x14ac:dyDescent="0.35">
      <c r="A2591" s="16"/>
      <c r="B2591" s="16" t="s">
        <v>79</v>
      </c>
      <c r="C2591" s="17">
        <v>2180</v>
      </c>
      <c r="D2591" s="18">
        <v>14917</v>
      </c>
      <c r="E2591" s="18">
        <v>8871</v>
      </c>
      <c r="F2591" s="19" t="s">
        <v>49</v>
      </c>
      <c r="G2591" s="16" t="s">
        <v>80</v>
      </c>
      <c r="H2591" s="16" t="s">
        <v>38</v>
      </c>
      <c r="I2591" s="19">
        <v>1.3</v>
      </c>
      <c r="J2591" s="19">
        <v>1.3</v>
      </c>
      <c r="K2591" s="19">
        <v>4</v>
      </c>
      <c r="L2591" s="19"/>
      <c r="M2591" s="19">
        <f t="shared" si="1657"/>
        <v>4</v>
      </c>
      <c r="N2591" s="19"/>
      <c r="O2591" s="19">
        <f t="shared" si="1658"/>
        <v>4</v>
      </c>
      <c r="P2591" s="20" t="str">
        <f>VLOOKUP(H2591,Supporting!A:D,2,FALSE)</f>
        <v>rm</v>
      </c>
      <c r="Q2591" s="21" t="str">
        <f t="shared" si="1659"/>
        <v>off hired</v>
      </c>
      <c r="R2591" s="22">
        <v>45028</v>
      </c>
      <c r="S2591" s="22">
        <v>45033</v>
      </c>
      <c r="T2591" s="23">
        <f t="shared" si="1660"/>
        <v>1</v>
      </c>
      <c r="U2591" s="24">
        <f t="shared" si="1661"/>
        <v>0.8571428571428571</v>
      </c>
      <c r="V2591" s="31">
        <f>VLOOKUP(H2591,Supporting!A:D,3,FALSE)</f>
        <v>135</v>
      </c>
      <c r="W2591" s="25">
        <f>VLOOKUP(H2591,Supporting!A:D,4,FALSE)</f>
        <v>12.25</v>
      </c>
      <c r="X2591" s="26">
        <f t="shared" si="1662"/>
        <v>540</v>
      </c>
      <c r="Y2591" s="26">
        <f t="shared" si="1663"/>
        <v>49</v>
      </c>
      <c r="Z2591" s="26">
        <f t="shared" si="1664"/>
        <v>378</v>
      </c>
      <c r="AA2591" s="26">
        <f t="shared" si="1665"/>
        <v>162</v>
      </c>
      <c r="AB2591" s="26">
        <f t="shared" si="1666"/>
        <v>42</v>
      </c>
      <c r="AC2591" s="26">
        <f t="shared" si="1667"/>
        <v>582</v>
      </c>
      <c r="AD2591" s="93">
        <f t="shared" si="1668"/>
        <v>582</v>
      </c>
    </row>
    <row r="2592" spans="1:30" ht="30" customHeight="1" x14ac:dyDescent="0.35">
      <c r="A2592" s="16"/>
      <c r="B2592" s="16" t="s">
        <v>100</v>
      </c>
      <c r="C2592" s="17">
        <v>2179</v>
      </c>
      <c r="D2592" s="18">
        <v>14916</v>
      </c>
      <c r="E2592" s="18"/>
      <c r="F2592" s="19" t="s">
        <v>577</v>
      </c>
      <c r="G2592" s="16" t="s">
        <v>67</v>
      </c>
      <c r="H2592" s="16" t="s">
        <v>36</v>
      </c>
      <c r="I2592" s="19">
        <v>3.5</v>
      </c>
      <c r="J2592" s="19">
        <v>1.3</v>
      </c>
      <c r="K2592" s="19">
        <v>7</v>
      </c>
      <c r="L2592" s="19"/>
      <c r="M2592" s="19">
        <f t="shared" si="1657"/>
        <v>7</v>
      </c>
      <c r="N2592" s="19"/>
      <c r="O2592" s="19">
        <f t="shared" si="1658"/>
        <v>24.5</v>
      </c>
      <c r="P2592" s="20" t="str">
        <f>VLOOKUP(H2592,Supporting!A:D,2,FALSE)</f>
        <v>m2-LxH</v>
      </c>
      <c r="Q2592" s="21" t="str">
        <f t="shared" si="1659"/>
        <v>on hire</v>
      </c>
      <c r="R2592" s="22">
        <v>45028</v>
      </c>
      <c r="S2592" s="22"/>
      <c r="T2592" s="23">
        <f t="shared" si="1660"/>
        <v>0</v>
      </c>
      <c r="U2592" s="24">
        <f t="shared" ca="1" si="1661"/>
        <v>1.8571428571428572</v>
      </c>
      <c r="V2592" s="31">
        <f>VLOOKUP(H2592,Supporting!A:D,3,FALSE)</f>
        <v>14</v>
      </c>
      <c r="W2592" s="25">
        <f>VLOOKUP(H2592,Supporting!A:D,4,FALSE)</f>
        <v>0.84</v>
      </c>
      <c r="X2592" s="26">
        <f t="shared" si="1662"/>
        <v>343</v>
      </c>
      <c r="Y2592" s="26">
        <f t="shared" si="1663"/>
        <v>20.58</v>
      </c>
      <c r="Z2592" s="26">
        <f t="shared" si="1664"/>
        <v>240.09999999999997</v>
      </c>
      <c r="AA2592" s="26">
        <f t="shared" si="1665"/>
        <v>0</v>
      </c>
      <c r="AB2592" s="26">
        <f t="shared" ca="1" si="1666"/>
        <v>38.22</v>
      </c>
      <c r="AC2592" s="26">
        <f t="shared" ca="1" si="1667"/>
        <v>278.31999999999994</v>
      </c>
      <c r="AD2592" s="93">
        <f t="shared" ca="1" si="1668"/>
        <v>278.31999999999994</v>
      </c>
    </row>
    <row r="2593" spans="1:30" ht="30" customHeight="1" x14ac:dyDescent="0.35">
      <c r="A2593" s="16"/>
      <c r="B2593" s="16" t="s">
        <v>61</v>
      </c>
      <c r="C2593" s="17">
        <v>2178</v>
      </c>
      <c r="D2593" s="18">
        <v>14915</v>
      </c>
      <c r="E2593" s="18"/>
      <c r="F2593" s="19" t="s">
        <v>577</v>
      </c>
      <c r="G2593" s="16" t="s">
        <v>90</v>
      </c>
      <c r="H2593" s="16" t="s">
        <v>36</v>
      </c>
      <c r="I2593" s="19">
        <v>7.5</v>
      </c>
      <c r="J2593" s="19">
        <v>1.3</v>
      </c>
      <c r="K2593" s="19">
        <v>2</v>
      </c>
      <c r="L2593" s="19"/>
      <c r="M2593" s="19">
        <f t="shared" si="1657"/>
        <v>2</v>
      </c>
      <c r="N2593" s="19"/>
      <c r="O2593" s="19">
        <f t="shared" si="1658"/>
        <v>15</v>
      </c>
      <c r="P2593" s="20" t="str">
        <f>VLOOKUP(H2593,Supporting!A:D,2,FALSE)</f>
        <v>m2-LxH</v>
      </c>
      <c r="Q2593" s="21" t="str">
        <f t="shared" si="1659"/>
        <v>on hire</v>
      </c>
      <c r="R2593" s="22">
        <v>45028</v>
      </c>
      <c r="S2593" s="22"/>
      <c r="T2593" s="23">
        <f t="shared" si="1660"/>
        <v>0</v>
      </c>
      <c r="U2593" s="24">
        <f t="shared" ca="1" si="1661"/>
        <v>1.8571428571428572</v>
      </c>
      <c r="V2593" s="31">
        <f>VLOOKUP(H2593,Supporting!A:D,3,FALSE)</f>
        <v>14</v>
      </c>
      <c r="W2593" s="25">
        <f>VLOOKUP(H2593,Supporting!A:D,4,FALSE)</f>
        <v>0.84</v>
      </c>
      <c r="X2593" s="26">
        <f t="shared" si="1662"/>
        <v>210</v>
      </c>
      <c r="Y2593" s="26">
        <f t="shared" si="1663"/>
        <v>12.6</v>
      </c>
      <c r="Z2593" s="26">
        <f t="shared" si="1664"/>
        <v>147</v>
      </c>
      <c r="AA2593" s="26">
        <f t="shared" si="1665"/>
        <v>0</v>
      </c>
      <c r="AB2593" s="26">
        <f t="shared" ca="1" si="1666"/>
        <v>23.4</v>
      </c>
      <c r="AC2593" s="26">
        <f t="shared" ca="1" si="1667"/>
        <v>170.4</v>
      </c>
      <c r="AD2593" s="93">
        <f t="shared" ca="1" si="1668"/>
        <v>170.4</v>
      </c>
    </row>
    <row r="2594" spans="1:30" ht="30" customHeight="1" x14ac:dyDescent="0.35">
      <c r="A2594" s="16"/>
      <c r="B2594" s="16" t="s">
        <v>104</v>
      </c>
      <c r="C2594" s="17">
        <v>2176</v>
      </c>
      <c r="D2594" s="18">
        <v>14913</v>
      </c>
      <c r="E2594" s="18"/>
      <c r="F2594" s="19" t="s">
        <v>49</v>
      </c>
      <c r="G2594" s="16" t="s">
        <v>646</v>
      </c>
      <c r="H2594" s="16" t="s">
        <v>38</v>
      </c>
      <c r="I2594" s="19">
        <v>2.5</v>
      </c>
      <c r="J2594" s="19">
        <v>1.3</v>
      </c>
      <c r="K2594" s="19">
        <v>4</v>
      </c>
      <c r="L2594" s="19"/>
      <c r="M2594" s="19">
        <f t="shared" si="1657"/>
        <v>4</v>
      </c>
      <c r="N2594" s="19"/>
      <c r="O2594" s="19">
        <f t="shared" si="1658"/>
        <v>4</v>
      </c>
      <c r="P2594" s="20" t="str">
        <f>VLOOKUP(H2594,Supporting!A:D,2,FALSE)</f>
        <v>rm</v>
      </c>
      <c r="Q2594" s="21" t="str">
        <f t="shared" si="1659"/>
        <v>on hire</v>
      </c>
      <c r="R2594" s="22">
        <v>45028</v>
      </c>
      <c r="S2594" s="22"/>
      <c r="T2594" s="23">
        <f t="shared" si="1660"/>
        <v>0</v>
      </c>
      <c r="U2594" s="24">
        <f t="shared" ca="1" si="1661"/>
        <v>1.8571428571428572</v>
      </c>
      <c r="V2594" s="31">
        <f>VLOOKUP(H2594,Supporting!A:D,3,FALSE)</f>
        <v>135</v>
      </c>
      <c r="W2594" s="25">
        <f>VLOOKUP(H2594,Supporting!A:D,4,FALSE)</f>
        <v>12.25</v>
      </c>
      <c r="X2594" s="26">
        <f t="shared" si="1662"/>
        <v>540</v>
      </c>
      <c r="Y2594" s="26">
        <f t="shared" si="1663"/>
        <v>49</v>
      </c>
      <c r="Z2594" s="26">
        <f t="shared" si="1664"/>
        <v>378</v>
      </c>
      <c r="AA2594" s="26">
        <f t="shared" si="1665"/>
        <v>0</v>
      </c>
      <c r="AB2594" s="26">
        <f t="shared" ca="1" si="1666"/>
        <v>91</v>
      </c>
      <c r="AC2594" s="26">
        <f t="shared" ca="1" si="1667"/>
        <v>469</v>
      </c>
      <c r="AD2594" s="93">
        <f t="shared" ca="1" si="1668"/>
        <v>469</v>
      </c>
    </row>
    <row r="2595" spans="1:30" ht="30" customHeight="1" x14ac:dyDescent="0.35">
      <c r="A2595" s="16"/>
      <c r="B2595" s="16" t="s">
        <v>104</v>
      </c>
      <c r="C2595" s="17">
        <v>2175</v>
      </c>
      <c r="D2595" s="18">
        <v>14912</v>
      </c>
      <c r="E2595" s="18"/>
      <c r="F2595" s="19" t="s">
        <v>49</v>
      </c>
      <c r="G2595" s="16" t="s">
        <v>647</v>
      </c>
      <c r="H2595" s="16" t="s">
        <v>36</v>
      </c>
      <c r="I2595" s="19">
        <v>2.5</v>
      </c>
      <c r="J2595" s="19">
        <v>1.3</v>
      </c>
      <c r="K2595" s="19">
        <v>4</v>
      </c>
      <c r="L2595" s="19"/>
      <c r="M2595" s="19">
        <f t="shared" si="1657"/>
        <v>4</v>
      </c>
      <c r="N2595" s="19"/>
      <c r="O2595" s="19">
        <f t="shared" si="1658"/>
        <v>10</v>
      </c>
      <c r="P2595" s="20" t="str">
        <f>VLOOKUP(H2595,Supporting!A:D,2,FALSE)</f>
        <v>m2-LxH</v>
      </c>
      <c r="Q2595" s="21" t="str">
        <f t="shared" si="1659"/>
        <v>on hire</v>
      </c>
      <c r="R2595" s="22">
        <v>45028</v>
      </c>
      <c r="S2595" s="22"/>
      <c r="T2595" s="23">
        <f t="shared" si="1660"/>
        <v>0</v>
      </c>
      <c r="U2595" s="24">
        <f t="shared" ca="1" si="1661"/>
        <v>1.8571428571428572</v>
      </c>
      <c r="V2595" s="31">
        <f>VLOOKUP(H2595,Supporting!A:D,3,FALSE)</f>
        <v>14</v>
      </c>
      <c r="W2595" s="25">
        <f>VLOOKUP(H2595,Supporting!A:D,4,FALSE)</f>
        <v>0.84</v>
      </c>
      <c r="X2595" s="26">
        <f t="shared" si="1662"/>
        <v>140</v>
      </c>
      <c r="Y2595" s="26">
        <f t="shared" si="1663"/>
        <v>8.4</v>
      </c>
      <c r="Z2595" s="26">
        <f t="shared" si="1664"/>
        <v>98</v>
      </c>
      <c r="AA2595" s="26">
        <f t="shared" si="1665"/>
        <v>0</v>
      </c>
      <c r="AB2595" s="26">
        <f t="shared" ca="1" si="1666"/>
        <v>15.600000000000001</v>
      </c>
      <c r="AC2595" s="26">
        <f t="shared" ca="1" si="1667"/>
        <v>113.6</v>
      </c>
      <c r="AD2595" s="93">
        <f t="shared" ca="1" si="1668"/>
        <v>113.6</v>
      </c>
    </row>
    <row r="2596" spans="1:30" ht="30" customHeight="1" x14ac:dyDescent="0.35">
      <c r="A2596" s="16"/>
      <c r="B2596" s="16" t="s">
        <v>104</v>
      </c>
      <c r="C2596" s="17">
        <v>2175</v>
      </c>
      <c r="D2596" s="18">
        <v>14912</v>
      </c>
      <c r="E2596" s="18"/>
      <c r="F2596" s="19" t="s">
        <v>49</v>
      </c>
      <c r="G2596" s="16" t="s">
        <v>647</v>
      </c>
      <c r="H2596" s="16" t="s">
        <v>41</v>
      </c>
      <c r="I2596" s="19">
        <v>1</v>
      </c>
      <c r="J2596" s="19">
        <v>1</v>
      </c>
      <c r="K2596" s="19"/>
      <c r="L2596" s="19"/>
      <c r="M2596" s="19">
        <f t="shared" si="1657"/>
        <v>0</v>
      </c>
      <c r="N2596" s="19">
        <v>1</v>
      </c>
      <c r="O2596" s="19">
        <f t="shared" si="1658"/>
        <v>1</v>
      </c>
      <c r="P2596" s="20" t="str">
        <f>VLOOKUP(H2596,Supporting!A:D,2,FALSE)</f>
        <v>m2-LxW</v>
      </c>
      <c r="Q2596" s="21" t="str">
        <f t="shared" si="1659"/>
        <v>on hire</v>
      </c>
      <c r="R2596" s="22">
        <v>45028</v>
      </c>
      <c r="S2596" s="22"/>
      <c r="T2596" s="23">
        <f t="shared" si="1660"/>
        <v>0</v>
      </c>
      <c r="U2596" s="24">
        <f t="shared" ca="1" si="1661"/>
        <v>1.8571428571428572</v>
      </c>
      <c r="V2596" s="31">
        <f>VLOOKUP(H2596,Supporting!A:D,3,FALSE)</f>
        <v>36.5</v>
      </c>
      <c r="W2596" s="25">
        <f>VLOOKUP(H2596,Supporting!A:D,4,FALSE)</f>
        <v>3.15</v>
      </c>
      <c r="X2596" s="26">
        <f t="shared" si="1662"/>
        <v>36.5</v>
      </c>
      <c r="Y2596" s="26">
        <f t="shared" si="1663"/>
        <v>3.15</v>
      </c>
      <c r="Z2596" s="26">
        <f t="shared" si="1664"/>
        <v>25.549999999999997</v>
      </c>
      <c r="AA2596" s="26">
        <f t="shared" si="1665"/>
        <v>0</v>
      </c>
      <c r="AB2596" s="26">
        <f t="shared" ca="1" si="1666"/>
        <v>5.85</v>
      </c>
      <c r="AC2596" s="26">
        <f t="shared" ca="1" si="1667"/>
        <v>31.4</v>
      </c>
      <c r="AD2596" s="93">
        <f t="shared" ca="1" si="1668"/>
        <v>31.4</v>
      </c>
    </row>
    <row r="2597" spans="1:30" ht="30" customHeight="1" x14ac:dyDescent="0.35">
      <c r="A2597" s="16"/>
      <c r="B2597" s="16" t="s">
        <v>111</v>
      </c>
      <c r="C2597" s="17">
        <v>2174</v>
      </c>
      <c r="D2597" s="18">
        <v>14911</v>
      </c>
      <c r="E2597" s="18">
        <v>8870</v>
      </c>
      <c r="F2597" s="19" t="s">
        <v>49</v>
      </c>
      <c r="G2597" s="16"/>
      <c r="H2597" s="16" t="s">
        <v>36</v>
      </c>
      <c r="I2597" s="19">
        <v>4</v>
      </c>
      <c r="J2597" s="19">
        <v>1</v>
      </c>
      <c r="K2597" s="19">
        <v>1.5</v>
      </c>
      <c r="L2597" s="19"/>
      <c r="M2597" s="19">
        <f t="shared" si="1657"/>
        <v>1.5</v>
      </c>
      <c r="N2597" s="19"/>
      <c r="O2597" s="19">
        <f t="shared" si="1658"/>
        <v>6</v>
      </c>
      <c r="P2597" s="20" t="str">
        <f>VLOOKUP(H2597,Supporting!A:D,2,FALSE)</f>
        <v>m2-LxH</v>
      </c>
      <c r="Q2597" s="21" t="str">
        <f t="shared" si="1659"/>
        <v>off hired</v>
      </c>
      <c r="R2597" s="22">
        <v>45028</v>
      </c>
      <c r="S2597" s="22">
        <v>45032</v>
      </c>
      <c r="T2597" s="23">
        <f t="shared" si="1660"/>
        <v>1</v>
      </c>
      <c r="U2597" s="24">
        <f t="shared" si="1661"/>
        <v>0.7142857142857143</v>
      </c>
      <c r="V2597" s="31">
        <f>VLOOKUP(H2597,Supporting!A:D,3,FALSE)</f>
        <v>14</v>
      </c>
      <c r="W2597" s="25">
        <f>VLOOKUP(H2597,Supporting!A:D,4,FALSE)</f>
        <v>0.84</v>
      </c>
      <c r="X2597" s="26">
        <f t="shared" si="1662"/>
        <v>84</v>
      </c>
      <c r="Y2597" s="26">
        <f t="shared" si="1663"/>
        <v>5.04</v>
      </c>
      <c r="Z2597" s="26">
        <f t="shared" si="1664"/>
        <v>58.79999999999999</v>
      </c>
      <c r="AA2597" s="26">
        <f t="shared" si="1665"/>
        <v>25.199999999999996</v>
      </c>
      <c r="AB2597" s="26">
        <f t="shared" si="1666"/>
        <v>3.5999999999999996</v>
      </c>
      <c r="AC2597" s="26">
        <f t="shared" si="1667"/>
        <v>87.59999999999998</v>
      </c>
      <c r="AD2597" s="93">
        <f t="shared" si="1668"/>
        <v>87.59999999999998</v>
      </c>
    </row>
    <row r="2598" spans="1:30" ht="30" customHeight="1" x14ac:dyDescent="0.35">
      <c r="A2598" s="16"/>
      <c r="B2598" s="16" t="s">
        <v>79</v>
      </c>
      <c r="C2598" s="17">
        <v>2173</v>
      </c>
      <c r="D2598" s="18">
        <v>14910</v>
      </c>
      <c r="E2598" s="18">
        <v>8876</v>
      </c>
      <c r="F2598" s="19" t="s">
        <v>49</v>
      </c>
      <c r="G2598" s="16" t="s">
        <v>80</v>
      </c>
      <c r="H2598" s="16" t="s">
        <v>38</v>
      </c>
      <c r="I2598" s="19">
        <v>1.8</v>
      </c>
      <c r="J2598" s="19">
        <v>1.8</v>
      </c>
      <c r="K2598" s="19">
        <v>3.5</v>
      </c>
      <c r="L2598" s="19"/>
      <c r="M2598" s="19">
        <f t="shared" si="1657"/>
        <v>3.5</v>
      </c>
      <c r="N2598" s="19"/>
      <c r="O2598" s="19">
        <f t="shared" si="1658"/>
        <v>3.5</v>
      </c>
      <c r="P2598" s="20" t="str">
        <f>VLOOKUP(H2598,Supporting!A:D,2,FALSE)</f>
        <v>rm</v>
      </c>
      <c r="Q2598" s="21" t="str">
        <f t="shared" si="1659"/>
        <v>off hired</v>
      </c>
      <c r="R2598" s="22">
        <v>45028</v>
      </c>
      <c r="S2598" s="22">
        <v>45034</v>
      </c>
      <c r="T2598" s="23">
        <f t="shared" si="1660"/>
        <v>1</v>
      </c>
      <c r="U2598" s="24">
        <f t="shared" si="1661"/>
        <v>1</v>
      </c>
      <c r="V2598" s="31">
        <f>VLOOKUP(H2598,Supporting!A:D,3,FALSE)</f>
        <v>135</v>
      </c>
      <c r="W2598" s="25">
        <f>VLOOKUP(H2598,Supporting!A:D,4,FALSE)</f>
        <v>12.25</v>
      </c>
      <c r="X2598" s="26">
        <f t="shared" si="1662"/>
        <v>472.5</v>
      </c>
      <c r="Y2598" s="26">
        <f t="shared" si="1663"/>
        <v>42.875</v>
      </c>
      <c r="Z2598" s="26">
        <f t="shared" si="1664"/>
        <v>330.74999999999994</v>
      </c>
      <c r="AA2598" s="26">
        <f t="shared" si="1665"/>
        <v>141.75</v>
      </c>
      <c r="AB2598" s="26">
        <f t="shared" si="1666"/>
        <v>42.875</v>
      </c>
      <c r="AC2598" s="26">
        <f t="shared" si="1667"/>
        <v>515.375</v>
      </c>
      <c r="AD2598" s="93">
        <f t="shared" si="1668"/>
        <v>515.375</v>
      </c>
    </row>
    <row r="2599" spans="1:30" ht="30" customHeight="1" x14ac:dyDescent="0.35">
      <c r="A2599" s="16"/>
      <c r="B2599" s="16" t="s">
        <v>79</v>
      </c>
      <c r="C2599" s="17">
        <v>2173</v>
      </c>
      <c r="D2599" s="18">
        <v>14910</v>
      </c>
      <c r="E2599" s="18">
        <v>8876</v>
      </c>
      <c r="F2599" s="19" t="s">
        <v>49</v>
      </c>
      <c r="G2599" s="16" t="s">
        <v>80</v>
      </c>
      <c r="H2599" s="16" t="s">
        <v>41</v>
      </c>
      <c r="I2599" s="19">
        <v>1.8</v>
      </c>
      <c r="J2599" s="19">
        <v>0.6</v>
      </c>
      <c r="K2599" s="19"/>
      <c r="L2599" s="19"/>
      <c r="M2599" s="19">
        <f t="shared" si="1657"/>
        <v>0</v>
      </c>
      <c r="N2599" s="19">
        <v>1</v>
      </c>
      <c r="O2599" s="19">
        <f t="shared" si="1658"/>
        <v>1.08</v>
      </c>
      <c r="P2599" s="20" t="str">
        <f>VLOOKUP(H2599,Supporting!A:D,2,FALSE)</f>
        <v>m2-LxW</v>
      </c>
      <c r="Q2599" s="21" t="str">
        <f t="shared" si="1659"/>
        <v>off hired</v>
      </c>
      <c r="R2599" s="22">
        <v>45028</v>
      </c>
      <c r="S2599" s="22">
        <v>45034</v>
      </c>
      <c r="T2599" s="23">
        <f t="shared" si="1660"/>
        <v>1</v>
      </c>
      <c r="U2599" s="24">
        <f t="shared" si="1661"/>
        <v>1</v>
      </c>
      <c r="V2599" s="31">
        <f>VLOOKUP(H2599,Supporting!A:D,3,FALSE)</f>
        <v>36.5</v>
      </c>
      <c r="W2599" s="25">
        <f>VLOOKUP(H2599,Supporting!A:D,4,FALSE)</f>
        <v>3.15</v>
      </c>
      <c r="X2599" s="26">
        <f t="shared" si="1662"/>
        <v>39.42</v>
      </c>
      <c r="Y2599" s="26">
        <f t="shared" si="1663"/>
        <v>3.4020000000000001</v>
      </c>
      <c r="Z2599" s="26">
        <f t="shared" si="1664"/>
        <v>27.594000000000001</v>
      </c>
      <c r="AA2599" s="26">
        <f t="shared" si="1665"/>
        <v>11.826000000000001</v>
      </c>
      <c r="AB2599" s="26">
        <f t="shared" si="1666"/>
        <v>3.4020000000000001</v>
      </c>
      <c r="AC2599" s="26">
        <f t="shared" si="1667"/>
        <v>42.822000000000003</v>
      </c>
      <c r="AD2599" s="93">
        <f t="shared" si="1668"/>
        <v>42.822000000000003</v>
      </c>
    </row>
    <row r="2600" spans="1:30" ht="30" customHeight="1" x14ac:dyDescent="0.35">
      <c r="A2600" s="16"/>
      <c r="B2600" s="16" t="s">
        <v>79</v>
      </c>
      <c r="C2600" s="17">
        <v>2171</v>
      </c>
      <c r="D2600" s="18">
        <v>14908</v>
      </c>
      <c r="E2600" s="18"/>
      <c r="F2600" s="19" t="s">
        <v>577</v>
      </c>
      <c r="G2600" s="16"/>
      <c r="H2600" s="16" t="s">
        <v>48</v>
      </c>
      <c r="I2600" s="19">
        <v>1.8</v>
      </c>
      <c r="J2600" s="19">
        <v>1.8</v>
      </c>
      <c r="K2600" s="19">
        <v>4</v>
      </c>
      <c r="L2600" s="19"/>
      <c r="M2600" s="19">
        <f t="shared" si="1657"/>
        <v>4</v>
      </c>
      <c r="N2600" s="19"/>
      <c r="O2600" s="19">
        <f t="shared" si="1658"/>
        <v>4</v>
      </c>
      <c r="P2600" s="20" t="str">
        <f>VLOOKUP(H2600,Supporting!A:D,2,FALSE)</f>
        <v>rm</v>
      </c>
      <c r="Q2600" s="21" t="str">
        <f t="shared" si="1659"/>
        <v>on hire</v>
      </c>
      <c r="R2600" s="22">
        <v>45027</v>
      </c>
      <c r="S2600" s="22"/>
      <c r="T2600" s="23">
        <f t="shared" si="1660"/>
        <v>0</v>
      </c>
      <c r="U2600" s="24">
        <f t="shared" ca="1" si="1661"/>
        <v>2</v>
      </c>
      <c r="V2600" s="31">
        <f>VLOOKUP(H2600,Supporting!A:D,3,FALSE)</f>
        <v>63</v>
      </c>
      <c r="W2600" s="25">
        <f>VLOOKUP(H2600,Supporting!A:D,4,FALSE)</f>
        <v>7.1400000000000006</v>
      </c>
      <c r="X2600" s="26">
        <f t="shared" si="1662"/>
        <v>252</v>
      </c>
      <c r="Y2600" s="26">
        <f t="shared" si="1663"/>
        <v>28.560000000000002</v>
      </c>
      <c r="Z2600" s="26">
        <f t="shared" si="1664"/>
        <v>176.39999999999998</v>
      </c>
      <c r="AA2600" s="26">
        <f t="shared" si="1665"/>
        <v>0</v>
      </c>
      <c r="AB2600" s="26">
        <f t="shared" ca="1" si="1666"/>
        <v>57.120000000000005</v>
      </c>
      <c r="AC2600" s="26">
        <f t="shared" ca="1" si="1667"/>
        <v>233.51999999999998</v>
      </c>
      <c r="AD2600" s="93">
        <f t="shared" ca="1" si="1668"/>
        <v>233.51999999999998</v>
      </c>
    </row>
    <row r="2601" spans="1:30" ht="30" customHeight="1" x14ac:dyDescent="0.35">
      <c r="A2601" s="16"/>
      <c r="B2601" s="16" t="s">
        <v>47</v>
      </c>
      <c r="C2601" s="17">
        <v>2169</v>
      </c>
      <c r="D2601" s="18">
        <v>14906</v>
      </c>
      <c r="E2601" s="18">
        <v>8882</v>
      </c>
      <c r="F2601" s="19" t="s">
        <v>577</v>
      </c>
      <c r="G2601" s="16"/>
      <c r="H2601" s="16" t="s">
        <v>28</v>
      </c>
      <c r="I2601" s="19">
        <v>2.5</v>
      </c>
      <c r="J2601" s="19">
        <v>2.5</v>
      </c>
      <c r="K2601" s="19">
        <v>2</v>
      </c>
      <c r="L2601" s="19"/>
      <c r="M2601" s="19">
        <f t="shared" si="1657"/>
        <v>2</v>
      </c>
      <c r="N2601" s="19"/>
      <c r="O2601" s="19">
        <f t="shared" si="1658"/>
        <v>12.5</v>
      </c>
      <c r="P2601" s="20" t="str">
        <f>VLOOKUP(H2601,Supporting!A:D,2,FALSE)</f>
        <v>m3</v>
      </c>
      <c r="Q2601" s="21" t="str">
        <f t="shared" si="1659"/>
        <v>off hired</v>
      </c>
      <c r="R2601" s="22">
        <v>45025</v>
      </c>
      <c r="S2601" s="22">
        <v>45036</v>
      </c>
      <c r="T2601" s="23">
        <f t="shared" si="1660"/>
        <v>1</v>
      </c>
      <c r="U2601" s="24">
        <f t="shared" si="1661"/>
        <v>1.7142857142857142</v>
      </c>
      <c r="V2601" s="31">
        <f>VLOOKUP(H2601,Supporting!A:D,3,FALSE)</f>
        <v>7.5</v>
      </c>
      <c r="W2601" s="25">
        <f>VLOOKUP(H2601,Supporting!A:D,4,FALSE)</f>
        <v>0.70000000000000007</v>
      </c>
      <c r="X2601" s="26">
        <f t="shared" si="1662"/>
        <v>93.75</v>
      </c>
      <c r="Y2601" s="26">
        <f t="shared" si="1663"/>
        <v>8.75</v>
      </c>
      <c r="Z2601" s="26">
        <f t="shared" si="1664"/>
        <v>65.625</v>
      </c>
      <c r="AA2601" s="26">
        <f t="shared" si="1665"/>
        <v>28.125</v>
      </c>
      <c r="AB2601" s="26">
        <f t="shared" si="1666"/>
        <v>15</v>
      </c>
      <c r="AC2601" s="26">
        <f t="shared" si="1667"/>
        <v>108.75</v>
      </c>
      <c r="AD2601" s="93">
        <f t="shared" si="1668"/>
        <v>108.75</v>
      </c>
    </row>
    <row r="2602" spans="1:30" ht="30" customHeight="1" x14ac:dyDescent="0.35">
      <c r="A2602" s="16"/>
      <c r="B2602" s="16" t="s">
        <v>47</v>
      </c>
      <c r="C2602" s="17">
        <v>2162</v>
      </c>
      <c r="D2602" s="18">
        <v>14849</v>
      </c>
      <c r="E2602" s="18"/>
      <c r="F2602" s="19" t="s">
        <v>49</v>
      </c>
      <c r="G2602" s="16"/>
      <c r="H2602" s="16" t="s">
        <v>36</v>
      </c>
      <c r="I2602" s="19">
        <v>5</v>
      </c>
      <c r="J2602" s="19">
        <v>1.3</v>
      </c>
      <c r="K2602" s="19">
        <v>2</v>
      </c>
      <c r="L2602" s="19"/>
      <c r="M2602" s="19">
        <f t="shared" si="1657"/>
        <v>2</v>
      </c>
      <c r="N2602" s="19"/>
      <c r="O2602" s="19">
        <f t="shared" si="1658"/>
        <v>10</v>
      </c>
      <c r="P2602" s="20" t="str">
        <f>VLOOKUP(H2602,Supporting!A:D,2,FALSE)</f>
        <v>m2-LxH</v>
      </c>
      <c r="Q2602" s="21" t="str">
        <f t="shared" si="1659"/>
        <v>on hire</v>
      </c>
      <c r="R2602" s="22">
        <v>45023</v>
      </c>
      <c r="S2602" s="22"/>
      <c r="T2602" s="23">
        <f t="shared" si="1660"/>
        <v>0</v>
      </c>
      <c r="U2602" s="24">
        <f t="shared" ca="1" si="1661"/>
        <v>2.5714285714285716</v>
      </c>
      <c r="V2602" s="31">
        <f>VLOOKUP(H2602,Supporting!A:D,3,FALSE)</f>
        <v>14</v>
      </c>
      <c r="W2602" s="25">
        <f>VLOOKUP(H2602,Supporting!A:D,4,FALSE)</f>
        <v>0.84</v>
      </c>
      <c r="X2602" s="26">
        <f t="shared" si="1662"/>
        <v>140</v>
      </c>
      <c r="Y2602" s="26">
        <f t="shared" si="1663"/>
        <v>8.4</v>
      </c>
      <c r="Z2602" s="26">
        <f t="shared" si="1664"/>
        <v>98</v>
      </c>
      <c r="AA2602" s="26">
        <f t="shared" si="1665"/>
        <v>0</v>
      </c>
      <c r="AB2602" s="26">
        <f t="shared" ca="1" si="1666"/>
        <v>21.6</v>
      </c>
      <c r="AC2602" s="26">
        <f t="shared" ca="1" si="1667"/>
        <v>119.6</v>
      </c>
      <c r="AD2602" s="93">
        <f t="shared" ca="1" si="1668"/>
        <v>119.6</v>
      </c>
    </row>
    <row r="2603" spans="1:30" ht="30" customHeight="1" x14ac:dyDescent="0.35">
      <c r="A2603" s="16"/>
      <c r="B2603" s="16" t="s">
        <v>47</v>
      </c>
      <c r="C2603" s="17">
        <v>2161</v>
      </c>
      <c r="D2603" s="18">
        <v>14848</v>
      </c>
      <c r="E2603" s="18"/>
      <c r="F2603" s="19" t="s">
        <v>49</v>
      </c>
      <c r="G2603" s="16" t="s">
        <v>101</v>
      </c>
      <c r="H2603" s="16" t="s">
        <v>52</v>
      </c>
      <c r="I2603" s="19">
        <v>4</v>
      </c>
      <c r="J2603" s="19">
        <v>1.8</v>
      </c>
      <c r="K2603" s="19">
        <v>2</v>
      </c>
      <c r="L2603" s="19"/>
      <c r="M2603" s="19">
        <f t="shared" si="1657"/>
        <v>2</v>
      </c>
      <c r="N2603" s="19"/>
      <c r="O2603" s="19">
        <f t="shared" si="1658"/>
        <v>8</v>
      </c>
      <c r="P2603" s="20" t="str">
        <f>VLOOKUP(H2603,Supporting!A:D,2,FALSE)</f>
        <v>m2-LxH</v>
      </c>
      <c r="Q2603" s="21" t="str">
        <f t="shared" si="1659"/>
        <v>on hire</v>
      </c>
      <c r="R2603" s="22">
        <v>45023</v>
      </c>
      <c r="S2603" s="22"/>
      <c r="T2603" s="23">
        <f t="shared" si="1660"/>
        <v>0</v>
      </c>
      <c r="U2603" s="24">
        <f t="shared" ca="1" si="1661"/>
        <v>2.5714285714285716</v>
      </c>
      <c r="V2603" s="31">
        <f>VLOOKUP(H2603,Supporting!A:D,3,FALSE)</f>
        <v>18</v>
      </c>
      <c r="W2603" s="25">
        <f>VLOOKUP(H2603,Supporting!A:D,4,FALSE)</f>
        <v>1.05</v>
      </c>
      <c r="X2603" s="26">
        <f t="shared" si="1662"/>
        <v>144</v>
      </c>
      <c r="Y2603" s="26">
        <f t="shared" si="1663"/>
        <v>8.4</v>
      </c>
      <c r="Z2603" s="26">
        <f t="shared" si="1664"/>
        <v>100.8</v>
      </c>
      <c r="AA2603" s="26">
        <f t="shared" si="1665"/>
        <v>0</v>
      </c>
      <c r="AB2603" s="26">
        <f t="shared" ca="1" si="1666"/>
        <v>21.6</v>
      </c>
      <c r="AC2603" s="26">
        <f t="shared" ca="1" si="1667"/>
        <v>122.4</v>
      </c>
      <c r="AD2603" s="93">
        <f t="shared" ca="1" si="1668"/>
        <v>122.4</v>
      </c>
    </row>
    <row r="2604" spans="1:30" ht="30" customHeight="1" x14ac:dyDescent="0.35">
      <c r="A2604" s="16"/>
      <c r="B2604" s="16" t="s">
        <v>47</v>
      </c>
      <c r="C2604" s="17">
        <v>2161</v>
      </c>
      <c r="D2604" s="18">
        <v>14848</v>
      </c>
      <c r="E2604" s="18"/>
      <c r="F2604" s="19" t="s">
        <v>49</v>
      </c>
      <c r="G2604" s="16" t="s">
        <v>101</v>
      </c>
      <c r="H2604" s="16" t="s">
        <v>28</v>
      </c>
      <c r="I2604" s="19">
        <v>9</v>
      </c>
      <c r="J2604" s="19">
        <v>3.6</v>
      </c>
      <c r="K2604" s="19">
        <v>3</v>
      </c>
      <c r="L2604" s="19"/>
      <c r="M2604" s="19">
        <f t="shared" si="1657"/>
        <v>3</v>
      </c>
      <c r="N2604" s="19"/>
      <c r="O2604" s="19">
        <f t="shared" si="1658"/>
        <v>97.199999999999989</v>
      </c>
      <c r="P2604" s="20" t="str">
        <f>VLOOKUP(H2604,Supporting!A:D,2,FALSE)</f>
        <v>m3</v>
      </c>
      <c r="Q2604" s="21" t="str">
        <f t="shared" si="1659"/>
        <v>on hire</v>
      </c>
      <c r="R2604" s="22">
        <v>45023</v>
      </c>
      <c r="S2604" s="22"/>
      <c r="T2604" s="23">
        <f t="shared" si="1660"/>
        <v>0</v>
      </c>
      <c r="U2604" s="24">
        <f t="shared" ca="1" si="1661"/>
        <v>2.5714285714285716</v>
      </c>
      <c r="V2604" s="31">
        <f>VLOOKUP(H2604,Supporting!A:D,3,FALSE)</f>
        <v>7.5</v>
      </c>
      <c r="W2604" s="25">
        <f>VLOOKUP(H2604,Supporting!A:D,4,FALSE)</f>
        <v>0.70000000000000007</v>
      </c>
      <c r="X2604" s="26">
        <f t="shared" si="1662"/>
        <v>728.99999999999989</v>
      </c>
      <c r="Y2604" s="26">
        <f t="shared" si="1663"/>
        <v>68.039999999999992</v>
      </c>
      <c r="Z2604" s="26">
        <f t="shared" si="1664"/>
        <v>510.29999999999995</v>
      </c>
      <c r="AA2604" s="26">
        <f t="shared" si="1665"/>
        <v>0</v>
      </c>
      <c r="AB2604" s="26">
        <f t="shared" ca="1" si="1666"/>
        <v>174.96</v>
      </c>
      <c r="AC2604" s="26">
        <f t="shared" ca="1" si="1667"/>
        <v>685.26</v>
      </c>
      <c r="AD2604" s="93">
        <f t="shared" ca="1" si="1668"/>
        <v>685.26</v>
      </c>
    </row>
    <row r="2605" spans="1:30" ht="30" customHeight="1" x14ac:dyDescent="0.35">
      <c r="A2605" s="16"/>
      <c r="B2605" s="16" t="s">
        <v>47</v>
      </c>
      <c r="C2605" s="17">
        <v>2160</v>
      </c>
      <c r="D2605" s="18">
        <v>14847</v>
      </c>
      <c r="E2605" s="18"/>
      <c r="F2605" s="19" t="s">
        <v>49</v>
      </c>
      <c r="G2605" s="16" t="s">
        <v>76</v>
      </c>
      <c r="H2605" s="16" t="s">
        <v>28</v>
      </c>
      <c r="I2605" s="19">
        <v>10</v>
      </c>
      <c r="J2605" s="19">
        <v>2.5</v>
      </c>
      <c r="K2605" s="19">
        <v>2</v>
      </c>
      <c r="L2605" s="19"/>
      <c r="M2605" s="19">
        <f t="shared" si="1657"/>
        <v>2</v>
      </c>
      <c r="N2605" s="19"/>
      <c r="O2605" s="19">
        <f t="shared" si="1658"/>
        <v>50</v>
      </c>
      <c r="P2605" s="20" t="str">
        <f>VLOOKUP(H2605,Supporting!A:D,2,FALSE)</f>
        <v>m3</v>
      </c>
      <c r="Q2605" s="21" t="str">
        <f t="shared" si="1659"/>
        <v>on hire</v>
      </c>
      <c r="R2605" s="22">
        <v>45023</v>
      </c>
      <c r="S2605" s="22"/>
      <c r="T2605" s="23">
        <f t="shared" si="1660"/>
        <v>0</v>
      </c>
      <c r="U2605" s="24">
        <f t="shared" ca="1" si="1661"/>
        <v>2.5714285714285716</v>
      </c>
      <c r="V2605" s="31">
        <f>VLOOKUP(H2605,Supporting!A:D,3,FALSE)</f>
        <v>7.5</v>
      </c>
      <c r="W2605" s="25">
        <f>VLOOKUP(H2605,Supporting!A:D,4,FALSE)</f>
        <v>0.70000000000000007</v>
      </c>
      <c r="X2605" s="26">
        <f t="shared" si="1662"/>
        <v>375</v>
      </c>
      <c r="Y2605" s="26">
        <f t="shared" si="1663"/>
        <v>35</v>
      </c>
      <c r="Z2605" s="26">
        <f t="shared" si="1664"/>
        <v>262.5</v>
      </c>
      <c r="AA2605" s="26">
        <f t="shared" si="1665"/>
        <v>0</v>
      </c>
      <c r="AB2605" s="26">
        <f t="shared" ca="1" si="1666"/>
        <v>90.000000000000014</v>
      </c>
      <c r="AC2605" s="26">
        <f t="shared" ca="1" si="1667"/>
        <v>352.5</v>
      </c>
      <c r="AD2605" s="93">
        <f t="shared" ca="1" si="1668"/>
        <v>352.5</v>
      </c>
    </row>
    <row r="2606" spans="1:30" ht="30" customHeight="1" x14ac:dyDescent="0.35">
      <c r="A2606" s="16"/>
      <c r="B2606" s="16" t="s">
        <v>47</v>
      </c>
      <c r="C2606" s="17">
        <v>2153</v>
      </c>
      <c r="D2606" s="18">
        <v>14839</v>
      </c>
      <c r="E2606" s="18">
        <v>8874</v>
      </c>
      <c r="F2606" s="19" t="s">
        <v>49</v>
      </c>
      <c r="G2606" s="16" t="s">
        <v>76</v>
      </c>
      <c r="H2606" s="16" t="s">
        <v>52</v>
      </c>
      <c r="I2606" s="19">
        <v>14</v>
      </c>
      <c r="J2606" s="19">
        <v>2</v>
      </c>
      <c r="K2606" s="19">
        <v>2</v>
      </c>
      <c r="L2606" s="19"/>
      <c r="M2606" s="19">
        <f t="shared" si="1657"/>
        <v>2</v>
      </c>
      <c r="N2606" s="19"/>
      <c r="O2606" s="19">
        <f t="shared" si="1658"/>
        <v>28</v>
      </c>
      <c r="P2606" s="20" t="str">
        <f>VLOOKUP(H2606,Supporting!A:D,2,FALSE)</f>
        <v>m2-LxH</v>
      </c>
      <c r="Q2606" s="21" t="str">
        <f t="shared" si="1659"/>
        <v>off hired</v>
      </c>
      <c r="R2606" s="22">
        <v>45022</v>
      </c>
      <c r="S2606" s="22">
        <v>45034</v>
      </c>
      <c r="T2606" s="23">
        <f t="shared" si="1660"/>
        <v>1</v>
      </c>
      <c r="U2606" s="24">
        <f t="shared" si="1661"/>
        <v>1.8571428571428572</v>
      </c>
      <c r="V2606" s="31">
        <f>VLOOKUP(H2606,Supporting!A:D,3,FALSE)</f>
        <v>18</v>
      </c>
      <c r="W2606" s="25">
        <f>VLOOKUP(H2606,Supporting!A:D,4,FALSE)</f>
        <v>1.05</v>
      </c>
      <c r="X2606" s="26">
        <f t="shared" si="1662"/>
        <v>504</v>
      </c>
      <c r="Y2606" s="26">
        <f t="shared" si="1663"/>
        <v>29.400000000000002</v>
      </c>
      <c r="Z2606" s="26">
        <f t="shared" si="1664"/>
        <v>352.79999999999995</v>
      </c>
      <c r="AA2606" s="26">
        <f t="shared" si="1665"/>
        <v>151.20000000000002</v>
      </c>
      <c r="AB2606" s="26">
        <f t="shared" si="1666"/>
        <v>54.6</v>
      </c>
      <c r="AC2606" s="26">
        <f t="shared" si="1667"/>
        <v>558.6</v>
      </c>
      <c r="AD2606" s="93">
        <f t="shared" si="1668"/>
        <v>558.6</v>
      </c>
    </row>
    <row r="2607" spans="1:30" ht="30" customHeight="1" x14ac:dyDescent="0.35">
      <c r="A2607" s="16"/>
      <c r="B2607" s="16" t="s">
        <v>111</v>
      </c>
      <c r="C2607" s="17">
        <v>2148</v>
      </c>
      <c r="D2607" s="18">
        <v>14835</v>
      </c>
      <c r="E2607" s="18">
        <v>8856</v>
      </c>
      <c r="F2607" s="19" t="s">
        <v>49</v>
      </c>
      <c r="G2607" s="16"/>
      <c r="H2607" s="16" t="s">
        <v>36</v>
      </c>
      <c r="I2607" s="19">
        <v>4</v>
      </c>
      <c r="J2607" s="19">
        <v>1</v>
      </c>
      <c r="K2607" s="19">
        <v>1.5</v>
      </c>
      <c r="L2607" s="19"/>
      <c r="M2607" s="19">
        <f t="shared" si="1657"/>
        <v>1.5</v>
      </c>
      <c r="N2607" s="19"/>
      <c r="O2607" s="19">
        <f t="shared" si="1658"/>
        <v>6</v>
      </c>
      <c r="P2607" s="20" t="str">
        <f>VLOOKUP(H2607,Supporting!A:D,2,FALSE)</f>
        <v>m2-LxH</v>
      </c>
      <c r="Q2607" s="21" t="str">
        <f t="shared" si="1659"/>
        <v>off hired</v>
      </c>
      <c r="R2607" s="22">
        <v>45021</v>
      </c>
      <c r="S2607" s="22">
        <v>45022</v>
      </c>
      <c r="T2607" s="23">
        <f t="shared" si="1660"/>
        <v>1</v>
      </c>
      <c r="U2607" s="24">
        <f t="shared" si="1661"/>
        <v>0.2857142857142857</v>
      </c>
      <c r="V2607" s="31">
        <f>VLOOKUP(H2607,Supporting!A:D,3,FALSE)</f>
        <v>14</v>
      </c>
      <c r="W2607" s="25">
        <f>VLOOKUP(H2607,Supporting!A:D,4,FALSE)</f>
        <v>0.84</v>
      </c>
      <c r="X2607" s="26">
        <f t="shared" si="1662"/>
        <v>84</v>
      </c>
      <c r="Y2607" s="26">
        <f t="shared" si="1663"/>
        <v>5.04</v>
      </c>
      <c r="Z2607" s="26">
        <f t="shared" si="1664"/>
        <v>58.79999999999999</v>
      </c>
      <c r="AA2607" s="26">
        <f t="shared" si="1665"/>
        <v>25.199999999999996</v>
      </c>
      <c r="AB2607" s="26">
        <f t="shared" si="1666"/>
        <v>1.44</v>
      </c>
      <c r="AC2607" s="26">
        <f t="shared" si="1667"/>
        <v>85.439999999999984</v>
      </c>
      <c r="AD2607" s="93">
        <f t="shared" si="1668"/>
        <v>85.439999999999984</v>
      </c>
    </row>
    <row r="2608" spans="1:30" ht="30" customHeight="1" x14ac:dyDescent="0.35">
      <c r="A2608" s="16"/>
      <c r="B2608" s="16" t="s">
        <v>79</v>
      </c>
      <c r="C2608" s="17">
        <v>2147</v>
      </c>
      <c r="D2608" s="18">
        <v>14834</v>
      </c>
      <c r="E2608" s="18"/>
      <c r="F2608" s="19" t="s">
        <v>577</v>
      </c>
      <c r="G2608" s="16" t="s">
        <v>56</v>
      </c>
      <c r="H2608" s="16" t="s">
        <v>39</v>
      </c>
      <c r="I2608" s="19">
        <v>7.5</v>
      </c>
      <c r="J2608" s="19">
        <v>5</v>
      </c>
      <c r="K2608" s="19"/>
      <c r="L2608" s="19"/>
      <c r="M2608" s="19">
        <f t="shared" si="1657"/>
        <v>0</v>
      </c>
      <c r="N2608" s="19">
        <v>1</v>
      </c>
      <c r="O2608" s="19">
        <f t="shared" si="1658"/>
        <v>37.5</v>
      </c>
      <c r="P2608" s="20" t="str">
        <f>VLOOKUP(H2608,Supporting!A:D,2,FALSE)</f>
        <v>m2-LxW</v>
      </c>
      <c r="Q2608" s="21" t="str">
        <f t="shared" si="1659"/>
        <v>on hire</v>
      </c>
      <c r="R2608" s="22">
        <v>45021</v>
      </c>
      <c r="S2608" s="22"/>
      <c r="T2608" s="23">
        <f t="shared" si="1660"/>
        <v>0</v>
      </c>
      <c r="U2608" s="24">
        <f t="shared" ca="1" si="1661"/>
        <v>2.8571428571428572</v>
      </c>
      <c r="V2608" s="31">
        <f>VLOOKUP(H2608,Supporting!A:D,3,FALSE)</f>
        <v>7.5</v>
      </c>
      <c r="W2608" s="25">
        <f>VLOOKUP(H2608,Supporting!A:D,4,FALSE)</f>
        <v>1.05</v>
      </c>
      <c r="X2608" s="26">
        <f t="shared" si="1662"/>
        <v>281.25</v>
      </c>
      <c r="Y2608" s="26">
        <f t="shared" si="1663"/>
        <v>39.375</v>
      </c>
      <c r="Z2608" s="26">
        <f t="shared" si="1664"/>
        <v>196.875</v>
      </c>
      <c r="AA2608" s="26">
        <f t="shared" si="1665"/>
        <v>0</v>
      </c>
      <c r="AB2608" s="26">
        <f t="shared" ca="1" si="1666"/>
        <v>112.5</v>
      </c>
      <c r="AC2608" s="26">
        <f t="shared" ca="1" si="1667"/>
        <v>309.375</v>
      </c>
      <c r="AD2608" s="93">
        <f t="shared" ca="1" si="1668"/>
        <v>309.375</v>
      </c>
    </row>
    <row r="2609" spans="1:30" ht="30" customHeight="1" x14ac:dyDescent="0.35">
      <c r="A2609" s="16"/>
      <c r="B2609" s="16" t="s">
        <v>79</v>
      </c>
      <c r="C2609" s="17">
        <v>2147</v>
      </c>
      <c r="D2609" s="18">
        <v>14834</v>
      </c>
      <c r="E2609" s="18"/>
      <c r="F2609" s="19" t="s">
        <v>577</v>
      </c>
      <c r="G2609" s="16" t="s">
        <v>56</v>
      </c>
      <c r="H2609" s="16" t="s">
        <v>28</v>
      </c>
      <c r="I2609" s="19">
        <v>2.5</v>
      </c>
      <c r="J2609" s="19">
        <v>2.5</v>
      </c>
      <c r="K2609" s="19">
        <v>4</v>
      </c>
      <c r="L2609" s="19"/>
      <c r="M2609" s="19">
        <f t="shared" ref="M2609:M2628" si="1669">K2609-L2609</f>
        <v>4</v>
      </c>
      <c r="N2609" s="19"/>
      <c r="O2609" s="19">
        <f t="shared" ref="O2609:O2628" si="1670">IF(P2609="m3",I2609*J2609*M2609,IF(P2609="m2-LxH",I2609*M2609,IF(P2609="m2-LxW",I2609*J2609*N2609,IF(P2609="rm",M2609,IF(P2609="lm",I2609,IF(P2609="unit",1,0))))))</f>
        <v>25</v>
      </c>
      <c r="P2609" s="20" t="str">
        <f>VLOOKUP(H2609,Supporting!A:D,2,FALSE)</f>
        <v>m3</v>
      </c>
      <c r="Q2609" s="21" t="str">
        <f t="shared" ref="Q2609:Q2628" si="1671">IF(S2609&lt;&gt;0,"off hired",IF(R2609&lt;&gt;0,"on hire","-"))</f>
        <v>on hire</v>
      </c>
      <c r="R2609" s="22">
        <v>45021</v>
      </c>
      <c r="S2609" s="22"/>
      <c r="T2609" s="23">
        <f t="shared" ref="T2609:T2628" si="1672">IF(S2609&lt;&gt;0,1,0)</f>
        <v>0</v>
      </c>
      <c r="U2609" s="24">
        <f t="shared" ref="U2609:U2628" ca="1" si="1673">IF(Q2609="on hire",$C$1-R2609+1,IF(Q2609="off hired",S2609-R2609+1,0))/7</f>
        <v>2.8571428571428572</v>
      </c>
      <c r="V2609" s="31">
        <f>VLOOKUP(H2609,Supporting!A:D,3,FALSE)</f>
        <v>7.5</v>
      </c>
      <c r="W2609" s="25">
        <f>VLOOKUP(H2609,Supporting!A:D,4,FALSE)</f>
        <v>0.70000000000000007</v>
      </c>
      <c r="X2609" s="26">
        <f t="shared" ref="X2609:X2628" si="1674">V2609*O2609</f>
        <v>187.5</v>
      </c>
      <c r="Y2609" s="26">
        <f t="shared" ref="Y2609:Y2628" si="1675">W2609*O2609</f>
        <v>17.5</v>
      </c>
      <c r="Z2609" s="26">
        <f t="shared" ref="Z2609:Z2628" si="1676">_xlfn.IFNA(0.7*O2609*V2609,0)</f>
        <v>131.25</v>
      </c>
      <c r="AA2609" s="26">
        <f t="shared" ref="AA2609:AA2628" si="1677">IF(Q2609="off hired",0.3*O2609*V2609*T2609,0)</f>
        <v>0</v>
      </c>
      <c r="AB2609" s="26">
        <f t="shared" ref="AB2609:AB2628" ca="1" si="1678">_xlfn.IFNA(U2609*O2609*W2609,0)</f>
        <v>50.000000000000007</v>
      </c>
      <c r="AC2609" s="26">
        <f t="shared" ref="AC2609:AC2628" ca="1" si="1679">Z2609+AA2609+AB2609</f>
        <v>181.25</v>
      </c>
      <c r="AD2609" s="93">
        <f t="shared" ref="AD2609:AD2628" ca="1" si="1680">_xlfn.IFNA(AC2609,0)</f>
        <v>181.25</v>
      </c>
    </row>
    <row r="2610" spans="1:30" ht="30" customHeight="1" x14ac:dyDescent="0.35">
      <c r="A2610" s="16"/>
      <c r="B2610" s="16" t="s">
        <v>47</v>
      </c>
      <c r="C2610" s="17">
        <v>2139</v>
      </c>
      <c r="D2610" s="18">
        <v>14826</v>
      </c>
      <c r="E2610" s="18">
        <v>8877</v>
      </c>
      <c r="F2610" s="19" t="s">
        <v>49</v>
      </c>
      <c r="G2610" s="16" t="s">
        <v>582</v>
      </c>
      <c r="H2610" s="16" t="s">
        <v>37</v>
      </c>
      <c r="I2610" s="19">
        <v>1.8</v>
      </c>
      <c r="J2610" s="19">
        <v>1.3</v>
      </c>
      <c r="K2610" s="19">
        <v>4</v>
      </c>
      <c r="L2610" s="19"/>
      <c r="M2610" s="19">
        <f t="shared" si="1669"/>
        <v>4</v>
      </c>
      <c r="N2610" s="19"/>
      <c r="O2610" s="19">
        <f t="shared" si="1670"/>
        <v>4</v>
      </c>
      <c r="P2610" s="20" t="str">
        <f>VLOOKUP(H2610,Supporting!A:D,2,FALSE)</f>
        <v>rm</v>
      </c>
      <c r="Q2610" s="21" t="str">
        <f t="shared" si="1671"/>
        <v>off hired</v>
      </c>
      <c r="R2610" s="22">
        <v>45016</v>
      </c>
      <c r="S2610" s="22">
        <v>45036</v>
      </c>
      <c r="T2610" s="23">
        <f t="shared" si="1672"/>
        <v>1</v>
      </c>
      <c r="U2610" s="24">
        <f t="shared" si="1673"/>
        <v>3</v>
      </c>
      <c r="V2610" s="31">
        <f>VLOOKUP(H2610,Supporting!A:D,3,FALSE)</f>
        <v>100</v>
      </c>
      <c r="W2610" s="25">
        <f>VLOOKUP(H2610,Supporting!A:D,4,FALSE)</f>
        <v>10.15</v>
      </c>
      <c r="X2610" s="26">
        <f t="shared" si="1674"/>
        <v>400</v>
      </c>
      <c r="Y2610" s="26">
        <f t="shared" si="1675"/>
        <v>40.6</v>
      </c>
      <c r="Z2610" s="26">
        <f t="shared" si="1676"/>
        <v>280</v>
      </c>
      <c r="AA2610" s="26">
        <f t="shared" si="1677"/>
        <v>120</v>
      </c>
      <c r="AB2610" s="26">
        <f t="shared" si="1678"/>
        <v>121.80000000000001</v>
      </c>
      <c r="AC2610" s="26">
        <f t="shared" si="1679"/>
        <v>521.79999999999995</v>
      </c>
      <c r="AD2610" s="93">
        <f t="shared" si="1680"/>
        <v>521.79999999999995</v>
      </c>
    </row>
    <row r="2611" spans="1:30" ht="30" customHeight="1" x14ac:dyDescent="0.35">
      <c r="A2611" s="16"/>
      <c r="B2611" s="16" t="s">
        <v>97</v>
      </c>
      <c r="C2611" s="17">
        <v>2199</v>
      </c>
      <c r="D2611" s="18">
        <v>14937</v>
      </c>
      <c r="E2611" s="18"/>
      <c r="F2611" s="19" t="s">
        <v>49</v>
      </c>
      <c r="G2611" s="16" t="s">
        <v>648</v>
      </c>
      <c r="H2611" s="16" t="s">
        <v>37</v>
      </c>
      <c r="I2611" s="19">
        <v>1.8</v>
      </c>
      <c r="J2611" s="19">
        <v>1.3</v>
      </c>
      <c r="K2611" s="19">
        <v>5.5</v>
      </c>
      <c r="L2611" s="19"/>
      <c r="M2611" s="19">
        <f t="shared" si="1669"/>
        <v>5.5</v>
      </c>
      <c r="N2611" s="19"/>
      <c r="O2611" s="19">
        <f t="shared" si="1670"/>
        <v>5.5</v>
      </c>
      <c r="P2611" s="20" t="str">
        <f>VLOOKUP(H2611,Supporting!A:D,2,FALSE)</f>
        <v>rm</v>
      </c>
      <c r="Q2611" s="21" t="str">
        <f t="shared" si="1671"/>
        <v>on hire</v>
      </c>
      <c r="R2611" s="22">
        <v>45033</v>
      </c>
      <c r="S2611" s="22"/>
      <c r="T2611" s="23">
        <f t="shared" si="1672"/>
        <v>0</v>
      </c>
      <c r="U2611" s="24">
        <f t="shared" ca="1" si="1673"/>
        <v>1.1428571428571428</v>
      </c>
      <c r="V2611" s="31">
        <f>VLOOKUP(H2611,Supporting!A:D,3,FALSE)</f>
        <v>100</v>
      </c>
      <c r="W2611" s="25">
        <f>VLOOKUP(H2611,Supporting!A:D,4,FALSE)</f>
        <v>10.15</v>
      </c>
      <c r="X2611" s="26">
        <f t="shared" si="1674"/>
        <v>550</v>
      </c>
      <c r="Y2611" s="26">
        <f t="shared" si="1675"/>
        <v>55.825000000000003</v>
      </c>
      <c r="Z2611" s="26">
        <f t="shared" si="1676"/>
        <v>384.99999999999994</v>
      </c>
      <c r="AA2611" s="26">
        <f t="shared" si="1677"/>
        <v>0</v>
      </c>
      <c r="AB2611" s="26">
        <f t="shared" ca="1" si="1678"/>
        <v>63.800000000000004</v>
      </c>
      <c r="AC2611" s="26">
        <f t="shared" ca="1" si="1679"/>
        <v>448.79999999999995</v>
      </c>
      <c r="AD2611" s="93">
        <f t="shared" ca="1" si="1680"/>
        <v>448.79999999999995</v>
      </c>
    </row>
    <row r="2612" spans="1:30" ht="30" customHeight="1" x14ac:dyDescent="0.35">
      <c r="A2612" s="16"/>
      <c r="B2612" s="16" t="s">
        <v>79</v>
      </c>
      <c r="C2612" s="17">
        <v>2198</v>
      </c>
      <c r="D2612" s="18">
        <v>14936</v>
      </c>
      <c r="E2612" s="18"/>
      <c r="F2612" s="19" t="s">
        <v>577</v>
      </c>
      <c r="G2612" s="16"/>
      <c r="H2612" s="16" t="s">
        <v>36</v>
      </c>
      <c r="I2612" s="19">
        <v>4</v>
      </c>
      <c r="J2612" s="19">
        <v>1</v>
      </c>
      <c r="K2612" s="19">
        <v>16</v>
      </c>
      <c r="L2612" s="19"/>
      <c r="M2612" s="19">
        <f t="shared" si="1669"/>
        <v>16</v>
      </c>
      <c r="N2612" s="19"/>
      <c r="O2612" s="19">
        <f t="shared" si="1670"/>
        <v>64</v>
      </c>
      <c r="P2612" s="20" t="str">
        <f>VLOOKUP(H2612,Supporting!A:D,2,FALSE)</f>
        <v>m2-LxH</v>
      </c>
      <c r="Q2612" s="21" t="str">
        <f t="shared" si="1671"/>
        <v>on hire</v>
      </c>
      <c r="R2612" s="22">
        <v>45033</v>
      </c>
      <c r="S2612" s="22"/>
      <c r="T2612" s="23">
        <f t="shared" si="1672"/>
        <v>0</v>
      </c>
      <c r="U2612" s="24">
        <f t="shared" ca="1" si="1673"/>
        <v>1.1428571428571428</v>
      </c>
      <c r="V2612" s="31">
        <f>VLOOKUP(H2612,Supporting!A:D,3,FALSE)</f>
        <v>14</v>
      </c>
      <c r="W2612" s="25">
        <f>VLOOKUP(H2612,Supporting!A:D,4,FALSE)</f>
        <v>0.84</v>
      </c>
      <c r="X2612" s="26">
        <f t="shared" si="1674"/>
        <v>896</v>
      </c>
      <c r="Y2612" s="26">
        <f t="shared" si="1675"/>
        <v>53.76</v>
      </c>
      <c r="Z2612" s="26">
        <f t="shared" si="1676"/>
        <v>627.19999999999993</v>
      </c>
      <c r="AA2612" s="26">
        <f t="shared" si="1677"/>
        <v>0</v>
      </c>
      <c r="AB2612" s="26">
        <f t="shared" ca="1" si="1678"/>
        <v>61.44</v>
      </c>
      <c r="AC2612" s="26">
        <f t="shared" ca="1" si="1679"/>
        <v>688.63999999999987</v>
      </c>
      <c r="AD2612" s="93">
        <f t="shared" ca="1" si="1680"/>
        <v>688.63999999999987</v>
      </c>
    </row>
    <row r="2613" spans="1:30" ht="30" customHeight="1" x14ac:dyDescent="0.35">
      <c r="A2613" s="16"/>
      <c r="B2613" s="16" t="s">
        <v>79</v>
      </c>
      <c r="C2613" s="17">
        <v>2198</v>
      </c>
      <c r="D2613" s="18">
        <v>14936</v>
      </c>
      <c r="E2613" s="18"/>
      <c r="F2613" s="19" t="s">
        <v>577</v>
      </c>
      <c r="G2613" s="16"/>
      <c r="H2613" s="16" t="s">
        <v>33</v>
      </c>
      <c r="I2613" s="19">
        <v>4</v>
      </c>
      <c r="J2613" s="19">
        <v>2.5</v>
      </c>
      <c r="K2613" s="19">
        <v>20</v>
      </c>
      <c r="L2613" s="19"/>
      <c r="M2613" s="19">
        <f t="shared" si="1669"/>
        <v>20</v>
      </c>
      <c r="N2613" s="19"/>
      <c r="O2613" s="19">
        <f t="shared" si="1670"/>
        <v>200</v>
      </c>
      <c r="P2613" s="20" t="str">
        <f>VLOOKUP(H2613,Supporting!A:D,2,FALSE)</f>
        <v>m3</v>
      </c>
      <c r="Q2613" s="21" t="str">
        <f t="shared" si="1671"/>
        <v>on hire</v>
      </c>
      <c r="R2613" s="22">
        <v>45033</v>
      </c>
      <c r="S2613" s="22"/>
      <c r="T2613" s="23">
        <f t="shared" si="1672"/>
        <v>0</v>
      </c>
      <c r="U2613" s="24">
        <f t="shared" ca="1" si="1673"/>
        <v>1.1428571428571428</v>
      </c>
      <c r="V2613" s="31">
        <f>VLOOKUP(H2613,Supporting!A:D,3,FALSE)</f>
        <v>5.25</v>
      </c>
      <c r="W2613" s="25">
        <f>VLOOKUP(H2613,Supporting!A:D,4,FALSE)</f>
        <v>0.35000000000000003</v>
      </c>
      <c r="X2613" s="26">
        <f t="shared" si="1674"/>
        <v>1050</v>
      </c>
      <c r="Y2613" s="26">
        <f t="shared" si="1675"/>
        <v>70</v>
      </c>
      <c r="Z2613" s="26">
        <f t="shared" si="1676"/>
        <v>735</v>
      </c>
      <c r="AA2613" s="26">
        <f t="shared" si="1677"/>
        <v>0</v>
      </c>
      <c r="AB2613" s="26">
        <f t="shared" ca="1" si="1678"/>
        <v>80</v>
      </c>
      <c r="AC2613" s="26">
        <f t="shared" ca="1" si="1679"/>
        <v>815</v>
      </c>
      <c r="AD2613" s="93">
        <f t="shared" ca="1" si="1680"/>
        <v>815</v>
      </c>
    </row>
    <row r="2614" spans="1:30" ht="30" customHeight="1" x14ac:dyDescent="0.35">
      <c r="A2614" s="16"/>
      <c r="B2614" s="16" t="s">
        <v>79</v>
      </c>
      <c r="C2614" s="17">
        <v>2197</v>
      </c>
      <c r="D2614" s="18">
        <v>14935</v>
      </c>
      <c r="E2614" s="18"/>
      <c r="F2614" s="19" t="s">
        <v>577</v>
      </c>
      <c r="G2614" s="16" t="s">
        <v>643</v>
      </c>
      <c r="H2614" s="16" t="s">
        <v>557</v>
      </c>
      <c r="I2614" s="19">
        <v>12.4</v>
      </c>
      <c r="J2614" s="19">
        <v>2</v>
      </c>
      <c r="K2614" s="19">
        <v>4</v>
      </c>
      <c r="L2614" s="19"/>
      <c r="M2614" s="19">
        <f t="shared" si="1669"/>
        <v>4</v>
      </c>
      <c r="N2614" s="19"/>
      <c r="O2614" s="19">
        <f t="shared" si="1670"/>
        <v>99.2</v>
      </c>
      <c r="P2614" s="20" t="str">
        <f>VLOOKUP(H2614,Supporting!A:D,2,FALSE)</f>
        <v>m3</v>
      </c>
      <c r="Q2614" s="21" t="str">
        <f t="shared" si="1671"/>
        <v>on hire</v>
      </c>
      <c r="R2614" s="22">
        <v>45033</v>
      </c>
      <c r="S2614" s="22"/>
      <c r="T2614" s="23">
        <f t="shared" si="1672"/>
        <v>0</v>
      </c>
      <c r="U2614" s="24">
        <f t="shared" ca="1" si="1673"/>
        <v>1.1428571428571428</v>
      </c>
      <c r="V2614" s="31">
        <f>VLOOKUP(H2614,Supporting!A:D,3,FALSE)</f>
        <v>10</v>
      </c>
      <c r="W2614" s="25">
        <f>VLOOKUP(H2614,Supporting!A:D,4,FALSE)</f>
        <v>0.91</v>
      </c>
      <c r="X2614" s="26">
        <f t="shared" si="1674"/>
        <v>992</v>
      </c>
      <c r="Y2614" s="26">
        <f t="shared" si="1675"/>
        <v>90.272000000000006</v>
      </c>
      <c r="Z2614" s="26">
        <f t="shared" si="1676"/>
        <v>694.4</v>
      </c>
      <c r="AA2614" s="26">
        <f t="shared" si="1677"/>
        <v>0</v>
      </c>
      <c r="AB2614" s="26">
        <f t="shared" ca="1" si="1678"/>
        <v>103.16799999999999</v>
      </c>
      <c r="AC2614" s="26">
        <f t="shared" ca="1" si="1679"/>
        <v>797.56799999999998</v>
      </c>
      <c r="AD2614" s="93">
        <f t="shared" ca="1" si="1680"/>
        <v>797.56799999999998</v>
      </c>
    </row>
    <row r="2615" spans="1:30" ht="30" customHeight="1" x14ac:dyDescent="0.35">
      <c r="A2615" s="16"/>
      <c r="B2615" s="16" t="s">
        <v>97</v>
      </c>
      <c r="C2615" s="17">
        <v>2195</v>
      </c>
      <c r="D2615" s="18">
        <v>14933</v>
      </c>
      <c r="E2615" s="18"/>
      <c r="F2615" s="19" t="s">
        <v>49</v>
      </c>
      <c r="G2615" s="16"/>
      <c r="H2615" s="16" t="s">
        <v>36</v>
      </c>
      <c r="I2615" s="19">
        <v>8.8000000000000007</v>
      </c>
      <c r="J2615" s="19">
        <v>1.3</v>
      </c>
      <c r="K2615" s="19">
        <v>2</v>
      </c>
      <c r="L2615" s="19"/>
      <c r="M2615" s="19">
        <f t="shared" si="1669"/>
        <v>2</v>
      </c>
      <c r="N2615" s="19"/>
      <c r="O2615" s="19">
        <f t="shared" si="1670"/>
        <v>17.600000000000001</v>
      </c>
      <c r="P2615" s="20" t="str">
        <f>VLOOKUP(H2615,Supporting!A:D,2,FALSE)</f>
        <v>m2-LxH</v>
      </c>
      <c r="Q2615" s="21" t="str">
        <f t="shared" si="1671"/>
        <v>on hire</v>
      </c>
      <c r="R2615" s="22">
        <v>45033</v>
      </c>
      <c r="S2615" s="22"/>
      <c r="T2615" s="23">
        <f t="shared" si="1672"/>
        <v>0</v>
      </c>
      <c r="U2615" s="24">
        <f t="shared" ca="1" si="1673"/>
        <v>1.1428571428571428</v>
      </c>
      <c r="V2615" s="31">
        <f>VLOOKUP(H2615,Supporting!A:D,3,FALSE)</f>
        <v>14</v>
      </c>
      <c r="W2615" s="25">
        <f>VLOOKUP(H2615,Supporting!A:D,4,FALSE)</f>
        <v>0.84</v>
      </c>
      <c r="X2615" s="26">
        <f t="shared" si="1674"/>
        <v>246.40000000000003</v>
      </c>
      <c r="Y2615" s="26">
        <f t="shared" si="1675"/>
        <v>14.784000000000001</v>
      </c>
      <c r="Z2615" s="26">
        <f t="shared" si="1676"/>
        <v>172.48000000000002</v>
      </c>
      <c r="AA2615" s="26">
        <f t="shared" si="1677"/>
        <v>0</v>
      </c>
      <c r="AB2615" s="26">
        <f t="shared" ca="1" si="1678"/>
        <v>16.896000000000001</v>
      </c>
      <c r="AC2615" s="26">
        <f t="shared" ca="1" si="1679"/>
        <v>189.37600000000003</v>
      </c>
      <c r="AD2615" s="93">
        <f t="shared" ca="1" si="1680"/>
        <v>189.37600000000003</v>
      </c>
    </row>
    <row r="2616" spans="1:30" ht="30" customHeight="1" x14ac:dyDescent="0.35">
      <c r="A2616" s="16"/>
      <c r="B2616" s="16" t="s">
        <v>79</v>
      </c>
      <c r="C2616" s="17">
        <v>2194</v>
      </c>
      <c r="D2616" s="18">
        <v>14931</v>
      </c>
      <c r="E2616" s="18">
        <v>8884</v>
      </c>
      <c r="F2616" s="19" t="s">
        <v>577</v>
      </c>
      <c r="G2616" s="16"/>
      <c r="H2616" s="16" t="s">
        <v>39</v>
      </c>
      <c r="I2616" s="19">
        <v>22.5</v>
      </c>
      <c r="J2616" s="19">
        <v>3.5</v>
      </c>
      <c r="K2616" s="19"/>
      <c r="L2616" s="19"/>
      <c r="M2616" s="19">
        <f t="shared" si="1669"/>
        <v>0</v>
      </c>
      <c r="N2616" s="19">
        <v>1</v>
      </c>
      <c r="O2616" s="19">
        <f t="shared" si="1670"/>
        <v>78.75</v>
      </c>
      <c r="P2616" s="20" t="str">
        <f>VLOOKUP(H2616,Supporting!A:D,2,FALSE)</f>
        <v>m2-LxW</v>
      </c>
      <c r="Q2616" s="21" t="str">
        <f t="shared" si="1671"/>
        <v>off hired</v>
      </c>
      <c r="R2616" s="22">
        <v>45033</v>
      </c>
      <c r="S2616" s="22">
        <v>45039</v>
      </c>
      <c r="T2616" s="23">
        <f t="shared" si="1672"/>
        <v>1</v>
      </c>
      <c r="U2616" s="24">
        <f t="shared" si="1673"/>
        <v>1</v>
      </c>
      <c r="V2616" s="31">
        <f>VLOOKUP(H2616,Supporting!A:D,3,FALSE)</f>
        <v>7.5</v>
      </c>
      <c r="W2616" s="25">
        <f>VLOOKUP(H2616,Supporting!A:D,4,FALSE)</f>
        <v>1.05</v>
      </c>
      <c r="X2616" s="26">
        <f t="shared" si="1674"/>
        <v>590.625</v>
      </c>
      <c r="Y2616" s="26">
        <f t="shared" si="1675"/>
        <v>82.6875</v>
      </c>
      <c r="Z2616" s="26">
        <f t="shared" si="1676"/>
        <v>413.4375</v>
      </c>
      <c r="AA2616" s="26">
        <f t="shared" si="1677"/>
        <v>177.1875</v>
      </c>
      <c r="AB2616" s="26">
        <f t="shared" si="1678"/>
        <v>82.6875</v>
      </c>
      <c r="AC2616" s="26">
        <f t="shared" si="1679"/>
        <v>673.3125</v>
      </c>
      <c r="AD2616" s="93">
        <f t="shared" si="1680"/>
        <v>673.3125</v>
      </c>
    </row>
    <row r="2617" spans="1:30" ht="30" customHeight="1" x14ac:dyDescent="0.35">
      <c r="A2617" s="16"/>
      <c r="B2617" s="16" t="s">
        <v>79</v>
      </c>
      <c r="C2617" s="17">
        <v>2194</v>
      </c>
      <c r="D2617" s="18">
        <v>14932</v>
      </c>
      <c r="E2617" s="18">
        <v>8884</v>
      </c>
      <c r="F2617" s="19" t="s">
        <v>577</v>
      </c>
      <c r="G2617" s="16"/>
      <c r="H2617" s="16" t="s">
        <v>493</v>
      </c>
      <c r="I2617" s="19">
        <v>4</v>
      </c>
      <c r="J2617" s="19">
        <v>4</v>
      </c>
      <c r="K2617" s="19"/>
      <c r="L2617" s="19"/>
      <c r="M2617" s="19">
        <f t="shared" si="1669"/>
        <v>0</v>
      </c>
      <c r="N2617" s="19">
        <v>1</v>
      </c>
      <c r="O2617" s="19">
        <f t="shared" si="1670"/>
        <v>16</v>
      </c>
      <c r="P2617" s="20" t="str">
        <f>VLOOKUP(H2617,Supporting!A:D,2,FALSE)</f>
        <v>m2-LxW</v>
      </c>
      <c r="Q2617" s="21" t="str">
        <f t="shared" si="1671"/>
        <v>off hired</v>
      </c>
      <c r="R2617" s="22">
        <v>45033</v>
      </c>
      <c r="S2617" s="22">
        <v>45039</v>
      </c>
      <c r="T2617" s="23">
        <f t="shared" si="1672"/>
        <v>1</v>
      </c>
      <c r="U2617" s="24">
        <f t="shared" si="1673"/>
        <v>1</v>
      </c>
      <c r="V2617" s="31">
        <f>VLOOKUP(H2617,Supporting!A:D,3,FALSE)</f>
        <v>81</v>
      </c>
      <c r="W2617" s="25">
        <f>VLOOKUP(H2617,Supporting!A:D,4,FALSE)</f>
        <v>1.82</v>
      </c>
      <c r="X2617" s="26">
        <f t="shared" si="1674"/>
        <v>1296</v>
      </c>
      <c r="Y2617" s="26">
        <f t="shared" si="1675"/>
        <v>29.12</v>
      </c>
      <c r="Z2617" s="26">
        <f t="shared" si="1676"/>
        <v>907.19999999999993</v>
      </c>
      <c r="AA2617" s="26">
        <f t="shared" si="1677"/>
        <v>388.8</v>
      </c>
      <c r="AB2617" s="26">
        <f t="shared" si="1678"/>
        <v>29.12</v>
      </c>
      <c r="AC2617" s="26">
        <f t="shared" si="1679"/>
        <v>1325.12</v>
      </c>
      <c r="AD2617" s="93">
        <f t="shared" si="1680"/>
        <v>1325.12</v>
      </c>
    </row>
    <row r="2618" spans="1:30" ht="30" customHeight="1" x14ac:dyDescent="0.35">
      <c r="A2618" s="16"/>
      <c r="B2618" s="16" t="s">
        <v>79</v>
      </c>
      <c r="C2618" s="17">
        <v>2194</v>
      </c>
      <c r="D2618" s="18">
        <v>14932</v>
      </c>
      <c r="E2618" s="18">
        <v>8884</v>
      </c>
      <c r="F2618" s="19" t="s">
        <v>577</v>
      </c>
      <c r="G2618" s="16"/>
      <c r="H2618" s="16" t="s">
        <v>493</v>
      </c>
      <c r="I2618" s="19">
        <v>6</v>
      </c>
      <c r="J2618" s="19">
        <v>2</v>
      </c>
      <c r="K2618" s="19"/>
      <c r="L2618" s="19"/>
      <c r="M2618" s="19">
        <f t="shared" si="1669"/>
        <v>0</v>
      </c>
      <c r="N2618" s="19">
        <v>1</v>
      </c>
      <c r="O2618" s="19">
        <f t="shared" si="1670"/>
        <v>12</v>
      </c>
      <c r="P2618" s="20" t="str">
        <f>VLOOKUP(H2618,Supporting!A:D,2,FALSE)</f>
        <v>m2-LxW</v>
      </c>
      <c r="Q2618" s="21" t="str">
        <f t="shared" si="1671"/>
        <v>off hired</v>
      </c>
      <c r="R2618" s="22">
        <v>45033</v>
      </c>
      <c r="S2618" s="22">
        <v>45039</v>
      </c>
      <c r="T2618" s="23">
        <f t="shared" si="1672"/>
        <v>1</v>
      </c>
      <c r="U2618" s="24">
        <f t="shared" si="1673"/>
        <v>1</v>
      </c>
      <c r="V2618" s="31">
        <f>VLOOKUP(H2618,Supporting!A:D,3,FALSE)</f>
        <v>81</v>
      </c>
      <c r="W2618" s="25">
        <f>VLOOKUP(H2618,Supporting!A:D,4,FALSE)</f>
        <v>1.82</v>
      </c>
      <c r="X2618" s="26">
        <f t="shared" si="1674"/>
        <v>972</v>
      </c>
      <c r="Y2618" s="26">
        <f t="shared" si="1675"/>
        <v>21.84</v>
      </c>
      <c r="Z2618" s="26">
        <f t="shared" si="1676"/>
        <v>680.39999999999986</v>
      </c>
      <c r="AA2618" s="26">
        <f t="shared" si="1677"/>
        <v>291.59999999999997</v>
      </c>
      <c r="AB2618" s="26">
        <f t="shared" si="1678"/>
        <v>21.84</v>
      </c>
      <c r="AC2618" s="26">
        <f t="shared" si="1679"/>
        <v>993.8399999999998</v>
      </c>
      <c r="AD2618" s="93">
        <f t="shared" si="1680"/>
        <v>993.8399999999998</v>
      </c>
    </row>
    <row r="2619" spans="1:30" ht="30" customHeight="1" x14ac:dyDescent="0.35">
      <c r="A2619" s="16"/>
      <c r="B2619" s="16" t="s">
        <v>79</v>
      </c>
      <c r="C2619" s="17">
        <v>2194</v>
      </c>
      <c r="D2619" s="18">
        <v>14932</v>
      </c>
      <c r="E2619" s="18">
        <v>8884</v>
      </c>
      <c r="F2619" s="19" t="s">
        <v>577</v>
      </c>
      <c r="G2619" s="16"/>
      <c r="H2619" s="16" t="s">
        <v>493</v>
      </c>
      <c r="I2619" s="19">
        <v>4</v>
      </c>
      <c r="J2619" s="19">
        <v>5</v>
      </c>
      <c r="K2619" s="19"/>
      <c r="L2619" s="19"/>
      <c r="M2619" s="19">
        <f t="shared" si="1669"/>
        <v>0</v>
      </c>
      <c r="N2619" s="19">
        <v>1</v>
      </c>
      <c r="O2619" s="19">
        <f t="shared" si="1670"/>
        <v>20</v>
      </c>
      <c r="P2619" s="20" t="str">
        <f>VLOOKUP(H2619,Supporting!A:D,2,FALSE)</f>
        <v>m2-LxW</v>
      </c>
      <c r="Q2619" s="21" t="str">
        <f t="shared" si="1671"/>
        <v>off hired</v>
      </c>
      <c r="R2619" s="22">
        <v>45033</v>
      </c>
      <c r="S2619" s="22">
        <v>45039</v>
      </c>
      <c r="T2619" s="23">
        <f t="shared" si="1672"/>
        <v>1</v>
      </c>
      <c r="U2619" s="24">
        <f t="shared" si="1673"/>
        <v>1</v>
      </c>
      <c r="V2619" s="31">
        <f>VLOOKUP(H2619,Supporting!A:D,3,FALSE)</f>
        <v>81</v>
      </c>
      <c r="W2619" s="25">
        <f>VLOOKUP(H2619,Supporting!A:D,4,FALSE)</f>
        <v>1.82</v>
      </c>
      <c r="X2619" s="26">
        <f t="shared" si="1674"/>
        <v>1620</v>
      </c>
      <c r="Y2619" s="26">
        <f t="shared" si="1675"/>
        <v>36.4</v>
      </c>
      <c r="Z2619" s="26">
        <f t="shared" si="1676"/>
        <v>1134</v>
      </c>
      <c r="AA2619" s="26">
        <f t="shared" si="1677"/>
        <v>486</v>
      </c>
      <c r="AB2619" s="26">
        <f t="shared" si="1678"/>
        <v>36.4</v>
      </c>
      <c r="AC2619" s="26">
        <f t="shared" si="1679"/>
        <v>1656.4</v>
      </c>
      <c r="AD2619" s="93">
        <f t="shared" si="1680"/>
        <v>1656.4</v>
      </c>
    </row>
    <row r="2620" spans="1:30" ht="30" customHeight="1" x14ac:dyDescent="0.35">
      <c r="A2620" s="16"/>
      <c r="B2620" s="16" t="s">
        <v>47</v>
      </c>
      <c r="C2620" s="17">
        <v>2192</v>
      </c>
      <c r="D2620" s="18">
        <v>14929</v>
      </c>
      <c r="E2620" s="18"/>
      <c r="F2620" s="19" t="s">
        <v>577</v>
      </c>
      <c r="G2620" s="16"/>
      <c r="H2620" s="16" t="s">
        <v>36</v>
      </c>
      <c r="I2620" s="19">
        <v>13</v>
      </c>
      <c r="J2620" s="19">
        <v>1.3</v>
      </c>
      <c r="K2620" s="19">
        <v>3</v>
      </c>
      <c r="L2620" s="19"/>
      <c r="M2620" s="19">
        <f t="shared" si="1669"/>
        <v>3</v>
      </c>
      <c r="N2620" s="19"/>
      <c r="O2620" s="19">
        <f t="shared" si="1670"/>
        <v>39</v>
      </c>
      <c r="P2620" s="20" t="str">
        <f>VLOOKUP(H2620,Supporting!A:D,2,FALSE)</f>
        <v>m2-LxH</v>
      </c>
      <c r="Q2620" s="21" t="str">
        <f t="shared" si="1671"/>
        <v>on hire</v>
      </c>
      <c r="R2620" s="22">
        <v>45031</v>
      </c>
      <c r="S2620" s="22"/>
      <c r="T2620" s="23">
        <f t="shared" si="1672"/>
        <v>0</v>
      </c>
      <c r="U2620" s="24">
        <f t="shared" ca="1" si="1673"/>
        <v>1.4285714285714286</v>
      </c>
      <c r="V2620" s="31">
        <f>VLOOKUP(H2620,Supporting!A:D,3,FALSE)</f>
        <v>14</v>
      </c>
      <c r="W2620" s="25">
        <f>VLOOKUP(H2620,Supporting!A:D,4,FALSE)</f>
        <v>0.84</v>
      </c>
      <c r="X2620" s="26">
        <f t="shared" si="1674"/>
        <v>546</v>
      </c>
      <c r="Y2620" s="26">
        <f t="shared" si="1675"/>
        <v>32.76</v>
      </c>
      <c r="Z2620" s="26">
        <f t="shared" si="1676"/>
        <v>382.19999999999993</v>
      </c>
      <c r="AA2620" s="26">
        <f t="shared" si="1677"/>
        <v>0</v>
      </c>
      <c r="AB2620" s="26">
        <f t="shared" ca="1" si="1678"/>
        <v>46.8</v>
      </c>
      <c r="AC2620" s="26">
        <f t="shared" ca="1" si="1679"/>
        <v>428.99999999999994</v>
      </c>
      <c r="AD2620" s="93">
        <f t="shared" ca="1" si="1680"/>
        <v>428.99999999999994</v>
      </c>
    </row>
    <row r="2621" spans="1:30" ht="30" customHeight="1" x14ac:dyDescent="0.35">
      <c r="A2621" s="16"/>
      <c r="B2621" s="16" t="s">
        <v>47</v>
      </c>
      <c r="C2621" s="17">
        <v>2191</v>
      </c>
      <c r="D2621" s="18">
        <v>14928</v>
      </c>
      <c r="E2621" s="18"/>
      <c r="F2621" s="19" t="s">
        <v>49</v>
      </c>
      <c r="G2621" s="16"/>
      <c r="H2621" s="16" t="s">
        <v>28</v>
      </c>
      <c r="I2621" s="19">
        <v>30</v>
      </c>
      <c r="J2621" s="19">
        <v>2.5</v>
      </c>
      <c r="K2621" s="19">
        <v>3.5</v>
      </c>
      <c r="L2621" s="19"/>
      <c r="M2621" s="19">
        <f t="shared" si="1669"/>
        <v>3.5</v>
      </c>
      <c r="N2621" s="19"/>
      <c r="O2621" s="19">
        <f t="shared" si="1670"/>
        <v>262.5</v>
      </c>
      <c r="P2621" s="20" t="str">
        <f>VLOOKUP(H2621,Supporting!A:D,2,FALSE)</f>
        <v>m3</v>
      </c>
      <c r="Q2621" s="21" t="str">
        <f t="shared" si="1671"/>
        <v>on hire</v>
      </c>
      <c r="R2621" s="22">
        <v>45031</v>
      </c>
      <c r="S2621" s="22"/>
      <c r="T2621" s="23">
        <f t="shared" si="1672"/>
        <v>0</v>
      </c>
      <c r="U2621" s="24">
        <f t="shared" ca="1" si="1673"/>
        <v>1.4285714285714286</v>
      </c>
      <c r="V2621" s="31">
        <f>VLOOKUP(H2621,Supporting!A:D,3,FALSE)</f>
        <v>7.5</v>
      </c>
      <c r="W2621" s="25">
        <f>VLOOKUP(H2621,Supporting!A:D,4,FALSE)</f>
        <v>0.70000000000000007</v>
      </c>
      <c r="X2621" s="26">
        <f t="shared" si="1674"/>
        <v>1968.75</v>
      </c>
      <c r="Y2621" s="26">
        <f t="shared" si="1675"/>
        <v>183.75000000000003</v>
      </c>
      <c r="Z2621" s="26">
        <f t="shared" si="1676"/>
        <v>1378.125</v>
      </c>
      <c r="AA2621" s="26">
        <f t="shared" si="1677"/>
        <v>0</v>
      </c>
      <c r="AB2621" s="26">
        <f t="shared" ca="1" si="1678"/>
        <v>262.5</v>
      </c>
      <c r="AC2621" s="26">
        <f t="shared" ca="1" si="1679"/>
        <v>1640.625</v>
      </c>
      <c r="AD2621" s="93">
        <f t="shared" ca="1" si="1680"/>
        <v>1640.625</v>
      </c>
    </row>
    <row r="2622" spans="1:30" ht="30" customHeight="1" x14ac:dyDescent="0.35">
      <c r="A2622" s="16"/>
      <c r="B2622" s="16" t="s">
        <v>79</v>
      </c>
      <c r="C2622" s="17">
        <v>2190</v>
      </c>
      <c r="D2622" s="18">
        <v>14927</v>
      </c>
      <c r="E2622" s="18"/>
      <c r="F2622" s="19" t="s">
        <v>577</v>
      </c>
      <c r="G2622" s="16"/>
      <c r="H2622" s="16" t="s">
        <v>36</v>
      </c>
      <c r="I2622" s="19">
        <v>17</v>
      </c>
      <c r="J2622" s="19">
        <v>0.6</v>
      </c>
      <c r="K2622" s="19">
        <v>4.5</v>
      </c>
      <c r="L2622" s="19"/>
      <c r="M2622" s="19">
        <f t="shared" si="1669"/>
        <v>4.5</v>
      </c>
      <c r="N2622" s="19"/>
      <c r="O2622" s="19">
        <f t="shared" si="1670"/>
        <v>76.5</v>
      </c>
      <c r="P2622" s="20" t="str">
        <f>VLOOKUP(H2622,Supporting!A:D,2,FALSE)</f>
        <v>m2-LxH</v>
      </c>
      <c r="Q2622" s="21" t="str">
        <f t="shared" si="1671"/>
        <v>on hire</v>
      </c>
      <c r="R2622" s="22">
        <v>45031</v>
      </c>
      <c r="S2622" s="22"/>
      <c r="T2622" s="23">
        <f t="shared" si="1672"/>
        <v>0</v>
      </c>
      <c r="U2622" s="24">
        <f t="shared" ca="1" si="1673"/>
        <v>1.4285714285714286</v>
      </c>
      <c r="V2622" s="31">
        <f>VLOOKUP(H2622,Supporting!A:D,3,FALSE)</f>
        <v>14</v>
      </c>
      <c r="W2622" s="25">
        <f>VLOOKUP(H2622,Supporting!A:D,4,FALSE)</f>
        <v>0.84</v>
      </c>
      <c r="X2622" s="26">
        <f t="shared" si="1674"/>
        <v>1071</v>
      </c>
      <c r="Y2622" s="26">
        <f t="shared" si="1675"/>
        <v>64.259999999999991</v>
      </c>
      <c r="Z2622" s="26">
        <f t="shared" si="1676"/>
        <v>749.69999999999993</v>
      </c>
      <c r="AA2622" s="26">
        <f t="shared" si="1677"/>
        <v>0</v>
      </c>
      <c r="AB2622" s="26">
        <f t="shared" ca="1" si="1678"/>
        <v>91.8</v>
      </c>
      <c r="AC2622" s="26">
        <f t="shared" ca="1" si="1679"/>
        <v>841.49999999999989</v>
      </c>
      <c r="AD2622" s="93">
        <f t="shared" ca="1" si="1680"/>
        <v>841.49999999999989</v>
      </c>
    </row>
    <row r="2623" spans="1:30" ht="30" customHeight="1" x14ac:dyDescent="0.35">
      <c r="A2623" s="16"/>
      <c r="B2623" s="16"/>
      <c r="C2623" s="17"/>
      <c r="D2623" s="18"/>
      <c r="E2623" s="18"/>
      <c r="F2623" s="19"/>
      <c r="G2623" s="16"/>
      <c r="H2623" s="16"/>
      <c r="I2623" s="19"/>
      <c r="J2623" s="19"/>
      <c r="K2623" s="19"/>
      <c r="L2623" s="19"/>
      <c r="M2623" s="19">
        <f t="shared" si="1669"/>
        <v>0</v>
      </c>
      <c r="N2623" s="19"/>
      <c r="O2623" s="19" t="e">
        <f t="shared" si="1670"/>
        <v>#N/A</v>
      </c>
      <c r="P2623" s="20" t="e">
        <f>VLOOKUP(H2623,Supporting!A:D,2,FALSE)</f>
        <v>#N/A</v>
      </c>
      <c r="Q2623" s="21" t="str">
        <f t="shared" si="1671"/>
        <v>-</v>
      </c>
      <c r="R2623" s="22"/>
      <c r="S2623" s="22"/>
      <c r="T2623" s="23">
        <f t="shared" si="1672"/>
        <v>0</v>
      </c>
      <c r="U2623" s="24">
        <f t="shared" si="1673"/>
        <v>0</v>
      </c>
      <c r="V2623" s="31" t="e">
        <f>VLOOKUP(H2623,Supporting!A:D,3,FALSE)</f>
        <v>#N/A</v>
      </c>
      <c r="W2623" s="25" t="e">
        <f>VLOOKUP(H2623,Supporting!A:D,4,FALSE)</f>
        <v>#N/A</v>
      </c>
      <c r="X2623" s="26" t="e">
        <f t="shared" si="1674"/>
        <v>#N/A</v>
      </c>
      <c r="Y2623" s="26" t="e">
        <f t="shared" si="1675"/>
        <v>#N/A</v>
      </c>
      <c r="Z2623" s="26">
        <f t="shared" si="1676"/>
        <v>0</v>
      </c>
      <c r="AA2623" s="26">
        <f t="shared" si="1677"/>
        <v>0</v>
      </c>
      <c r="AB2623" s="26">
        <f t="shared" si="1678"/>
        <v>0</v>
      </c>
      <c r="AC2623" s="26">
        <f t="shared" si="1679"/>
        <v>0</v>
      </c>
      <c r="AD2623" s="93">
        <f t="shared" si="1680"/>
        <v>0</v>
      </c>
    </row>
    <row r="2624" spans="1:30" ht="30" customHeight="1" x14ac:dyDescent="0.35">
      <c r="A2624" s="16"/>
      <c r="B2624" s="16"/>
      <c r="C2624" s="17"/>
      <c r="D2624" s="18"/>
      <c r="E2624" s="18"/>
      <c r="F2624" s="19"/>
      <c r="G2624" s="16"/>
      <c r="H2624" s="16"/>
      <c r="I2624" s="19"/>
      <c r="J2624" s="19"/>
      <c r="K2624" s="19"/>
      <c r="L2624" s="19"/>
      <c r="M2624" s="19">
        <f t="shared" si="1669"/>
        <v>0</v>
      </c>
      <c r="N2624" s="19"/>
      <c r="O2624" s="19" t="e">
        <f t="shared" si="1670"/>
        <v>#N/A</v>
      </c>
      <c r="P2624" s="20" t="e">
        <f>VLOOKUP(H2624,Supporting!A:D,2,FALSE)</f>
        <v>#N/A</v>
      </c>
      <c r="Q2624" s="21" t="str">
        <f t="shared" si="1671"/>
        <v>-</v>
      </c>
      <c r="R2624" s="22"/>
      <c r="S2624" s="22"/>
      <c r="T2624" s="23">
        <f t="shared" si="1672"/>
        <v>0</v>
      </c>
      <c r="U2624" s="24">
        <f t="shared" si="1673"/>
        <v>0</v>
      </c>
      <c r="V2624" s="31" t="e">
        <f>VLOOKUP(H2624,Supporting!A:D,3,FALSE)</f>
        <v>#N/A</v>
      </c>
      <c r="W2624" s="25" t="e">
        <f>VLOOKUP(H2624,Supporting!A:D,4,FALSE)</f>
        <v>#N/A</v>
      </c>
      <c r="X2624" s="26" t="e">
        <f t="shared" si="1674"/>
        <v>#N/A</v>
      </c>
      <c r="Y2624" s="26" t="e">
        <f t="shared" si="1675"/>
        <v>#N/A</v>
      </c>
      <c r="Z2624" s="26">
        <f t="shared" si="1676"/>
        <v>0</v>
      </c>
      <c r="AA2624" s="26">
        <f t="shared" si="1677"/>
        <v>0</v>
      </c>
      <c r="AB2624" s="26">
        <f t="shared" si="1678"/>
        <v>0</v>
      </c>
      <c r="AC2624" s="26">
        <f t="shared" si="1679"/>
        <v>0</v>
      </c>
      <c r="AD2624" s="93">
        <f t="shared" si="1680"/>
        <v>0</v>
      </c>
    </row>
    <row r="2625" spans="1:30" ht="30" customHeight="1" x14ac:dyDescent="0.35">
      <c r="A2625" s="16"/>
      <c r="B2625" s="16"/>
      <c r="C2625" s="17"/>
      <c r="D2625" s="18"/>
      <c r="E2625" s="18"/>
      <c r="F2625" s="19"/>
      <c r="G2625" s="16"/>
      <c r="H2625" s="16"/>
      <c r="I2625" s="19"/>
      <c r="J2625" s="19"/>
      <c r="K2625" s="19"/>
      <c r="L2625" s="19"/>
      <c r="M2625" s="19">
        <f t="shared" si="1669"/>
        <v>0</v>
      </c>
      <c r="N2625" s="19"/>
      <c r="O2625" s="19" t="e">
        <f t="shared" si="1670"/>
        <v>#N/A</v>
      </c>
      <c r="P2625" s="20" t="e">
        <f>VLOOKUP(H2625,Supporting!A:D,2,FALSE)</f>
        <v>#N/A</v>
      </c>
      <c r="Q2625" s="21" t="str">
        <f t="shared" si="1671"/>
        <v>-</v>
      </c>
      <c r="R2625" s="22"/>
      <c r="S2625" s="22"/>
      <c r="T2625" s="23">
        <f t="shared" si="1672"/>
        <v>0</v>
      </c>
      <c r="U2625" s="24">
        <f t="shared" si="1673"/>
        <v>0</v>
      </c>
      <c r="V2625" s="31" t="e">
        <f>VLOOKUP(H2625,Supporting!A:D,3,FALSE)</f>
        <v>#N/A</v>
      </c>
      <c r="W2625" s="25" t="e">
        <f>VLOOKUP(H2625,Supporting!A:D,4,FALSE)</f>
        <v>#N/A</v>
      </c>
      <c r="X2625" s="26" t="e">
        <f t="shared" si="1674"/>
        <v>#N/A</v>
      </c>
      <c r="Y2625" s="26" t="e">
        <f t="shared" si="1675"/>
        <v>#N/A</v>
      </c>
      <c r="Z2625" s="26">
        <f t="shared" si="1676"/>
        <v>0</v>
      </c>
      <c r="AA2625" s="26">
        <f t="shared" si="1677"/>
        <v>0</v>
      </c>
      <c r="AB2625" s="26">
        <f t="shared" si="1678"/>
        <v>0</v>
      </c>
      <c r="AC2625" s="26">
        <f t="shared" si="1679"/>
        <v>0</v>
      </c>
      <c r="AD2625" s="93">
        <f t="shared" si="1680"/>
        <v>0</v>
      </c>
    </row>
    <row r="2626" spans="1:30" ht="30" customHeight="1" x14ac:dyDescent="0.35">
      <c r="A2626" s="16"/>
      <c r="B2626" s="16"/>
      <c r="C2626" s="17"/>
      <c r="D2626" s="18"/>
      <c r="E2626" s="18"/>
      <c r="F2626" s="19"/>
      <c r="G2626" s="16"/>
      <c r="H2626" s="16"/>
      <c r="I2626" s="19"/>
      <c r="J2626" s="19"/>
      <c r="K2626" s="19"/>
      <c r="L2626" s="19"/>
      <c r="M2626" s="19">
        <f t="shared" si="1669"/>
        <v>0</v>
      </c>
      <c r="N2626" s="19"/>
      <c r="O2626" s="19" t="e">
        <f t="shared" si="1670"/>
        <v>#N/A</v>
      </c>
      <c r="P2626" s="20" t="e">
        <f>VLOOKUP(H2626,Supporting!A:D,2,FALSE)</f>
        <v>#N/A</v>
      </c>
      <c r="Q2626" s="21" t="str">
        <f t="shared" si="1671"/>
        <v>-</v>
      </c>
      <c r="R2626" s="22"/>
      <c r="S2626" s="22"/>
      <c r="T2626" s="23">
        <f t="shared" si="1672"/>
        <v>0</v>
      </c>
      <c r="U2626" s="24">
        <f t="shared" si="1673"/>
        <v>0</v>
      </c>
      <c r="V2626" s="31" t="e">
        <f>VLOOKUP(H2626,Supporting!A:D,3,FALSE)</f>
        <v>#N/A</v>
      </c>
      <c r="W2626" s="25" t="e">
        <f>VLOOKUP(H2626,Supporting!A:D,4,FALSE)</f>
        <v>#N/A</v>
      </c>
      <c r="X2626" s="26" t="e">
        <f t="shared" si="1674"/>
        <v>#N/A</v>
      </c>
      <c r="Y2626" s="26" t="e">
        <f t="shared" si="1675"/>
        <v>#N/A</v>
      </c>
      <c r="Z2626" s="26">
        <f t="shared" si="1676"/>
        <v>0</v>
      </c>
      <c r="AA2626" s="26">
        <f t="shared" si="1677"/>
        <v>0</v>
      </c>
      <c r="AB2626" s="26">
        <f t="shared" si="1678"/>
        <v>0</v>
      </c>
      <c r="AC2626" s="26">
        <f t="shared" si="1679"/>
        <v>0</v>
      </c>
      <c r="AD2626" s="93">
        <f t="shared" si="1680"/>
        <v>0</v>
      </c>
    </row>
    <row r="2627" spans="1:30" ht="30" customHeight="1" x14ac:dyDescent="0.35">
      <c r="A2627" s="16"/>
      <c r="B2627" s="16"/>
      <c r="C2627" s="17"/>
      <c r="D2627" s="18"/>
      <c r="E2627" s="18"/>
      <c r="F2627" s="19"/>
      <c r="G2627" s="16"/>
      <c r="H2627" s="16"/>
      <c r="I2627" s="19"/>
      <c r="J2627" s="19"/>
      <c r="K2627" s="19"/>
      <c r="L2627" s="19"/>
      <c r="M2627" s="19">
        <f t="shared" si="1669"/>
        <v>0</v>
      </c>
      <c r="N2627" s="19"/>
      <c r="O2627" s="19" t="e">
        <f t="shared" si="1670"/>
        <v>#N/A</v>
      </c>
      <c r="P2627" s="20" t="e">
        <f>VLOOKUP(H2627,Supporting!A:D,2,FALSE)</f>
        <v>#N/A</v>
      </c>
      <c r="Q2627" s="21" t="str">
        <f t="shared" si="1671"/>
        <v>-</v>
      </c>
      <c r="R2627" s="22"/>
      <c r="S2627" s="22"/>
      <c r="T2627" s="23">
        <f t="shared" si="1672"/>
        <v>0</v>
      </c>
      <c r="U2627" s="24">
        <f t="shared" si="1673"/>
        <v>0</v>
      </c>
      <c r="V2627" s="31" t="e">
        <f>VLOOKUP(H2627,Supporting!A:D,3,FALSE)</f>
        <v>#N/A</v>
      </c>
      <c r="W2627" s="25" t="e">
        <f>VLOOKUP(H2627,Supporting!A:D,4,FALSE)</f>
        <v>#N/A</v>
      </c>
      <c r="X2627" s="26" t="e">
        <f t="shared" si="1674"/>
        <v>#N/A</v>
      </c>
      <c r="Y2627" s="26" t="e">
        <f t="shared" si="1675"/>
        <v>#N/A</v>
      </c>
      <c r="Z2627" s="26">
        <f t="shared" si="1676"/>
        <v>0</v>
      </c>
      <c r="AA2627" s="26">
        <f t="shared" si="1677"/>
        <v>0</v>
      </c>
      <c r="AB2627" s="26">
        <f t="shared" si="1678"/>
        <v>0</v>
      </c>
      <c r="AC2627" s="26">
        <f t="shared" si="1679"/>
        <v>0</v>
      </c>
      <c r="AD2627" s="93">
        <f t="shared" si="1680"/>
        <v>0</v>
      </c>
    </row>
    <row r="2628" spans="1:30" ht="30" customHeight="1" x14ac:dyDescent="0.35">
      <c r="A2628" s="16"/>
      <c r="B2628" s="16"/>
      <c r="C2628" s="17"/>
      <c r="D2628" s="18"/>
      <c r="E2628" s="18"/>
      <c r="F2628" s="19"/>
      <c r="G2628" s="16"/>
      <c r="H2628" s="16"/>
      <c r="I2628" s="19"/>
      <c r="J2628" s="19"/>
      <c r="K2628" s="19"/>
      <c r="L2628" s="19"/>
      <c r="M2628" s="19">
        <f t="shared" si="1669"/>
        <v>0</v>
      </c>
      <c r="N2628" s="19"/>
      <c r="O2628" s="19" t="e">
        <f t="shared" si="1670"/>
        <v>#N/A</v>
      </c>
      <c r="P2628" s="20" t="e">
        <f>VLOOKUP(H2628,Supporting!A:D,2,FALSE)</f>
        <v>#N/A</v>
      </c>
      <c r="Q2628" s="21" t="str">
        <f t="shared" si="1671"/>
        <v>-</v>
      </c>
      <c r="R2628" s="22"/>
      <c r="S2628" s="22"/>
      <c r="T2628" s="23">
        <f t="shared" si="1672"/>
        <v>0</v>
      </c>
      <c r="U2628" s="24">
        <f t="shared" si="1673"/>
        <v>0</v>
      </c>
      <c r="V2628" s="31" t="e">
        <f>VLOOKUP(H2628,Supporting!A:D,3,FALSE)</f>
        <v>#N/A</v>
      </c>
      <c r="W2628" s="25" t="e">
        <f>VLOOKUP(H2628,Supporting!A:D,4,FALSE)</f>
        <v>#N/A</v>
      </c>
      <c r="X2628" s="26" t="e">
        <f t="shared" si="1674"/>
        <v>#N/A</v>
      </c>
      <c r="Y2628" s="26" t="e">
        <f t="shared" si="1675"/>
        <v>#N/A</v>
      </c>
      <c r="Z2628" s="26">
        <f t="shared" si="1676"/>
        <v>0</v>
      </c>
      <c r="AA2628" s="26">
        <f t="shared" si="1677"/>
        <v>0</v>
      </c>
      <c r="AB2628" s="26">
        <f t="shared" si="1678"/>
        <v>0</v>
      </c>
      <c r="AC2628" s="26">
        <f t="shared" si="1679"/>
        <v>0</v>
      </c>
      <c r="AD2628" s="93">
        <f t="shared" si="1680"/>
        <v>0</v>
      </c>
    </row>
    <row r="2629" spans="1:30" ht="30" customHeight="1" x14ac:dyDescent="0.35">
      <c r="A2629" s="16"/>
      <c r="B2629" s="16"/>
      <c r="C2629" s="17"/>
      <c r="D2629" s="18"/>
      <c r="E2629" s="18"/>
      <c r="F2629" s="19"/>
      <c r="G2629" s="16"/>
      <c r="H2629" s="16"/>
      <c r="I2629" s="19"/>
      <c r="J2629" s="19"/>
      <c r="K2629" s="19"/>
      <c r="L2629" s="19"/>
      <c r="M2629" s="19">
        <f t="shared" ref="M2629:M2630" si="1681">K2629-L2629</f>
        <v>0</v>
      </c>
      <c r="N2629" s="19"/>
      <c r="O2629" s="19" t="e">
        <f t="shared" ref="O2629:O2630" si="1682">IF(P2629="m3",I2629*J2629*M2629,IF(P2629="m2-LxH",I2629*M2629,IF(P2629="m2-LxW",I2629*J2629*N2629,IF(P2629="rm",M2629,IF(P2629="lm",I2629,IF(P2629="unit",1,0))))))</f>
        <v>#N/A</v>
      </c>
      <c r="P2629" s="20" t="e">
        <f>VLOOKUP(H2629,Supporting!A:D,2,FALSE)</f>
        <v>#N/A</v>
      </c>
      <c r="Q2629" s="21" t="str">
        <f t="shared" ref="Q2629:Q2630" si="1683">IF(S2629&lt;&gt;0,"off hired",IF(R2629&lt;&gt;0,"on hire","-"))</f>
        <v>-</v>
      </c>
      <c r="R2629" s="22"/>
      <c r="S2629" s="22"/>
      <c r="T2629" s="23">
        <f t="shared" ref="T2629:T2630" si="1684">IF(S2629&lt;&gt;0,1,0)</f>
        <v>0</v>
      </c>
      <c r="U2629" s="24">
        <f t="shared" ref="U2629:U2630" si="1685">IF(Q2629="on hire",$C$1-R2629+1,IF(Q2629="off hired",S2629-R2629+1,0))/7</f>
        <v>0</v>
      </c>
      <c r="V2629" s="31" t="e">
        <f>VLOOKUP(H2629,Supporting!A:D,3,FALSE)</f>
        <v>#N/A</v>
      </c>
      <c r="W2629" s="25" t="e">
        <f>VLOOKUP(H2629,Supporting!A:D,4,FALSE)</f>
        <v>#N/A</v>
      </c>
      <c r="X2629" s="26" t="e">
        <f t="shared" ref="X2629:X2630" si="1686">V2629*O2629</f>
        <v>#N/A</v>
      </c>
      <c r="Y2629" s="26" t="e">
        <f t="shared" ref="Y2629:Y2630" si="1687">W2629*O2629</f>
        <v>#N/A</v>
      </c>
      <c r="Z2629" s="26">
        <f t="shared" ref="Z2629:Z2630" si="1688">_xlfn.IFNA(0.7*O2629*V2629,0)</f>
        <v>0</v>
      </c>
      <c r="AA2629" s="26">
        <f t="shared" ref="AA2629:AA2630" si="1689">IF(Q2629="off hired",0.3*O2629*V2629*T2629,0)</f>
        <v>0</v>
      </c>
      <c r="AB2629" s="26">
        <f t="shared" ref="AB2629:AB2630" si="1690">_xlfn.IFNA(U2629*O2629*W2629,0)</f>
        <v>0</v>
      </c>
      <c r="AC2629" s="26">
        <f t="shared" ref="AC2629:AC2630" si="1691">Z2629+AA2629+AB2629</f>
        <v>0</v>
      </c>
      <c r="AD2629" s="93">
        <f t="shared" ref="AD2629:AD2630" si="1692">_xlfn.IFNA(AC2629,0)</f>
        <v>0</v>
      </c>
    </row>
    <row r="2630" spans="1:30" ht="30" customHeight="1" x14ac:dyDescent="0.35">
      <c r="A2630" s="16"/>
      <c r="B2630" s="16"/>
      <c r="C2630" s="17"/>
      <c r="D2630" s="18"/>
      <c r="E2630" s="18"/>
      <c r="F2630" s="19"/>
      <c r="G2630" s="16"/>
      <c r="H2630" s="16"/>
      <c r="I2630" s="19"/>
      <c r="J2630" s="19"/>
      <c r="K2630" s="19"/>
      <c r="L2630" s="19"/>
      <c r="M2630" s="19">
        <f t="shared" si="1681"/>
        <v>0</v>
      </c>
      <c r="N2630" s="19"/>
      <c r="O2630" s="19" t="e">
        <f t="shared" si="1682"/>
        <v>#N/A</v>
      </c>
      <c r="P2630" s="20" t="e">
        <f>VLOOKUP(H2630,Supporting!A:D,2,FALSE)</f>
        <v>#N/A</v>
      </c>
      <c r="Q2630" s="21" t="str">
        <f t="shared" si="1683"/>
        <v>-</v>
      </c>
      <c r="R2630" s="22"/>
      <c r="S2630" s="22"/>
      <c r="T2630" s="23">
        <f t="shared" si="1684"/>
        <v>0</v>
      </c>
      <c r="U2630" s="24">
        <f t="shared" si="1685"/>
        <v>0</v>
      </c>
      <c r="V2630" s="31" t="e">
        <f>VLOOKUP(H2630,Supporting!A:D,3,FALSE)</f>
        <v>#N/A</v>
      </c>
      <c r="W2630" s="25" t="e">
        <f>VLOOKUP(H2630,Supporting!A:D,4,FALSE)</f>
        <v>#N/A</v>
      </c>
      <c r="X2630" s="26" t="e">
        <f t="shared" si="1686"/>
        <v>#N/A</v>
      </c>
      <c r="Y2630" s="26" t="e">
        <f t="shared" si="1687"/>
        <v>#N/A</v>
      </c>
      <c r="Z2630" s="26">
        <f t="shared" si="1688"/>
        <v>0</v>
      </c>
      <c r="AA2630" s="26">
        <f t="shared" si="1689"/>
        <v>0</v>
      </c>
      <c r="AB2630" s="26">
        <f t="shared" si="1690"/>
        <v>0</v>
      </c>
      <c r="AC2630" s="26">
        <f t="shared" si="1691"/>
        <v>0</v>
      </c>
      <c r="AD2630" s="93">
        <f t="shared" si="1692"/>
        <v>0</v>
      </c>
    </row>
    <row r="2631" spans="1:30" ht="30" customHeight="1" x14ac:dyDescent="0.35">
      <c r="A2631" s="16"/>
      <c r="B2631" s="16"/>
      <c r="C2631" s="17"/>
      <c r="D2631" s="18"/>
      <c r="E2631" s="18"/>
      <c r="F2631" s="19"/>
      <c r="G2631" s="16"/>
      <c r="H2631" s="16"/>
      <c r="I2631" s="19"/>
      <c r="J2631" s="19"/>
      <c r="K2631" s="19"/>
      <c r="L2631" s="19"/>
      <c r="M2631" s="19">
        <f t="shared" si="1657"/>
        <v>0</v>
      </c>
      <c r="N2631" s="19"/>
      <c r="O2631" s="19" t="e">
        <f t="shared" si="1658"/>
        <v>#N/A</v>
      </c>
      <c r="P2631" s="20" t="e">
        <f>VLOOKUP(H2631,Supporting!A:D,2,FALSE)</f>
        <v>#N/A</v>
      </c>
      <c r="Q2631" s="21" t="str">
        <f t="shared" si="1659"/>
        <v>-</v>
      </c>
      <c r="R2631" s="22"/>
      <c r="S2631" s="22"/>
      <c r="T2631" s="23">
        <f t="shared" si="1660"/>
        <v>0</v>
      </c>
      <c r="U2631" s="24">
        <f t="shared" si="1661"/>
        <v>0</v>
      </c>
      <c r="V2631" s="31" t="e">
        <f>VLOOKUP(H2631,Supporting!A:D,3,FALSE)</f>
        <v>#N/A</v>
      </c>
      <c r="W2631" s="25" t="e">
        <f>VLOOKUP(H2631,Supporting!A:D,4,FALSE)</f>
        <v>#N/A</v>
      </c>
      <c r="X2631" s="26" t="e">
        <f t="shared" si="1662"/>
        <v>#N/A</v>
      </c>
      <c r="Y2631" s="26" t="e">
        <f t="shared" si="1663"/>
        <v>#N/A</v>
      </c>
      <c r="Z2631" s="26">
        <f t="shared" si="1664"/>
        <v>0</v>
      </c>
      <c r="AA2631" s="26">
        <f t="shared" si="1665"/>
        <v>0</v>
      </c>
      <c r="AB2631" s="26">
        <f t="shared" si="1666"/>
        <v>0</v>
      </c>
      <c r="AC2631" s="26">
        <f t="shared" si="1667"/>
        <v>0</v>
      </c>
      <c r="AD2631" s="93">
        <f t="shared" si="1668"/>
        <v>0</v>
      </c>
    </row>
    <row r="2632" spans="1:30" ht="30" customHeight="1" x14ac:dyDescent="0.35">
      <c r="A2632" s="16"/>
      <c r="B2632" s="16"/>
      <c r="C2632" s="17"/>
      <c r="D2632" s="18"/>
      <c r="E2632" s="18"/>
      <c r="F2632" s="19"/>
      <c r="G2632" s="16"/>
      <c r="H2632" s="16"/>
      <c r="I2632" s="19"/>
      <c r="J2632" s="19"/>
      <c r="K2632" s="19"/>
      <c r="L2632" s="19"/>
      <c r="M2632" s="19">
        <f t="shared" si="1657"/>
        <v>0</v>
      </c>
      <c r="N2632" s="19"/>
      <c r="O2632" s="19" t="e">
        <f t="shared" si="1658"/>
        <v>#N/A</v>
      </c>
      <c r="P2632" s="20" t="e">
        <f>VLOOKUP(H2632,Supporting!A:D,2,FALSE)</f>
        <v>#N/A</v>
      </c>
      <c r="Q2632" s="21" t="str">
        <f t="shared" si="1659"/>
        <v>-</v>
      </c>
      <c r="R2632" s="22"/>
      <c r="S2632" s="22"/>
      <c r="T2632" s="23">
        <f t="shared" si="1660"/>
        <v>0</v>
      </c>
      <c r="U2632" s="24">
        <f t="shared" si="1661"/>
        <v>0</v>
      </c>
      <c r="V2632" s="31" t="e">
        <f>VLOOKUP(H2632,Supporting!A:D,3,FALSE)</f>
        <v>#N/A</v>
      </c>
      <c r="W2632" s="25" t="e">
        <f>VLOOKUP(H2632,Supporting!A:D,4,FALSE)</f>
        <v>#N/A</v>
      </c>
      <c r="X2632" s="26" t="e">
        <f t="shared" si="1662"/>
        <v>#N/A</v>
      </c>
      <c r="Y2632" s="26" t="e">
        <f t="shared" si="1663"/>
        <v>#N/A</v>
      </c>
      <c r="Z2632" s="26">
        <f t="shared" si="1664"/>
        <v>0</v>
      </c>
      <c r="AA2632" s="26">
        <f t="shared" si="1665"/>
        <v>0</v>
      </c>
      <c r="AB2632" s="26">
        <f t="shared" si="1666"/>
        <v>0</v>
      </c>
      <c r="AC2632" s="26">
        <f t="shared" si="1667"/>
        <v>0</v>
      </c>
      <c r="AD2632" s="93">
        <f t="shared" si="1668"/>
        <v>0</v>
      </c>
    </row>
    <row r="2633" spans="1:30" ht="30" customHeight="1" x14ac:dyDescent="0.35">
      <c r="A2633" s="16"/>
      <c r="B2633" s="16"/>
      <c r="C2633" s="17"/>
      <c r="D2633" s="18"/>
      <c r="E2633" s="18"/>
      <c r="F2633" s="19"/>
      <c r="G2633" s="16"/>
      <c r="H2633" s="16"/>
      <c r="I2633" s="19"/>
      <c r="J2633" s="19"/>
      <c r="K2633" s="19"/>
      <c r="L2633" s="19"/>
      <c r="M2633" s="19">
        <f t="shared" si="1657"/>
        <v>0</v>
      </c>
      <c r="N2633" s="19"/>
      <c r="O2633" s="19" t="e">
        <f t="shared" si="1658"/>
        <v>#N/A</v>
      </c>
      <c r="P2633" s="20" t="e">
        <f>VLOOKUP(H2633,Supporting!A:D,2,FALSE)</f>
        <v>#N/A</v>
      </c>
      <c r="Q2633" s="21" t="str">
        <f t="shared" si="1659"/>
        <v>-</v>
      </c>
      <c r="R2633" s="22"/>
      <c r="S2633" s="22"/>
      <c r="T2633" s="23">
        <f t="shared" si="1660"/>
        <v>0</v>
      </c>
      <c r="U2633" s="24">
        <f t="shared" si="1661"/>
        <v>0</v>
      </c>
      <c r="V2633" s="31" t="e">
        <f>VLOOKUP(H2633,Supporting!A:D,3,FALSE)</f>
        <v>#N/A</v>
      </c>
      <c r="W2633" s="25" t="e">
        <f>VLOOKUP(H2633,Supporting!A:D,4,FALSE)</f>
        <v>#N/A</v>
      </c>
      <c r="X2633" s="26" t="e">
        <f t="shared" si="1662"/>
        <v>#N/A</v>
      </c>
      <c r="Y2633" s="26" t="e">
        <f t="shared" si="1663"/>
        <v>#N/A</v>
      </c>
      <c r="Z2633" s="26">
        <f t="shared" si="1664"/>
        <v>0</v>
      </c>
      <c r="AA2633" s="26">
        <f t="shared" si="1665"/>
        <v>0</v>
      </c>
      <c r="AB2633" s="26">
        <f t="shared" si="1666"/>
        <v>0</v>
      </c>
      <c r="AC2633" s="26">
        <f t="shared" si="1667"/>
        <v>0</v>
      </c>
      <c r="AD2633" s="93">
        <f t="shared" si="1668"/>
        <v>0</v>
      </c>
    </row>
    <row r="2634" spans="1:30" ht="30" customHeight="1" x14ac:dyDescent="0.35">
      <c r="A2634" s="16"/>
      <c r="B2634" s="16"/>
      <c r="C2634" s="17"/>
      <c r="D2634" s="18"/>
      <c r="E2634" s="18"/>
      <c r="F2634" s="19"/>
      <c r="G2634" s="16"/>
      <c r="H2634" s="16"/>
      <c r="I2634" s="19"/>
      <c r="J2634" s="19"/>
      <c r="K2634" s="19"/>
      <c r="L2634" s="19"/>
      <c r="M2634" s="19">
        <f t="shared" si="1657"/>
        <v>0</v>
      </c>
      <c r="N2634" s="19"/>
      <c r="O2634" s="19" t="e">
        <f t="shared" si="1658"/>
        <v>#N/A</v>
      </c>
      <c r="P2634" s="20" t="e">
        <f>VLOOKUP(H2634,Supporting!A:D,2,FALSE)</f>
        <v>#N/A</v>
      </c>
      <c r="Q2634" s="21" t="str">
        <f t="shared" si="1659"/>
        <v>-</v>
      </c>
      <c r="R2634" s="22"/>
      <c r="S2634" s="22"/>
      <c r="T2634" s="23">
        <f t="shared" si="1660"/>
        <v>0</v>
      </c>
      <c r="U2634" s="24">
        <f t="shared" si="1661"/>
        <v>0</v>
      </c>
      <c r="V2634" s="31" t="e">
        <f>VLOOKUP(H2634,Supporting!A:D,3,FALSE)</f>
        <v>#N/A</v>
      </c>
      <c r="W2634" s="25" t="e">
        <f>VLOOKUP(H2634,Supporting!A:D,4,FALSE)</f>
        <v>#N/A</v>
      </c>
      <c r="X2634" s="26" t="e">
        <f t="shared" si="1662"/>
        <v>#N/A</v>
      </c>
      <c r="Y2634" s="26" t="e">
        <f t="shared" si="1663"/>
        <v>#N/A</v>
      </c>
      <c r="Z2634" s="26">
        <f t="shared" si="1664"/>
        <v>0</v>
      </c>
      <c r="AA2634" s="26">
        <f t="shared" si="1665"/>
        <v>0</v>
      </c>
      <c r="AB2634" s="26">
        <f t="shared" si="1666"/>
        <v>0</v>
      </c>
      <c r="AC2634" s="26">
        <f t="shared" si="1667"/>
        <v>0</v>
      </c>
      <c r="AD2634" s="93">
        <f t="shared" si="1668"/>
        <v>0</v>
      </c>
    </row>
    <row r="2635" spans="1:30" ht="30" customHeight="1" x14ac:dyDescent="0.35">
      <c r="A2635" s="16"/>
      <c r="B2635" s="16"/>
      <c r="C2635" s="17"/>
      <c r="D2635" s="18"/>
      <c r="E2635" s="18"/>
      <c r="F2635" s="19"/>
      <c r="G2635" s="16"/>
      <c r="H2635" s="16"/>
      <c r="I2635" s="19"/>
      <c r="J2635" s="19"/>
      <c r="K2635" s="19"/>
      <c r="L2635" s="19"/>
      <c r="M2635" s="19">
        <f t="shared" si="1657"/>
        <v>0</v>
      </c>
      <c r="N2635" s="19"/>
      <c r="O2635" s="19" t="e">
        <f t="shared" si="1658"/>
        <v>#N/A</v>
      </c>
      <c r="P2635" s="20" t="e">
        <f>VLOOKUP(H2635,Supporting!A:D,2,FALSE)</f>
        <v>#N/A</v>
      </c>
      <c r="Q2635" s="21" t="str">
        <f t="shared" si="1659"/>
        <v>-</v>
      </c>
      <c r="R2635" s="22"/>
      <c r="S2635" s="22"/>
      <c r="T2635" s="23">
        <f t="shared" si="1660"/>
        <v>0</v>
      </c>
      <c r="U2635" s="24">
        <f t="shared" si="1661"/>
        <v>0</v>
      </c>
      <c r="V2635" s="31" t="e">
        <f>VLOOKUP(H2635,Supporting!A:D,3,FALSE)</f>
        <v>#N/A</v>
      </c>
      <c r="W2635" s="25" t="e">
        <f>VLOOKUP(H2635,Supporting!A:D,4,FALSE)</f>
        <v>#N/A</v>
      </c>
      <c r="X2635" s="26" t="e">
        <f t="shared" si="1662"/>
        <v>#N/A</v>
      </c>
      <c r="Y2635" s="26" t="e">
        <f t="shared" si="1663"/>
        <v>#N/A</v>
      </c>
      <c r="Z2635" s="26">
        <f t="shared" si="1664"/>
        <v>0</v>
      </c>
      <c r="AA2635" s="26">
        <f t="shared" si="1665"/>
        <v>0</v>
      </c>
      <c r="AB2635" s="26">
        <f t="shared" si="1666"/>
        <v>0</v>
      </c>
      <c r="AC2635" s="26">
        <f t="shared" si="1667"/>
        <v>0</v>
      </c>
      <c r="AD2635" s="93">
        <f t="shared" si="1668"/>
        <v>0</v>
      </c>
    </row>
    <row r="2636" spans="1:30" ht="30" customHeight="1" x14ac:dyDescent="0.35">
      <c r="A2636" s="16"/>
      <c r="B2636" s="16"/>
      <c r="C2636" s="17"/>
      <c r="D2636" s="18"/>
      <c r="E2636" s="18"/>
      <c r="F2636" s="19"/>
      <c r="G2636" s="16"/>
      <c r="H2636" s="16"/>
      <c r="I2636" s="19"/>
      <c r="J2636" s="19"/>
      <c r="K2636" s="19"/>
      <c r="L2636" s="19"/>
      <c r="M2636" s="19">
        <f t="shared" si="1657"/>
        <v>0</v>
      </c>
      <c r="N2636" s="19"/>
      <c r="O2636" s="19" t="e">
        <f t="shared" si="1658"/>
        <v>#N/A</v>
      </c>
      <c r="P2636" s="20" t="e">
        <f>VLOOKUP(H2636,Supporting!A:D,2,FALSE)</f>
        <v>#N/A</v>
      </c>
      <c r="Q2636" s="21" t="str">
        <f t="shared" si="1659"/>
        <v>-</v>
      </c>
      <c r="R2636" s="22"/>
      <c r="S2636" s="22"/>
      <c r="T2636" s="23">
        <f t="shared" si="1660"/>
        <v>0</v>
      </c>
      <c r="U2636" s="24">
        <f t="shared" si="1661"/>
        <v>0</v>
      </c>
      <c r="V2636" s="31" t="e">
        <f>VLOOKUP(H2636,Supporting!A:D,3,FALSE)</f>
        <v>#N/A</v>
      </c>
      <c r="W2636" s="25" t="e">
        <f>VLOOKUP(H2636,Supporting!A:D,4,FALSE)</f>
        <v>#N/A</v>
      </c>
      <c r="X2636" s="26" t="e">
        <f t="shared" si="1662"/>
        <v>#N/A</v>
      </c>
      <c r="Y2636" s="26" t="e">
        <f t="shared" si="1663"/>
        <v>#N/A</v>
      </c>
      <c r="Z2636" s="26">
        <f t="shared" si="1664"/>
        <v>0</v>
      </c>
      <c r="AA2636" s="26">
        <f t="shared" si="1665"/>
        <v>0</v>
      </c>
      <c r="AB2636" s="26">
        <f t="shared" si="1666"/>
        <v>0</v>
      </c>
      <c r="AC2636" s="26">
        <f t="shared" si="1667"/>
        <v>0</v>
      </c>
      <c r="AD2636" s="93">
        <f t="shared" si="1668"/>
        <v>0</v>
      </c>
    </row>
    <row r="2637" spans="1:30" ht="30" customHeight="1" x14ac:dyDescent="0.35">
      <c r="A2637" s="16"/>
      <c r="B2637" s="16"/>
      <c r="C2637" s="17"/>
      <c r="D2637" s="18"/>
      <c r="E2637" s="18"/>
      <c r="F2637" s="19"/>
      <c r="G2637" s="16"/>
      <c r="H2637" s="16"/>
      <c r="I2637" s="19"/>
      <c r="J2637" s="19"/>
      <c r="K2637" s="19"/>
      <c r="L2637" s="19"/>
      <c r="M2637" s="19">
        <f t="shared" si="1657"/>
        <v>0</v>
      </c>
      <c r="N2637" s="19"/>
      <c r="O2637" s="19" t="e">
        <f t="shared" si="1658"/>
        <v>#N/A</v>
      </c>
      <c r="P2637" s="20" t="e">
        <f>VLOOKUP(H2637,Supporting!A:D,2,FALSE)</f>
        <v>#N/A</v>
      </c>
      <c r="Q2637" s="21" t="str">
        <f t="shared" si="1659"/>
        <v>-</v>
      </c>
      <c r="R2637" s="22"/>
      <c r="S2637" s="22"/>
      <c r="T2637" s="23">
        <f t="shared" si="1660"/>
        <v>0</v>
      </c>
      <c r="U2637" s="24">
        <f t="shared" si="1661"/>
        <v>0</v>
      </c>
      <c r="V2637" s="31" t="e">
        <f>VLOOKUP(H2637,Supporting!A:D,3,FALSE)</f>
        <v>#N/A</v>
      </c>
      <c r="W2637" s="25" t="e">
        <f>VLOOKUP(H2637,Supporting!A:D,4,FALSE)</f>
        <v>#N/A</v>
      </c>
      <c r="X2637" s="26" t="e">
        <f t="shared" si="1662"/>
        <v>#N/A</v>
      </c>
      <c r="Y2637" s="26" t="e">
        <f t="shared" si="1663"/>
        <v>#N/A</v>
      </c>
      <c r="Z2637" s="26">
        <f t="shared" si="1664"/>
        <v>0</v>
      </c>
      <c r="AA2637" s="26">
        <f t="shared" si="1665"/>
        <v>0</v>
      </c>
      <c r="AB2637" s="26">
        <f t="shared" si="1666"/>
        <v>0</v>
      </c>
      <c r="AC2637" s="26">
        <f t="shared" si="1667"/>
        <v>0</v>
      </c>
      <c r="AD2637" s="93">
        <f t="shared" si="1668"/>
        <v>0</v>
      </c>
    </row>
    <row r="2638" spans="1:30" ht="30" customHeight="1" x14ac:dyDescent="0.35">
      <c r="A2638" s="16"/>
      <c r="B2638" s="16"/>
      <c r="C2638" s="17"/>
      <c r="D2638" s="18"/>
      <c r="E2638" s="18"/>
      <c r="F2638" s="19"/>
      <c r="G2638" s="16"/>
      <c r="H2638" s="16"/>
      <c r="I2638" s="19"/>
      <c r="J2638" s="19"/>
      <c r="K2638" s="19"/>
      <c r="L2638" s="19"/>
      <c r="M2638" s="19">
        <f t="shared" si="1657"/>
        <v>0</v>
      </c>
      <c r="N2638" s="19"/>
      <c r="O2638" s="19" t="e">
        <f t="shared" si="1658"/>
        <v>#N/A</v>
      </c>
      <c r="P2638" s="20" t="e">
        <f>VLOOKUP(H2638,Supporting!A:D,2,FALSE)</f>
        <v>#N/A</v>
      </c>
      <c r="Q2638" s="21" t="str">
        <f t="shared" si="1659"/>
        <v>-</v>
      </c>
      <c r="R2638" s="22"/>
      <c r="S2638" s="22"/>
      <c r="T2638" s="23">
        <f t="shared" si="1660"/>
        <v>0</v>
      </c>
      <c r="U2638" s="24">
        <f t="shared" si="1661"/>
        <v>0</v>
      </c>
      <c r="V2638" s="31" t="e">
        <f>VLOOKUP(H2638,Supporting!A:D,3,FALSE)</f>
        <v>#N/A</v>
      </c>
      <c r="W2638" s="25" t="e">
        <f>VLOOKUP(H2638,Supporting!A:D,4,FALSE)</f>
        <v>#N/A</v>
      </c>
      <c r="X2638" s="26" t="e">
        <f t="shared" si="1662"/>
        <v>#N/A</v>
      </c>
      <c r="Y2638" s="26" t="e">
        <f t="shared" si="1663"/>
        <v>#N/A</v>
      </c>
      <c r="Z2638" s="26">
        <f t="shared" si="1664"/>
        <v>0</v>
      </c>
      <c r="AA2638" s="26">
        <f t="shared" si="1665"/>
        <v>0</v>
      </c>
      <c r="AB2638" s="26">
        <f t="shared" si="1666"/>
        <v>0</v>
      </c>
      <c r="AC2638" s="26">
        <f t="shared" si="1667"/>
        <v>0</v>
      </c>
      <c r="AD2638" s="93">
        <f t="shared" si="1668"/>
        <v>0</v>
      </c>
    </row>
    <row r="2639" spans="1:30" ht="30" customHeight="1" x14ac:dyDescent="0.35">
      <c r="A2639" s="16"/>
      <c r="B2639" s="16"/>
      <c r="C2639" s="17"/>
      <c r="D2639" s="18"/>
      <c r="E2639" s="18"/>
      <c r="F2639" s="19"/>
      <c r="G2639" s="16"/>
      <c r="H2639" s="16"/>
      <c r="I2639" s="19"/>
      <c r="J2639" s="19"/>
      <c r="K2639" s="19"/>
      <c r="L2639" s="19"/>
      <c r="M2639" s="19">
        <f t="shared" si="1657"/>
        <v>0</v>
      </c>
      <c r="N2639" s="19"/>
      <c r="O2639" s="19" t="e">
        <f t="shared" si="1658"/>
        <v>#N/A</v>
      </c>
      <c r="P2639" s="20" t="e">
        <f>VLOOKUP(H2639,Supporting!A:D,2,FALSE)</f>
        <v>#N/A</v>
      </c>
      <c r="Q2639" s="21" t="str">
        <f t="shared" si="1659"/>
        <v>-</v>
      </c>
      <c r="R2639" s="22"/>
      <c r="S2639" s="22"/>
      <c r="T2639" s="23">
        <f t="shared" si="1660"/>
        <v>0</v>
      </c>
      <c r="U2639" s="24">
        <f t="shared" si="1661"/>
        <v>0</v>
      </c>
      <c r="V2639" s="31" t="e">
        <f>VLOOKUP(H2639,Supporting!A:D,3,FALSE)</f>
        <v>#N/A</v>
      </c>
      <c r="W2639" s="25" t="e">
        <f>VLOOKUP(H2639,Supporting!A:D,4,FALSE)</f>
        <v>#N/A</v>
      </c>
      <c r="X2639" s="26" t="e">
        <f t="shared" si="1662"/>
        <v>#N/A</v>
      </c>
      <c r="Y2639" s="26" t="e">
        <f t="shared" si="1663"/>
        <v>#N/A</v>
      </c>
      <c r="Z2639" s="26">
        <f t="shared" si="1664"/>
        <v>0</v>
      </c>
      <c r="AA2639" s="26">
        <f t="shared" si="1665"/>
        <v>0</v>
      </c>
      <c r="AB2639" s="26">
        <f t="shared" si="1666"/>
        <v>0</v>
      </c>
      <c r="AC2639" s="26">
        <f t="shared" si="1667"/>
        <v>0</v>
      </c>
      <c r="AD2639" s="93">
        <f t="shared" si="1668"/>
        <v>0</v>
      </c>
    </row>
    <row r="2640" spans="1:30" ht="30" customHeight="1" x14ac:dyDescent="0.35">
      <c r="A2640" s="16"/>
      <c r="B2640" s="16"/>
      <c r="C2640" s="17"/>
      <c r="D2640" s="18"/>
      <c r="E2640" s="18"/>
      <c r="F2640" s="19"/>
      <c r="G2640" s="16"/>
      <c r="H2640" s="16"/>
      <c r="I2640" s="19"/>
      <c r="J2640" s="19"/>
      <c r="K2640" s="19"/>
      <c r="L2640" s="19"/>
      <c r="M2640" s="19">
        <f t="shared" si="1657"/>
        <v>0</v>
      </c>
      <c r="N2640" s="19"/>
      <c r="O2640" s="19" t="e">
        <f t="shared" si="1658"/>
        <v>#N/A</v>
      </c>
      <c r="P2640" s="20" t="e">
        <f>VLOOKUP(H2640,Supporting!A:D,2,FALSE)</f>
        <v>#N/A</v>
      </c>
      <c r="Q2640" s="21" t="str">
        <f t="shared" si="1659"/>
        <v>-</v>
      </c>
      <c r="R2640" s="22"/>
      <c r="S2640" s="22"/>
      <c r="T2640" s="23">
        <f t="shared" si="1660"/>
        <v>0</v>
      </c>
      <c r="U2640" s="24">
        <f t="shared" si="1661"/>
        <v>0</v>
      </c>
      <c r="V2640" s="31" t="e">
        <f>VLOOKUP(H2640,Supporting!A:D,3,FALSE)</f>
        <v>#N/A</v>
      </c>
      <c r="W2640" s="25" t="e">
        <f>VLOOKUP(H2640,Supporting!A:D,4,FALSE)</f>
        <v>#N/A</v>
      </c>
      <c r="X2640" s="26" t="e">
        <f t="shared" si="1662"/>
        <v>#N/A</v>
      </c>
      <c r="Y2640" s="26" t="e">
        <f t="shared" si="1663"/>
        <v>#N/A</v>
      </c>
      <c r="Z2640" s="26">
        <f t="shared" si="1664"/>
        <v>0</v>
      </c>
      <c r="AA2640" s="26">
        <f t="shared" si="1665"/>
        <v>0</v>
      </c>
      <c r="AB2640" s="26">
        <f t="shared" si="1666"/>
        <v>0</v>
      </c>
      <c r="AC2640" s="26">
        <f t="shared" si="1667"/>
        <v>0</v>
      </c>
      <c r="AD2640" s="93">
        <f t="shared" si="1668"/>
        <v>0</v>
      </c>
    </row>
    <row r="2641" spans="1:32" ht="30" customHeight="1" x14ac:dyDescent="0.35">
      <c r="A2641" s="16"/>
      <c r="B2641" s="16"/>
      <c r="C2641" s="17"/>
      <c r="D2641" s="18"/>
      <c r="E2641" s="18"/>
      <c r="F2641" s="19"/>
      <c r="G2641" s="16"/>
      <c r="H2641" s="16"/>
      <c r="I2641" s="19"/>
      <c r="J2641" s="19"/>
      <c r="K2641" s="19"/>
      <c r="L2641" s="19"/>
      <c r="M2641" s="19">
        <f t="shared" si="1657"/>
        <v>0</v>
      </c>
      <c r="N2641" s="19"/>
      <c r="O2641" s="19" t="e">
        <f t="shared" si="1658"/>
        <v>#N/A</v>
      </c>
      <c r="P2641" s="20" t="e">
        <f>VLOOKUP(H2641,Supporting!A:D,2,FALSE)</f>
        <v>#N/A</v>
      </c>
      <c r="Q2641" s="21" t="str">
        <f t="shared" si="1659"/>
        <v>-</v>
      </c>
      <c r="R2641" s="22"/>
      <c r="S2641" s="22"/>
      <c r="T2641" s="23">
        <f t="shared" si="1660"/>
        <v>0</v>
      </c>
      <c r="U2641" s="24">
        <f t="shared" si="1661"/>
        <v>0</v>
      </c>
      <c r="V2641" s="31" t="e">
        <f>VLOOKUP(H2641,Supporting!A:D,3,FALSE)</f>
        <v>#N/A</v>
      </c>
      <c r="W2641" s="25" t="e">
        <f>VLOOKUP(H2641,Supporting!A:D,4,FALSE)</f>
        <v>#N/A</v>
      </c>
      <c r="X2641" s="26" t="e">
        <f t="shared" si="1662"/>
        <v>#N/A</v>
      </c>
      <c r="Y2641" s="26" t="e">
        <f t="shared" si="1663"/>
        <v>#N/A</v>
      </c>
      <c r="Z2641" s="26">
        <f t="shared" si="1664"/>
        <v>0</v>
      </c>
      <c r="AA2641" s="26">
        <f t="shared" si="1665"/>
        <v>0</v>
      </c>
      <c r="AB2641" s="26">
        <f t="shared" si="1666"/>
        <v>0</v>
      </c>
      <c r="AC2641" s="26">
        <f t="shared" si="1667"/>
        <v>0</v>
      </c>
      <c r="AD2641" s="93">
        <f t="shared" si="1668"/>
        <v>0</v>
      </c>
    </row>
    <row r="2642" spans="1:32" ht="30" customHeight="1" x14ac:dyDescent="0.35">
      <c r="A2642" s="16"/>
      <c r="B2642" s="16"/>
      <c r="C2642" s="17"/>
      <c r="D2642" s="18"/>
      <c r="E2642" s="18"/>
      <c r="F2642" s="19"/>
      <c r="G2642" s="16"/>
      <c r="H2642" s="16"/>
      <c r="I2642" s="19"/>
      <c r="J2642" s="19"/>
      <c r="K2642" s="19"/>
      <c r="L2642" s="19"/>
      <c r="M2642" s="19">
        <f t="shared" si="1657"/>
        <v>0</v>
      </c>
      <c r="N2642" s="19"/>
      <c r="O2642" s="19" t="e">
        <f t="shared" si="1658"/>
        <v>#N/A</v>
      </c>
      <c r="P2642" s="20" t="e">
        <f>VLOOKUP(H2642,Supporting!A:D,2,FALSE)</f>
        <v>#N/A</v>
      </c>
      <c r="Q2642" s="21" t="str">
        <f t="shared" si="1659"/>
        <v>-</v>
      </c>
      <c r="R2642" s="22"/>
      <c r="S2642" s="22"/>
      <c r="T2642" s="23">
        <f t="shared" si="1660"/>
        <v>0</v>
      </c>
      <c r="U2642" s="24">
        <f t="shared" si="1661"/>
        <v>0</v>
      </c>
      <c r="V2642" s="31" t="e">
        <f>VLOOKUP(H2642,Supporting!A:D,3,FALSE)</f>
        <v>#N/A</v>
      </c>
      <c r="W2642" s="25" t="e">
        <f>VLOOKUP(H2642,Supporting!A:D,4,FALSE)</f>
        <v>#N/A</v>
      </c>
      <c r="X2642" s="26" t="e">
        <f t="shared" si="1662"/>
        <v>#N/A</v>
      </c>
      <c r="Y2642" s="26" t="e">
        <f t="shared" si="1663"/>
        <v>#N/A</v>
      </c>
      <c r="Z2642" s="26">
        <f t="shared" si="1664"/>
        <v>0</v>
      </c>
      <c r="AA2642" s="26">
        <f t="shared" si="1665"/>
        <v>0</v>
      </c>
      <c r="AB2642" s="26">
        <f t="shared" si="1666"/>
        <v>0</v>
      </c>
      <c r="AC2642" s="26">
        <f t="shared" si="1667"/>
        <v>0</v>
      </c>
      <c r="AD2642" s="93">
        <f t="shared" si="1668"/>
        <v>0</v>
      </c>
    </row>
    <row r="2643" spans="1:32" ht="30" customHeight="1" x14ac:dyDescent="0.35">
      <c r="A2643" s="16"/>
      <c r="B2643" s="16"/>
      <c r="C2643" s="17"/>
      <c r="D2643" s="18"/>
      <c r="E2643" s="18"/>
      <c r="F2643" s="19"/>
      <c r="G2643" s="16"/>
      <c r="H2643" s="16"/>
      <c r="I2643" s="19"/>
      <c r="J2643" s="19"/>
      <c r="K2643" s="19"/>
      <c r="L2643" s="19"/>
      <c r="M2643" s="19">
        <f t="shared" si="1657"/>
        <v>0</v>
      </c>
      <c r="N2643" s="19"/>
      <c r="O2643" s="19" t="e">
        <f t="shared" si="1658"/>
        <v>#N/A</v>
      </c>
      <c r="P2643" s="20" t="e">
        <f>VLOOKUP(H2643,Supporting!A:D,2,FALSE)</f>
        <v>#N/A</v>
      </c>
      <c r="Q2643" s="21" t="str">
        <f t="shared" si="1659"/>
        <v>-</v>
      </c>
      <c r="R2643" s="22"/>
      <c r="S2643" s="22"/>
      <c r="T2643" s="23">
        <f t="shared" si="1660"/>
        <v>0</v>
      </c>
      <c r="U2643" s="24">
        <f t="shared" si="1661"/>
        <v>0</v>
      </c>
      <c r="V2643" s="31" t="e">
        <f>VLOOKUP(H2643,Supporting!A:D,3,FALSE)</f>
        <v>#N/A</v>
      </c>
      <c r="W2643" s="25" t="e">
        <f>VLOOKUP(H2643,Supporting!A:D,4,FALSE)</f>
        <v>#N/A</v>
      </c>
      <c r="X2643" s="26" t="e">
        <f t="shared" si="1662"/>
        <v>#N/A</v>
      </c>
      <c r="Y2643" s="26" t="e">
        <f t="shared" si="1663"/>
        <v>#N/A</v>
      </c>
      <c r="Z2643" s="26">
        <f t="shared" si="1664"/>
        <v>0</v>
      </c>
      <c r="AA2643" s="26">
        <f t="shared" si="1665"/>
        <v>0</v>
      </c>
      <c r="AB2643" s="26">
        <f t="shared" si="1666"/>
        <v>0</v>
      </c>
      <c r="AC2643" s="26">
        <f t="shared" si="1667"/>
        <v>0</v>
      </c>
      <c r="AD2643" s="93">
        <f t="shared" si="1668"/>
        <v>0</v>
      </c>
    </row>
    <row r="2644" spans="1:32" ht="30" customHeight="1" x14ac:dyDescent="0.35">
      <c r="A2644" s="16"/>
      <c r="B2644" s="16"/>
      <c r="C2644" s="17"/>
      <c r="D2644" s="18"/>
      <c r="E2644" s="18"/>
      <c r="F2644" s="19"/>
      <c r="G2644" s="16"/>
      <c r="H2644" s="16"/>
      <c r="I2644" s="19"/>
      <c r="J2644" s="19"/>
      <c r="K2644" s="19"/>
      <c r="L2644" s="19"/>
      <c r="M2644" s="19">
        <f t="shared" si="1657"/>
        <v>0</v>
      </c>
      <c r="N2644" s="19"/>
      <c r="O2644" s="19" t="e">
        <f t="shared" si="1658"/>
        <v>#N/A</v>
      </c>
      <c r="P2644" s="20" t="e">
        <f>VLOOKUP(H2644,Supporting!A:D,2,FALSE)</f>
        <v>#N/A</v>
      </c>
      <c r="Q2644" s="21" t="str">
        <f t="shared" si="1659"/>
        <v>-</v>
      </c>
      <c r="R2644" s="22"/>
      <c r="S2644" s="22"/>
      <c r="T2644" s="23">
        <f t="shared" si="1660"/>
        <v>0</v>
      </c>
      <c r="U2644" s="24">
        <f t="shared" si="1661"/>
        <v>0</v>
      </c>
      <c r="V2644" s="31" t="e">
        <f>VLOOKUP(H2644,Supporting!A:D,3,FALSE)</f>
        <v>#N/A</v>
      </c>
      <c r="W2644" s="25" t="e">
        <f>VLOOKUP(H2644,Supporting!A:D,4,FALSE)</f>
        <v>#N/A</v>
      </c>
      <c r="X2644" s="26" t="e">
        <f t="shared" si="1662"/>
        <v>#N/A</v>
      </c>
      <c r="Y2644" s="26" t="e">
        <f t="shared" si="1663"/>
        <v>#N/A</v>
      </c>
      <c r="Z2644" s="26">
        <f t="shared" si="1664"/>
        <v>0</v>
      </c>
      <c r="AA2644" s="26">
        <f t="shared" si="1665"/>
        <v>0</v>
      </c>
      <c r="AB2644" s="26">
        <f t="shared" si="1666"/>
        <v>0</v>
      </c>
      <c r="AC2644" s="26">
        <f t="shared" si="1667"/>
        <v>0</v>
      </c>
      <c r="AD2644" s="93">
        <f t="shared" si="1668"/>
        <v>0</v>
      </c>
    </row>
    <row r="2645" spans="1:32" ht="30" customHeight="1" x14ac:dyDescent="0.35">
      <c r="A2645" s="16"/>
      <c r="B2645" s="16"/>
      <c r="C2645" s="17"/>
      <c r="D2645" s="18"/>
      <c r="E2645" s="18"/>
      <c r="F2645" s="19"/>
      <c r="G2645" s="16"/>
      <c r="H2645" s="16"/>
      <c r="I2645" s="19"/>
      <c r="J2645" s="19"/>
      <c r="K2645" s="19"/>
      <c r="L2645" s="19"/>
      <c r="M2645" s="19">
        <f t="shared" si="1657"/>
        <v>0</v>
      </c>
      <c r="N2645" s="19"/>
      <c r="O2645" s="19" t="e">
        <f t="shared" si="1658"/>
        <v>#N/A</v>
      </c>
      <c r="P2645" s="20" t="e">
        <f>VLOOKUP(H2645,Supporting!A:D,2,FALSE)</f>
        <v>#N/A</v>
      </c>
      <c r="Q2645" s="21" t="str">
        <f t="shared" si="1659"/>
        <v>-</v>
      </c>
      <c r="R2645" s="22"/>
      <c r="S2645" s="22"/>
      <c r="T2645" s="23">
        <f t="shared" si="1660"/>
        <v>0</v>
      </c>
      <c r="U2645" s="24">
        <f t="shared" si="1661"/>
        <v>0</v>
      </c>
      <c r="V2645" s="31" t="e">
        <f>VLOOKUP(H2645,Supporting!A:D,3,FALSE)</f>
        <v>#N/A</v>
      </c>
      <c r="W2645" s="25" t="e">
        <f>VLOOKUP(H2645,Supporting!A:D,4,FALSE)</f>
        <v>#N/A</v>
      </c>
      <c r="X2645" s="26" t="e">
        <f t="shared" si="1662"/>
        <v>#N/A</v>
      </c>
      <c r="Y2645" s="26" t="e">
        <f t="shared" si="1663"/>
        <v>#N/A</v>
      </c>
      <c r="Z2645" s="26">
        <f t="shared" si="1664"/>
        <v>0</v>
      </c>
      <c r="AA2645" s="26">
        <f t="shared" si="1665"/>
        <v>0</v>
      </c>
      <c r="AB2645" s="26">
        <f t="shared" si="1666"/>
        <v>0</v>
      </c>
      <c r="AC2645" s="26">
        <f t="shared" si="1667"/>
        <v>0</v>
      </c>
      <c r="AD2645" s="93">
        <f t="shared" si="1668"/>
        <v>0</v>
      </c>
    </row>
    <row r="2646" spans="1:32" ht="30" customHeight="1" x14ac:dyDescent="0.35">
      <c r="A2646" s="16"/>
      <c r="B2646" s="16"/>
      <c r="C2646" s="17"/>
      <c r="D2646" s="18"/>
      <c r="E2646" s="18"/>
      <c r="F2646" s="19"/>
      <c r="G2646" s="16"/>
      <c r="H2646" s="16"/>
      <c r="I2646" s="19"/>
      <c r="J2646" s="19"/>
      <c r="K2646" s="19"/>
      <c r="L2646" s="19"/>
      <c r="M2646" s="19">
        <f t="shared" si="1657"/>
        <v>0</v>
      </c>
      <c r="N2646" s="19"/>
      <c r="O2646" s="19" t="e">
        <f t="shared" si="1658"/>
        <v>#N/A</v>
      </c>
      <c r="P2646" s="20" t="e">
        <f>VLOOKUP(H2646,Supporting!A:D,2,FALSE)</f>
        <v>#N/A</v>
      </c>
      <c r="Q2646" s="21" t="str">
        <f t="shared" si="1659"/>
        <v>-</v>
      </c>
      <c r="R2646" s="22"/>
      <c r="S2646" s="22"/>
      <c r="T2646" s="23">
        <f t="shared" si="1660"/>
        <v>0</v>
      </c>
      <c r="U2646" s="24">
        <f t="shared" si="1661"/>
        <v>0</v>
      </c>
      <c r="V2646" s="31" t="e">
        <f>VLOOKUP(H2646,Supporting!A:D,3,FALSE)</f>
        <v>#N/A</v>
      </c>
      <c r="W2646" s="25" t="e">
        <f>VLOOKUP(H2646,Supporting!A:D,4,FALSE)</f>
        <v>#N/A</v>
      </c>
      <c r="X2646" s="26" t="e">
        <f t="shared" si="1662"/>
        <v>#N/A</v>
      </c>
      <c r="Y2646" s="26" t="e">
        <f t="shared" si="1663"/>
        <v>#N/A</v>
      </c>
      <c r="Z2646" s="26">
        <f t="shared" si="1664"/>
        <v>0</v>
      </c>
      <c r="AA2646" s="26">
        <f t="shared" si="1665"/>
        <v>0</v>
      </c>
      <c r="AB2646" s="26">
        <f t="shared" si="1666"/>
        <v>0</v>
      </c>
      <c r="AC2646" s="26">
        <f t="shared" si="1667"/>
        <v>0</v>
      </c>
      <c r="AD2646" s="93">
        <f t="shared" si="1668"/>
        <v>0</v>
      </c>
    </row>
    <row r="2647" spans="1:32" ht="30" customHeight="1" x14ac:dyDescent="0.35">
      <c r="A2647" s="16"/>
      <c r="B2647" s="16"/>
      <c r="C2647" s="17"/>
      <c r="D2647" s="18"/>
      <c r="E2647" s="18"/>
      <c r="F2647" s="19"/>
      <c r="G2647" s="16"/>
      <c r="H2647" s="16"/>
      <c r="I2647" s="19"/>
      <c r="J2647" s="19"/>
      <c r="K2647" s="19"/>
      <c r="L2647" s="19"/>
      <c r="M2647" s="19">
        <f t="shared" si="1657"/>
        <v>0</v>
      </c>
      <c r="N2647" s="19"/>
      <c r="O2647" s="19" t="e">
        <f t="shared" si="1658"/>
        <v>#N/A</v>
      </c>
      <c r="P2647" s="20" t="e">
        <f>VLOOKUP(H2647,Supporting!A:D,2,FALSE)</f>
        <v>#N/A</v>
      </c>
      <c r="Q2647" s="21" t="str">
        <f t="shared" si="1659"/>
        <v>-</v>
      </c>
      <c r="R2647" s="22"/>
      <c r="S2647" s="22"/>
      <c r="T2647" s="23">
        <f t="shared" si="1660"/>
        <v>0</v>
      </c>
      <c r="U2647" s="24">
        <f t="shared" si="1661"/>
        <v>0</v>
      </c>
      <c r="V2647" s="31" t="e">
        <f>VLOOKUP(H2647,Supporting!A:D,3,FALSE)</f>
        <v>#N/A</v>
      </c>
      <c r="W2647" s="25" t="e">
        <f>VLOOKUP(H2647,Supporting!A:D,4,FALSE)</f>
        <v>#N/A</v>
      </c>
      <c r="X2647" s="26" t="e">
        <f t="shared" si="1662"/>
        <v>#N/A</v>
      </c>
      <c r="Y2647" s="26" t="e">
        <f t="shared" si="1663"/>
        <v>#N/A</v>
      </c>
      <c r="Z2647" s="26">
        <f t="shared" si="1664"/>
        <v>0</v>
      </c>
      <c r="AA2647" s="26">
        <f t="shared" si="1665"/>
        <v>0</v>
      </c>
      <c r="AB2647" s="26">
        <f t="shared" si="1666"/>
        <v>0</v>
      </c>
      <c r="AC2647" s="26">
        <f t="shared" si="1667"/>
        <v>0</v>
      </c>
      <c r="AD2647" s="93">
        <f t="shared" si="1668"/>
        <v>0</v>
      </c>
    </row>
    <row r="2648" spans="1:32" ht="30" customHeight="1" x14ac:dyDescent="0.35">
      <c r="A2648" s="16"/>
      <c r="B2648" s="16"/>
      <c r="C2648" s="17"/>
      <c r="D2648" s="18"/>
      <c r="E2648" s="18"/>
      <c r="F2648" s="19"/>
      <c r="G2648" s="16"/>
      <c r="H2648" s="16"/>
      <c r="I2648" s="19"/>
      <c r="J2648" s="19"/>
      <c r="K2648" s="19"/>
      <c r="L2648" s="19"/>
      <c r="M2648" s="19">
        <f t="shared" ref="M2648" si="1693">K2648-L2648</f>
        <v>0</v>
      </c>
      <c r="N2648" s="19"/>
      <c r="O2648" s="19" t="e">
        <f t="shared" ref="O2648" si="1694">IF(P2648="m3",I2648*J2648*M2648,IF(P2648="m2-LxH",I2648*M2648,IF(P2648="m2-LxW",I2648*J2648*N2648,IF(P2648="rm",M2648,IF(P2648="lm",I2648,IF(P2648="unit",1,0))))))</f>
        <v>#N/A</v>
      </c>
      <c r="P2648" s="20" t="e">
        <f>VLOOKUP(H2648,Supporting!A:D,2,FALSE)</f>
        <v>#N/A</v>
      </c>
      <c r="Q2648" s="21" t="str">
        <f t="shared" ref="Q2648" si="1695">IF(S2648&lt;&gt;0,"off hired",IF(R2648&lt;&gt;0,"on hire","-"))</f>
        <v>-</v>
      </c>
      <c r="R2648" s="22"/>
      <c r="S2648" s="22"/>
      <c r="T2648" s="23">
        <f t="shared" ref="T2648" si="1696">IF(S2648&lt;&gt;0,1,0)</f>
        <v>0</v>
      </c>
      <c r="U2648" s="24">
        <f t="shared" ref="U2648" si="1697">IF(Q2648="on hire",$C$1-R2648+1,IF(Q2648="off hired",S2648-R2648+1,0))/7</f>
        <v>0</v>
      </c>
      <c r="V2648" s="31" t="e">
        <f>VLOOKUP(H2648,Supporting!A:D,3,FALSE)</f>
        <v>#N/A</v>
      </c>
      <c r="W2648" s="25" t="e">
        <f>VLOOKUP(H2648,Supporting!A:D,4,FALSE)</f>
        <v>#N/A</v>
      </c>
      <c r="X2648" s="26" t="e">
        <f t="shared" ref="X2648" si="1698">V2648*O2648</f>
        <v>#N/A</v>
      </c>
      <c r="Y2648" s="26" t="e">
        <f t="shared" ref="Y2648" si="1699">W2648*O2648</f>
        <v>#N/A</v>
      </c>
      <c r="Z2648" s="26">
        <f t="shared" ref="Z2648" si="1700">_xlfn.IFNA(0.7*O2648*V2648,0)</f>
        <v>0</v>
      </c>
      <c r="AA2648" s="26">
        <f t="shared" ref="AA2648" si="1701">IF(Q2648="off hired",0.3*O2648*V2648*T2648,0)</f>
        <v>0</v>
      </c>
      <c r="AB2648" s="26">
        <f t="shared" ref="AB2648" si="1702">_xlfn.IFNA(U2648*O2648*W2648,0)</f>
        <v>0</v>
      </c>
      <c r="AC2648" s="26">
        <f t="shared" ref="AC2648" si="1703">Z2648+AA2648+AB2648</f>
        <v>0</v>
      </c>
      <c r="AD2648" s="93">
        <f t="shared" ref="AD2648" si="1704">_xlfn.IFNA(AC2648,0)</f>
        <v>0</v>
      </c>
    </row>
    <row r="2649" spans="1:32" ht="30" customHeight="1" x14ac:dyDescent="0.35">
      <c r="A2649" s="16"/>
      <c r="B2649" s="16"/>
      <c r="C2649" s="17"/>
      <c r="D2649" s="18"/>
      <c r="E2649" s="18"/>
      <c r="F2649" s="19"/>
      <c r="G2649" s="16"/>
      <c r="H2649" s="16"/>
      <c r="I2649" s="19"/>
      <c r="J2649" s="19"/>
      <c r="K2649" s="19"/>
      <c r="L2649" s="19"/>
      <c r="M2649" s="19">
        <f t="shared" ref="M2649" si="1705">K2649-L2649</f>
        <v>0</v>
      </c>
      <c r="N2649" s="19"/>
      <c r="O2649" s="19" t="e">
        <f t="shared" ref="O2649" si="1706">IF(P2649="m3",I2649*J2649*M2649,IF(P2649="m2-LxH",I2649*M2649,IF(P2649="m2-LxW",I2649*J2649*N2649,IF(P2649="rm",M2649,IF(P2649="lm",I2649,IF(P2649="unit",1,0))))))</f>
        <v>#N/A</v>
      </c>
      <c r="P2649" s="20" t="e">
        <f>VLOOKUP(H2649,Supporting!A:D,2,FALSE)</f>
        <v>#N/A</v>
      </c>
      <c r="Q2649" s="21" t="str">
        <f t="shared" ref="Q2649" si="1707">IF(S2649&lt;&gt;0,"off hired",IF(R2649&lt;&gt;0,"on hire","-"))</f>
        <v>-</v>
      </c>
      <c r="R2649" s="22"/>
      <c r="S2649" s="22"/>
      <c r="T2649" s="23">
        <f t="shared" ref="T2649" si="1708">IF(S2649&lt;&gt;0,1,0)</f>
        <v>0</v>
      </c>
      <c r="U2649" s="24">
        <f t="shared" ref="U2649" si="1709">IF(Q2649="on hire",$C$1-R2649+1,IF(Q2649="off hired",S2649-R2649+1,0))/7</f>
        <v>0</v>
      </c>
      <c r="V2649" s="31" t="e">
        <f>VLOOKUP(H2649,Supporting!A:D,3,FALSE)</f>
        <v>#N/A</v>
      </c>
      <c r="W2649" s="25" t="e">
        <f>VLOOKUP(H2649,Supporting!A:D,4,FALSE)</f>
        <v>#N/A</v>
      </c>
      <c r="X2649" s="26" t="e">
        <f t="shared" ref="X2649" si="1710">V2649*O2649</f>
        <v>#N/A</v>
      </c>
      <c r="Y2649" s="26" t="e">
        <f t="shared" ref="Y2649" si="1711">W2649*O2649</f>
        <v>#N/A</v>
      </c>
      <c r="Z2649" s="26">
        <f t="shared" ref="Z2649" si="1712">_xlfn.IFNA(0.7*O2649*V2649,0)</f>
        <v>0</v>
      </c>
      <c r="AA2649" s="26">
        <f t="shared" ref="AA2649" si="1713">IF(Q2649="off hired",0.3*O2649*V2649*T2649,0)</f>
        <v>0</v>
      </c>
      <c r="AB2649" s="26">
        <f t="shared" ref="AB2649" si="1714">_xlfn.IFNA(U2649*O2649*W2649,0)</f>
        <v>0</v>
      </c>
      <c r="AC2649" s="26">
        <f t="shared" ref="AC2649" si="1715">Z2649+AA2649+AB2649</f>
        <v>0</v>
      </c>
      <c r="AD2649" s="93">
        <f t="shared" ref="AD2649" si="1716">_xlfn.IFNA(AC2649,0)</f>
        <v>0</v>
      </c>
    </row>
    <row r="2650" spans="1:32" ht="30" customHeight="1" x14ac:dyDescent="0.35">
      <c r="A2650" s="16"/>
      <c r="B2650" s="98"/>
      <c r="C2650" s="99"/>
      <c r="D2650" s="99"/>
      <c r="E2650" s="99"/>
      <c r="F2650" s="99"/>
      <c r="G2650" s="99"/>
      <c r="H2650" s="99"/>
      <c r="I2650" s="99"/>
      <c r="J2650" s="99"/>
      <c r="K2650" s="99"/>
      <c r="L2650" s="99"/>
      <c r="M2650" s="99"/>
      <c r="N2650" s="99"/>
      <c r="O2650" s="99"/>
      <c r="P2650" s="99"/>
      <c r="Q2650" s="99"/>
      <c r="R2650" s="99"/>
      <c r="S2650" s="99"/>
      <c r="T2650" s="99"/>
      <c r="U2650" s="99"/>
      <c r="V2650" s="99"/>
      <c r="W2650" s="99"/>
      <c r="X2650" s="99"/>
      <c r="Y2650" s="100"/>
      <c r="Z2650" s="26"/>
      <c r="AA2650" s="26"/>
      <c r="AB2650" s="26"/>
      <c r="AC2650" s="26"/>
    </row>
    <row r="2651" spans="1:32" ht="30" customHeight="1" x14ac:dyDescent="0.35">
      <c r="A2651" s="16"/>
      <c r="B2651" s="102" t="s">
        <v>60</v>
      </c>
      <c r="C2651" s="103"/>
      <c r="D2651" s="103"/>
      <c r="E2651" s="103"/>
      <c r="F2651" s="103"/>
      <c r="G2651" s="103"/>
      <c r="H2651" s="103"/>
      <c r="I2651" s="103"/>
      <c r="J2651" s="103"/>
      <c r="K2651" s="103"/>
      <c r="L2651" s="103"/>
      <c r="M2651" s="103"/>
      <c r="N2651" s="103"/>
      <c r="O2651" s="103"/>
      <c r="P2651" s="103"/>
      <c r="Q2651" s="103"/>
      <c r="R2651" s="103"/>
      <c r="S2651" s="103"/>
      <c r="T2651" s="103"/>
      <c r="U2651" s="103"/>
      <c r="V2651" s="103"/>
      <c r="W2651" s="103"/>
      <c r="X2651" s="103"/>
      <c r="Y2651" s="104"/>
      <c r="Z2651" s="30">
        <f>SUM(Z3:Z2650)</f>
        <v>1017941.9153749992</v>
      </c>
      <c r="AA2651" s="30">
        <f>SUM(AA3:AA2650)</f>
        <v>384617.01937499986</v>
      </c>
      <c r="AB2651" s="30">
        <f ca="1">SUM(AB3:AB2650)</f>
        <v>863489.10420000134</v>
      </c>
      <c r="AC2651" s="30">
        <f ca="1">SUM(AC3:AC2650)</f>
        <v>2264824.4389500008</v>
      </c>
      <c r="AD2651" s="93">
        <f ca="1">AC2651-Z2651-AA2651-AB2651</f>
        <v>-1223.5999999996275</v>
      </c>
    </row>
    <row r="2652" spans="1:32" ht="30" customHeight="1" x14ac:dyDescent="0.35">
      <c r="A2652" s="16"/>
      <c r="B2652" s="16"/>
      <c r="C2652" s="17"/>
      <c r="D2652" s="18"/>
      <c r="E2652" s="18"/>
      <c r="F2652" s="19"/>
      <c r="G2652" s="16"/>
      <c r="H2652" s="16"/>
      <c r="I2652" s="19"/>
      <c r="J2652" s="19"/>
      <c r="K2652" s="19"/>
      <c r="L2652" s="19"/>
      <c r="M2652" s="19"/>
      <c r="N2652" s="19"/>
      <c r="O2652" s="91"/>
      <c r="P2652" s="20"/>
      <c r="Q2652" s="21"/>
      <c r="R2652" s="92"/>
      <c r="S2652" s="22"/>
      <c r="T2652" s="23"/>
      <c r="U2652" s="24"/>
      <c r="V2652" s="31"/>
      <c r="W2652" s="25"/>
      <c r="X2652" s="26"/>
      <c r="Y2652" s="26"/>
      <c r="Z2652" s="26"/>
      <c r="AA2652" s="26"/>
      <c r="AB2652" s="26"/>
      <c r="AC2652" s="26"/>
    </row>
    <row r="2653" spans="1:32" ht="30" customHeight="1" x14ac:dyDescent="0.35">
      <c r="A2653" s="16"/>
      <c r="B2653" s="16" t="s">
        <v>111</v>
      </c>
      <c r="C2653" s="17"/>
      <c r="D2653" s="18">
        <v>10947</v>
      </c>
      <c r="E2653" s="18">
        <v>8636</v>
      </c>
      <c r="F2653" s="64" t="s">
        <v>50</v>
      </c>
      <c r="G2653" s="16" t="s">
        <v>512</v>
      </c>
      <c r="H2653" s="16" t="s">
        <v>28</v>
      </c>
      <c r="I2653" s="19">
        <v>25</v>
      </c>
      <c r="J2653" s="19"/>
      <c r="K2653" s="19">
        <v>33</v>
      </c>
      <c r="L2653" s="19"/>
      <c r="M2653" s="19">
        <f t="shared" si="485"/>
        <v>33</v>
      </c>
      <c r="N2653" s="19"/>
      <c r="O2653" s="59">
        <v>3612</v>
      </c>
      <c r="P2653" s="20" t="str">
        <f>VLOOKUP(H2653,Supporting!A:D,2,FALSE)</f>
        <v>m3</v>
      </c>
      <c r="Q2653" s="21" t="str">
        <f t="shared" si="486"/>
        <v>off hired</v>
      </c>
      <c r="R2653" s="88">
        <v>44682</v>
      </c>
      <c r="S2653" s="22">
        <v>44963</v>
      </c>
      <c r="T2653" s="23">
        <f t="shared" si="487"/>
        <v>1</v>
      </c>
      <c r="U2653" s="24">
        <f t="shared" si="488"/>
        <v>40.285714285714285</v>
      </c>
      <c r="V2653" s="31">
        <v>3.6</v>
      </c>
      <c r="W2653" s="25">
        <v>1.4</v>
      </c>
      <c r="X2653" s="26">
        <f t="shared" si="489"/>
        <v>13003.2</v>
      </c>
      <c r="Y2653" s="26">
        <f t="shared" si="490"/>
        <v>5056.7999999999993</v>
      </c>
      <c r="Z2653" s="26">
        <v>0</v>
      </c>
      <c r="AA2653" s="26">
        <f t="shared" ref="AA2653:AA2660" si="1717">IF(Q2653="off hired",1*O2653*V2653*T2653,0)</f>
        <v>13003.2</v>
      </c>
      <c r="AB2653" s="26">
        <f t="shared" si="493"/>
        <v>203716.8</v>
      </c>
      <c r="AC2653" s="26">
        <f t="shared" si="494"/>
        <v>216720</v>
      </c>
      <c r="AD2653" s="93">
        <v>154593.59999999998</v>
      </c>
      <c r="AE2653" s="4">
        <f>AC2653-AD2653</f>
        <v>62126.400000000023</v>
      </c>
      <c r="AF2653" s="4">
        <f>AE2653*(100-30.02)%</f>
        <v>43476.054720000022</v>
      </c>
    </row>
    <row r="2654" spans="1:32" ht="30" customHeight="1" x14ac:dyDescent="0.35">
      <c r="A2654" s="16"/>
      <c r="B2654" s="16" t="s">
        <v>111</v>
      </c>
      <c r="C2654" s="17"/>
      <c r="D2654" s="18">
        <v>10947</v>
      </c>
      <c r="E2654" s="18">
        <v>8636</v>
      </c>
      <c r="F2654" s="64" t="s">
        <v>50</v>
      </c>
      <c r="G2654" s="16" t="s">
        <v>512</v>
      </c>
      <c r="H2654" s="16" t="s">
        <v>28</v>
      </c>
      <c r="I2654" s="19">
        <v>3.9</v>
      </c>
      <c r="J2654" s="19">
        <v>1.3</v>
      </c>
      <c r="K2654" s="19">
        <v>33</v>
      </c>
      <c r="L2654" s="19"/>
      <c r="M2654" s="19">
        <f t="shared" si="485"/>
        <v>33</v>
      </c>
      <c r="N2654" s="19"/>
      <c r="O2654" s="19">
        <f>IF(P2654="m3",I2654*J2654*M2654,IF(P2654="m2-LxH",I2654*M2654,IF(P2654="m2-LxW",I2654*J2654*N2654,IF(P2654="rm",M2654,IF(P2654="lm",I2654,IF(P2654="unit",#REF!,))))))</f>
        <v>167.31</v>
      </c>
      <c r="P2654" s="20" t="str">
        <f>VLOOKUP(H2654,Supporting!A:D,2,FALSE)</f>
        <v>m3</v>
      </c>
      <c r="Q2654" s="21" t="str">
        <f t="shared" si="486"/>
        <v>off hired</v>
      </c>
      <c r="R2654" s="88">
        <v>44682</v>
      </c>
      <c r="S2654" s="22">
        <v>44963</v>
      </c>
      <c r="T2654" s="23">
        <f t="shared" si="487"/>
        <v>1</v>
      </c>
      <c r="U2654" s="24">
        <f t="shared" si="488"/>
        <v>40.285714285714285</v>
      </c>
      <c r="V2654" s="31">
        <v>6</v>
      </c>
      <c r="W2654" s="25">
        <v>2.1</v>
      </c>
      <c r="X2654" s="26">
        <f t="shared" si="489"/>
        <v>1003.86</v>
      </c>
      <c r="Y2654" s="26">
        <f t="shared" si="490"/>
        <v>351.351</v>
      </c>
      <c r="Z2654" s="26">
        <v>0</v>
      </c>
      <c r="AA2654" s="26">
        <f t="shared" si="1717"/>
        <v>1003.86</v>
      </c>
      <c r="AB2654" s="26">
        <f t="shared" si="493"/>
        <v>14154.426000000001</v>
      </c>
      <c r="AC2654" s="26">
        <f t="shared" si="494"/>
        <v>15158.286000000002</v>
      </c>
      <c r="AD2654" s="93">
        <v>10741.302000000001</v>
      </c>
      <c r="AE2654" s="4">
        <f t="shared" ref="AE2654:AE2660" si="1718">AC2654-AD2654</f>
        <v>4416.9840000000004</v>
      </c>
      <c r="AF2654" s="4">
        <f>AE2654*(100-30.02)%</f>
        <v>3091.0054032000007</v>
      </c>
    </row>
    <row r="2655" spans="1:32" ht="30" customHeight="1" x14ac:dyDescent="0.35">
      <c r="A2655" s="16"/>
      <c r="B2655" s="16" t="s">
        <v>111</v>
      </c>
      <c r="C2655" s="17"/>
      <c r="D2655" s="18">
        <v>10947</v>
      </c>
      <c r="E2655" s="18">
        <v>8424</v>
      </c>
      <c r="F2655" s="64" t="s">
        <v>50</v>
      </c>
      <c r="G2655" s="16" t="s">
        <v>512</v>
      </c>
      <c r="H2655" s="16" t="s">
        <v>28</v>
      </c>
      <c r="I2655" s="19">
        <v>25</v>
      </c>
      <c r="J2655" s="19">
        <v>6.3</v>
      </c>
      <c r="K2655" s="19">
        <v>17.5</v>
      </c>
      <c r="L2655" s="19"/>
      <c r="M2655" s="19">
        <f t="shared" ref="M2655" si="1719">K2655-L2655</f>
        <v>17.5</v>
      </c>
      <c r="N2655" s="19"/>
      <c r="O2655" s="19">
        <f>IF(P2655="m3",I2655*J2655*M2655,IF(P2655="m2-LxH",I2655*M2655,IF(P2655="m2-LxW",I2655*J2655*N2655,IF(P2655="rm",M2655,IF(P2655="lm",I2655,IF(P2655="unit",#REF!,))))))</f>
        <v>2756.25</v>
      </c>
      <c r="P2655" s="20" t="str">
        <f>VLOOKUP(H2655,Supporting!A:D,2,FALSE)</f>
        <v>m3</v>
      </c>
      <c r="Q2655" s="21" t="str">
        <f t="shared" ref="Q2655" si="1720">IF(S2655&lt;&gt;0,"off hired",IF(R2655&lt;&gt;0,"on hire","-"))</f>
        <v>off hired</v>
      </c>
      <c r="R2655" s="88">
        <v>44938</v>
      </c>
      <c r="S2655" s="22">
        <v>44963</v>
      </c>
      <c r="T2655" s="23">
        <f t="shared" ref="T2655" si="1721">IF(S2655&lt;&gt;0,1,0)</f>
        <v>1</v>
      </c>
      <c r="U2655" s="24">
        <f>-IF(Q2655="on hire",$C$1-R2655+1,IF(Q2655="off hired",S2655-R2655+1,0))/7</f>
        <v>-3.7142857142857144</v>
      </c>
      <c r="V2655" s="31">
        <v>3.6</v>
      </c>
      <c r="W2655" s="25">
        <v>1.4</v>
      </c>
      <c r="X2655" s="26">
        <f t="shared" ref="X2655" si="1722">V2655*O2655</f>
        <v>9922.5</v>
      </c>
      <c r="Y2655" s="26">
        <f t="shared" ref="Y2655" si="1723">W2655*O2655</f>
        <v>3858.7499999999995</v>
      </c>
      <c r="Z2655" s="26">
        <v>0</v>
      </c>
      <c r="AA2655" s="26">
        <v>0</v>
      </c>
      <c r="AB2655" s="26">
        <f t="shared" ref="AB2655" si="1724">U2655*O2655*W2655</f>
        <v>-14332.5</v>
      </c>
      <c r="AC2655" s="26">
        <f t="shared" ref="AC2655" si="1725">Z2655+AA2655+AB2655</f>
        <v>-14332.5</v>
      </c>
      <c r="AD2655" s="93">
        <v>10741.302000000001</v>
      </c>
      <c r="AE2655" s="4">
        <f t="shared" ref="AE2655" si="1726">AC2655-AD2655</f>
        <v>-25073.802000000003</v>
      </c>
      <c r="AF2655" s="4">
        <f>AE2655*(100-30.02)%</f>
        <v>-17546.646639600003</v>
      </c>
    </row>
    <row r="2656" spans="1:32" ht="30" customHeight="1" x14ac:dyDescent="0.35">
      <c r="A2656" s="16"/>
      <c r="B2656" s="16" t="s">
        <v>100</v>
      </c>
      <c r="C2656" s="17"/>
      <c r="D2656" s="18">
        <v>11152</v>
      </c>
      <c r="E2656" s="18">
        <v>8263</v>
      </c>
      <c r="F2656" s="19"/>
      <c r="G2656" s="16" t="s">
        <v>513</v>
      </c>
      <c r="H2656" s="16" t="s">
        <v>28</v>
      </c>
      <c r="I2656" s="19">
        <v>33</v>
      </c>
      <c r="J2656" s="19">
        <v>1.3</v>
      </c>
      <c r="K2656" s="19">
        <v>7</v>
      </c>
      <c r="L2656" s="19"/>
      <c r="M2656" s="19">
        <f t="shared" si="485"/>
        <v>7</v>
      </c>
      <c r="N2656" s="19"/>
      <c r="O2656" s="19">
        <f>IF(P2656="m3",I2656*J2656*M2656,IF(P2656="m2-LxH",I2656*M2656,IF(P2656="m2-LxW",I2656*J2656*N2656,IF(P2656="rm",M2656,IF(P2656="lm",I2656,IF(P2656="unit",#REF!,))))))</f>
        <v>300.3</v>
      </c>
      <c r="P2656" s="20" t="str">
        <f>VLOOKUP(H2656,Supporting!A:D,2,FALSE)</f>
        <v>m3</v>
      </c>
      <c r="Q2656" s="21" t="str">
        <f t="shared" si="486"/>
        <v>off hired</v>
      </c>
      <c r="R2656" s="88">
        <v>44682</v>
      </c>
      <c r="S2656" s="22">
        <v>44887</v>
      </c>
      <c r="T2656" s="23">
        <f t="shared" si="487"/>
        <v>1</v>
      </c>
      <c r="U2656" s="24">
        <f t="shared" si="488"/>
        <v>29.428571428571427</v>
      </c>
      <c r="V2656" s="31">
        <v>6</v>
      </c>
      <c r="W2656" s="25">
        <v>2.1</v>
      </c>
      <c r="X2656" s="26">
        <f t="shared" si="489"/>
        <v>1801.8000000000002</v>
      </c>
      <c r="Y2656" s="26">
        <f t="shared" si="490"/>
        <v>630.63</v>
      </c>
      <c r="Z2656" s="26">
        <v>0</v>
      </c>
      <c r="AA2656" s="26">
        <f t="shared" si="1717"/>
        <v>1801.8000000000002</v>
      </c>
      <c r="AB2656" s="26">
        <f t="shared" si="493"/>
        <v>18558.54</v>
      </c>
      <c r="AC2656" s="26">
        <f t="shared" si="494"/>
        <v>20360.34</v>
      </c>
      <c r="AD2656" s="93">
        <v>19099.080000000002</v>
      </c>
      <c r="AE2656" s="4">
        <f t="shared" si="1718"/>
        <v>1261.2599999999984</v>
      </c>
      <c r="AF2656" s="4">
        <f t="shared" ref="AF2656:AF2658" si="1727">AE2656*(100-30.02)%</f>
        <v>882.62974799999904</v>
      </c>
    </row>
    <row r="2657" spans="1:32" ht="30" customHeight="1" x14ac:dyDescent="0.35">
      <c r="A2657" s="16"/>
      <c r="B2657" s="16" t="s">
        <v>100</v>
      </c>
      <c r="C2657" s="17"/>
      <c r="D2657" s="18">
        <v>11152</v>
      </c>
      <c r="E2657" s="18">
        <v>8263</v>
      </c>
      <c r="F2657" s="19"/>
      <c r="G2657" s="16" t="s">
        <v>513</v>
      </c>
      <c r="H2657" s="16" t="s">
        <v>28</v>
      </c>
      <c r="I2657" s="19">
        <v>33</v>
      </c>
      <c r="J2657" s="19">
        <v>2.5</v>
      </c>
      <c r="K2657" s="19">
        <v>7</v>
      </c>
      <c r="L2657" s="19"/>
      <c r="M2657" s="19">
        <f t="shared" si="396"/>
        <v>7</v>
      </c>
      <c r="N2657" s="19"/>
      <c r="O2657" s="19">
        <f>IF(P2657="m3",I2657*J2657*M2657,IF(P2657="m2-LxH",I2657*M2657,IF(P2657="m2-LxW",I2657*J2657*N2657,IF(P2657="rm",M2657,IF(P2657="lm",I2657,IF(P2657="unit",#REF!,))))))</f>
        <v>577.5</v>
      </c>
      <c r="P2657" s="20" t="str">
        <f>VLOOKUP(H2657,Supporting!A:D,2,FALSE)</f>
        <v>m3</v>
      </c>
      <c r="Q2657" s="21" t="str">
        <f t="shared" si="394"/>
        <v>off hired</v>
      </c>
      <c r="R2657" s="88">
        <v>44682</v>
      </c>
      <c r="S2657" s="22">
        <v>44887</v>
      </c>
      <c r="T2657" s="23">
        <f t="shared" si="395"/>
        <v>1</v>
      </c>
      <c r="U2657" s="24">
        <f t="shared" si="415"/>
        <v>29.428571428571427</v>
      </c>
      <c r="V2657" s="31">
        <v>6</v>
      </c>
      <c r="W2657" s="25">
        <v>2.1</v>
      </c>
      <c r="X2657" s="26">
        <f t="shared" si="422"/>
        <v>3465</v>
      </c>
      <c r="Y2657" s="26">
        <f t="shared" si="423"/>
        <v>1212.75</v>
      </c>
      <c r="Z2657" s="26">
        <v>0</v>
      </c>
      <c r="AA2657" s="26">
        <f t="shared" si="1717"/>
        <v>3465</v>
      </c>
      <c r="AB2657" s="26">
        <f t="shared" si="426"/>
        <v>35689.5</v>
      </c>
      <c r="AC2657" s="26">
        <f t="shared" si="397"/>
        <v>39154.5</v>
      </c>
      <c r="AD2657" s="93">
        <v>36729</v>
      </c>
      <c r="AE2657" s="4">
        <f t="shared" si="1718"/>
        <v>2425.5</v>
      </c>
      <c r="AF2657" s="4">
        <f t="shared" si="1727"/>
        <v>1697.3649000000003</v>
      </c>
    </row>
    <row r="2658" spans="1:32" ht="30" customHeight="1" x14ac:dyDescent="0.35">
      <c r="A2658" s="16"/>
      <c r="B2658" s="16" t="s">
        <v>100</v>
      </c>
      <c r="C2658" s="17"/>
      <c r="D2658" s="18">
        <v>11160</v>
      </c>
      <c r="E2658" s="18">
        <v>8263</v>
      </c>
      <c r="F2658" s="19"/>
      <c r="G2658" s="16" t="s">
        <v>513</v>
      </c>
      <c r="H2658" s="16" t="s">
        <v>28</v>
      </c>
      <c r="I2658" s="19">
        <v>24</v>
      </c>
      <c r="J2658" s="19">
        <v>9</v>
      </c>
      <c r="K2658" s="19">
        <v>11.5</v>
      </c>
      <c r="L2658" s="19"/>
      <c r="M2658" s="19">
        <f t="shared" ref="M2658" si="1728">K2658-L2658</f>
        <v>11.5</v>
      </c>
      <c r="N2658" s="19"/>
      <c r="O2658" s="19">
        <f>IF(P2658="m3",I2658*J2658*M2658,IF(P2658="m2-LxH",I2658*M2658,IF(P2658="m2-LxW",I2658*J2658*N2658,IF(P2658="rm",M2658,IF(P2658="lm",I2658,IF(P2658="unit",#REF!,))))))</f>
        <v>2484</v>
      </c>
      <c r="P2658" s="20" t="str">
        <f>VLOOKUP(H2658,Supporting!A:D,2,FALSE)</f>
        <v>m3</v>
      </c>
      <c r="Q2658" s="21" t="str">
        <f t="shared" ref="Q2658" si="1729">IF(S2658&lt;&gt;0,"off hired",IF(R2658&lt;&gt;0,"on hire","-"))</f>
        <v>off hired</v>
      </c>
      <c r="R2658" s="88">
        <v>44682</v>
      </c>
      <c r="S2658" s="22">
        <v>44887</v>
      </c>
      <c r="T2658" s="23">
        <f t="shared" ref="T2658" si="1730">IF(S2658&lt;&gt;0,1,0)</f>
        <v>1</v>
      </c>
      <c r="U2658" s="24">
        <f t="shared" ref="U2658" si="1731">IF(Q2658="on hire",$C$1-R2658+1,IF(Q2658="off hired",S2658-R2658+1,0))/7</f>
        <v>29.428571428571427</v>
      </c>
      <c r="V2658" s="31">
        <v>3.6</v>
      </c>
      <c r="W2658" s="25">
        <v>1.4</v>
      </c>
      <c r="X2658" s="26">
        <f t="shared" ref="X2658" si="1732">V2658*O2658</f>
        <v>8942.4</v>
      </c>
      <c r="Y2658" s="26">
        <f t="shared" ref="Y2658" si="1733">W2658*O2658</f>
        <v>3477.6</v>
      </c>
      <c r="Z2658" s="26">
        <v>0</v>
      </c>
      <c r="AA2658" s="26">
        <f t="shared" si="1717"/>
        <v>8942.4</v>
      </c>
      <c r="AB2658" s="26">
        <f t="shared" ref="AB2658" si="1734">U2658*O2658*W2658</f>
        <v>102340.79999999999</v>
      </c>
      <c r="AC2658" s="26">
        <f t="shared" ref="AC2658" si="1735">Z2658+AA2658+AB2658</f>
        <v>111283.19999999998</v>
      </c>
      <c r="AD2658" s="93">
        <v>105023.51999999999</v>
      </c>
      <c r="AE2658" s="4">
        <f t="shared" si="1718"/>
        <v>6259.679999999993</v>
      </c>
      <c r="AF2658" s="4">
        <f t="shared" si="1727"/>
        <v>4380.5240639999956</v>
      </c>
    </row>
    <row r="2659" spans="1:32" ht="30" customHeight="1" x14ac:dyDescent="0.35">
      <c r="A2659" s="16"/>
      <c r="B2659" s="16"/>
      <c r="C2659" s="17"/>
      <c r="D2659" s="18">
        <v>11183</v>
      </c>
      <c r="E2659" s="18">
        <v>8277</v>
      </c>
      <c r="F2659" s="19"/>
      <c r="G2659" s="16" t="s">
        <v>514</v>
      </c>
      <c r="H2659" s="16" t="s">
        <v>28</v>
      </c>
      <c r="I2659" s="19">
        <v>14.6</v>
      </c>
      <c r="J2659" s="19">
        <v>1.3</v>
      </c>
      <c r="K2659" s="19">
        <v>30</v>
      </c>
      <c r="L2659" s="19"/>
      <c r="M2659" s="19">
        <f t="shared" ref="M2659" si="1736">K2659-L2659</f>
        <v>30</v>
      </c>
      <c r="N2659" s="19"/>
      <c r="O2659" s="19">
        <f>IF(P2659="m3",I2659*J2659*M2659,IF(P2659="m2-LxH",I2659*M2659,IF(P2659="m2-LxW",I2659*J2659*N2659,IF(P2659="rm",M2659,IF(P2659="lm",I2659,IF(P2659="unit",#REF!,))))))</f>
        <v>569.4</v>
      </c>
      <c r="P2659" s="20" t="str">
        <f>VLOOKUP(H2659,Supporting!A:D,2,FALSE)</f>
        <v>m3</v>
      </c>
      <c r="Q2659" s="21" t="str">
        <f t="shared" ref="Q2659" si="1737">IF(S2659&lt;&gt;0,"off hired",IF(R2659&lt;&gt;0,"on hire","-"))</f>
        <v>off hired</v>
      </c>
      <c r="R2659" s="88">
        <v>44682</v>
      </c>
      <c r="S2659" s="22">
        <v>44891</v>
      </c>
      <c r="T2659" s="23">
        <f t="shared" ref="T2659" si="1738">IF(S2659&lt;&gt;0,1,0)</f>
        <v>1</v>
      </c>
      <c r="U2659" s="24">
        <f t="shared" ref="U2659" si="1739">IF(Q2659="on hire",$C$1-R2659+1,IF(Q2659="off hired",S2659-R2659+1,0))/7</f>
        <v>30</v>
      </c>
      <c r="V2659" s="31">
        <v>6</v>
      </c>
      <c r="W2659" s="25">
        <v>2.1</v>
      </c>
      <c r="X2659" s="26">
        <f t="shared" ref="X2659" si="1740">V2659*O2659</f>
        <v>3416.3999999999996</v>
      </c>
      <c r="Y2659" s="26">
        <f t="shared" ref="Y2659" si="1741">W2659*O2659</f>
        <v>1195.74</v>
      </c>
      <c r="Z2659" s="26">
        <v>0</v>
      </c>
      <c r="AA2659" s="26">
        <f t="shared" si="1717"/>
        <v>3416.3999999999996</v>
      </c>
      <c r="AB2659" s="26">
        <f t="shared" ref="AB2659" si="1742">U2659*O2659*W2659</f>
        <v>35872.200000000004</v>
      </c>
      <c r="AC2659" s="26">
        <f t="shared" ref="AC2659" si="1743">Z2659+AA2659+AB2659</f>
        <v>39288.600000000006</v>
      </c>
      <c r="AD2659" s="93">
        <v>36555.480000000003</v>
      </c>
      <c r="AE2659" s="4">
        <f t="shared" si="1718"/>
        <v>2733.1200000000026</v>
      </c>
      <c r="AF2659" s="4">
        <f>AE2659</f>
        <v>2733.1200000000026</v>
      </c>
    </row>
    <row r="2660" spans="1:32" ht="30" customHeight="1" x14ac:dyDescent="0.35">
      <c r="A2660" s="16"/>
      <c r="B2660" s="16"/>
      <c r="C2660" s="17"/>
      <c r="D2660" s="18">
        <v>11183</v>
      </c>
      <c r="E2660" s="18">
        <v>8277</v>
      </c>
      <c r="F2660" s="19"/>
      <c r="G2660" s="16" t="s">
        <v>515</v>
      </c>
      <c r="H2660" s="16" t="s">
        <v>28</v>
      </c>
      <c r="I2660" s="19">
        <v>14.6</v>
      </c>
      <c r="J2660" s="19">
        <v>1.3</v>
      </c>
      <c r="K2660" s="19">
        <v>35</v>
      </c>
      <c r="L2660" s="19"/>
      <c r="M2660" s="19">
        <f t="shared" si="396"/>
        <v>35</v>
      </c>
      <c r="N2660" s="19"/>
      <c r="O2660" s="19">
        <f>IF(P2660="m3",I2660*J2660*M2660,IF(P2660="m2-LxH",I2660*M2660,IF(P2660="m2-LxW",I2660*J2660*N2660,IF(P2660="rm",M2660,IF(P2660="lm",I2660,IF(P2660="unit",#REF!,))))))</f>
        <v>664.30000000000007</v>
      </c>
      <c r="P2660" s="20" t="str">
        <f>VLOOKUP(H2660,Supporting!A:D,2,FALSE)</f>
        <v>m3</v>
      </c>
      <c r="Q2660" s="21" t="str">
        <f t="shared" si="394"/>
        <v>off hired</v>
      </c>
      <c r="R2660" s="88">
        <v>44682</v>
      </c>
      <c r="S2660" s="22">
        <v>44891</v>
      </c>
      <c r="T2660" s="23">
        <f t="shared" si="395"/>
        <v>1</v>
      </c>
      <c r="U2660" s="24">
        <f t="shared" si="415"/>
        <v>30</v>
      </c>
      <c r="V2660" s="31">
        <v>6</v>
      </c>
      <c r="W2660" s="25">
        <v>2.1</v>
      </c>
      <c r="X2660" s="26">
        <f t="shared" si="422"/>
        <v>3985.8</v>
      </c>
      <c r="Y2660" s="26">
        <f t="shared" si="423"/>
        <v>1395.0300000000002</v>
      </c>
      <c r="Z2660" s="26">
        <v>0</v>
      </c>
      <c r="AA2660" s="26">
        <f t="shared" si="1717"/>
        <v>3985.8</v>
      </c>
      <c r="AB2660" s="26">
        <f t="shared" si="426"/>
        <v>41850.900000000009</v>
      </c>
      <c r="AC2660" s="26">
        <f t="shared" si="397"/>
        <v>45836.700000000012</v>
      </c>
      <c r="AD2660" s="93">
        <v>42648.060000000005</v>
      </c>
      <c r="AE2660" s="4">
        <f t="shared" si="1718"/>
        <v>3188.6400000000067</v>
      </c>
      <c r="AF2660" s="4">
        <f>AE2660</f>
        <v>3188.6400000000067</v>
      </c>
    </row>
    <row r="2661" spans="1:32" ht="30" customHeight="1" x14ac:dyDescent="0.35">
      <c r="A2661" s="16"/>
      <c r="B2661" s="95" t="s">
        <v>60</v>
      </c>
      <c r="C2661" s="96"/>
      <c r="D2661" s="96"/>
      <c r="E2661" s="96"/>
      <c r="F2661" s="96"/>
      <c r="G2661" s="96"/>
      <c r="H2661" s="96"/>
      <c r="I2661" s="96"/>
      <c r="J2661" s="96"/>
      <c r="K2661" s="96"/>
      <c r="L2661" s="96"/>
      <c r="M2661" s="96"/>
      <c r="N2661" s="96"/>
      <c r="O2661" s="96"/>
      <c r="P2661" s="96"/>
      <c r="Q2661" s="96"/>
      <c r="R2661" s="96"/>
      <c r="S2661" s="96"/>
      <c r="T2661" s="96"/>
      <c r="U2661" s="96"/>
      <c r="V2661" s="96"/>
      <c r="W2661" s="96"/>
      <c r="X2661" s="96"/>
      <c r="Y2661" s="97"/>
      <c r="Z2661" s="30">
        <f>SUM(Z2653:Z2660)</f>
        <v>0</v>
      </c>
      <c r="AA2661" s="30">
        <f t="shared" ref="AA2661:AC2661" si="1744">SUM(AA2653:AA2660)</f>
        <v>35618.460000000006</v>
      </c>
      <c r="AB2661" s="30">
        <f t="shared" si="1744"/>
        <v>437850.66600000003</v>
      </c>
      <c r="AC2661" s="30">
        <f t="shared" si="1744"/>
        <v>473469.12599999999</v>
      </c>
    </row>
    <row r="2662" spans="1:32" ht="30" customHeight="1" x14ac:dyDescent="0.35">
      <c r="AA2662" s="1" t="s">
        <v>516</v>
      </c>
      <c r="AB2662" s="1" t="s">
        <v>502</v>
      </c>
      <c r="AC2662" s="4">
        <f ca="1">AC2651</f>
        <v>2264824.4389500008</v>
      </c>
    </row>
    <row r="2663" spans="1:32" ht="30" customHeight="1" x14ac:dyDescent="0.35">
      <c r="AB2663" s="1" t="s">
        <v>501</v>
      </c>
      <c r="AC2663" s="4">
        <v>2134312.8488000031</v>
      </c>
    </row>
    <row r="2664" spans="1:32" ht="30" customHeight="1" x14ac:dyDescent="0.35">
      <c r="AC2664" s="4">
        <f ca="1">AC2662-AC2663</f>
        <v>130511.59014999773</v>
      </c>
      <c r="AE2664" s="87">
        <v>45017</v>
      </c>
    </row>
    <row r="2665" spans="1:32" ht="30" customHeight="1" x14ac:dyDescent="0.35">
      <c r="AC2665" s="4">
        <f ca="1">AC2664/AE2665*31</f>
        <v>168577.47061041376</v>
      </c>
      <c r="AE2665" s="1">
        <f ca="1">C1-AE2664+1</f>
        <v>24</v>
      </c>
    </row>
    <row r="2667" spans="1:32" ht="30" customHeight="1" x14ac:dyDescent="0.35">
      <c r="AA2667" s="1" t="s">
        <v>517</v>
      </c>
      <c r="AB2667" s="1" t="s">
        <v>502</v>
      </c>
      <c r="AC2667" s="4">
        <f>SUM(AC2653:AC2658)*(100-30.02)%+AC2659+AC2660</f>
        <v>356888.3094348</v>
      </c>
    </row>
    <row r="2668" spans="1:32" ht="30" customHeight="1" x14ac:dyDescent="0.35">
      <c r="AB2668" s="1" t="s">
        <v>501</v>
      </c>
      <c r="AC2668" s="4">
        <v>360346.23117479996</v>
      </c>
    </row>
    <row r="2669" spans="1:32" ht="30" customHeight="1" x14ac:dyDescent="0.35">
      <c r="AC2669" s="4">
        <f>AC2667-AC2668</f>
        <v>-3457.9217399999616</v>
      </c>
    </row>
  </sheetData>
  <protectedRanges>
    <protectedRange sqref="AC10:AC12 AC4:AC7 AC668:AC688 U668:AA688 A47:A48 A53 A75:A76 A138 A141 A151:A152 A160:A161 A171:A173 A187:A188 A192:A195 A206:A211 A223:A232 A261 A280 A316 A324 A332 A344:A346 A375 A429 A431 A454 A463:A464 A482 A514:A515 A522:A523 A527:A528 A539:A543 A549 A553:A554 A557:A560 A573 A601 A631 A638:A639 A671 A682:A687 A723:A725 A740:A741 A784:A786 A794 A816 A828 C828:E828 A844:A848 A853 A901 A910 A964 C964:E964 A993 C993:E993 A1015:A1017 A1020 A1025 A1050 A1054 A1064:A1066 A1116:A1117 A1129:A1130 A1132 A1151 A1199 A1201 A1208:A1209 A1220 A39:A44 A57:A59 A71:A72 A82:A85 A90:A91 A95:A96 A103:A105 A109:A111 A128:A134 A165 A181:A183 A197:A198 A238 A241:A242 A246:A248 A251 A254:A257 A263 A305:A310 A326:A327 A334:A335 A337:A339 A352 A354 A366:A368 A370:A371 A377:A379 A382:A383 A386:A387 A406:A410 A417:A419 A427 A444 A468:A469 A500:A501 A505 A511 A530:A534 A536:A537 A562:A563 A569:A570 A580 A588:A590 A595:A596 A605:A606 A612 A615:A616 A621:A626 A645:A648 A650:A652 A705:A708 A714:A716 A721 A729:A736 A779:A781 A788 A803:A804 A810 C810:E810 A830:A831 A833:A834 A836:A838 A850 A856:A858 A863:A867 A871:A874 A877:A879 A883 A885:A888 A891:A893 A895:A896 A905:A908 A925:A927 A930:A931 A936 A939:A942 A947:A948 C947:E948 A950:A954 A956 A966 A1002 A1005 A1029 A1035:A1037 A1041:A1042 A1048 A1057:A1058 A1089:A1091 A1093:A1096 A1101 A1104:A1107 A1112:A1113 A1126:A1127 A1154:A1157 A1162:A1163 A1166:A1168 A1175:A1177 A1185 A1187 A1189:A1192 A1195:A1196 A835:E835 A10:A11 A4:A7 B4:B11 B15:B18 A688:E688 A787:E787 A34:A35 H1100:AA1100 A928:E929 H1179:AA1183 A949:E949 H1159:AA1159 A859:E862 H1198:P1198 H1169:AA1170 A805:E809 H1067:AA1067 A965:E965 H1133:AA1137 H717:R717 T717:AA717 T727:AA728 H793:AA793 H792:R792 T792:AA792 T905:AA905 T975:AA976 T1049:AA1049 H1068:R1074 T1068:AA1074 H1097:R1099 T1097:AA1099 H1139:AA1147 H1138:R1138 T1138:AA1138 H1150:AA1150 H1148:R1149 T1148:AA1149 H1158:R1158 T1158:AA1158 H1161:AA1161 H1160:R1160 T1160:AA1160 H1172:AA1174 H1171:R1171 T1171:AA1171 H1178:R1178 T1178:AA1178 H1184:R1184 T1184:AA1184 H1197:R1197 T1197:AA1197 H377:T377 U379:AC667 H379:T379 H378:AC378 AC34:AC377 U34:AA377 AB4:AB377 F688:F689 H718:AA720 H726:AA726 H727:R728 A737:E737 C736:E736 C741:E741 A742:E743 C780:E781 A782:E783 C785:E786 H789:AA791 A827:E827 C834:E834 C836:E837 C844:E844 A840:E843 C857:E858 C905:E906 H906:AA906 A903:E904 H903:AA904 H905:R905 C926:E927 C950:E950 A943:E946 A957:E963 H977:AA977 H975:R976 A994:E994 AC690:AC748 AB668:AB748 Q1198:AA1201 H1207:P1207 H1202:AA1205 Q1207:S1209 H1206:S1206 T1206:AA1209 Q1210:AA1220 A1193:AA1194 A1188:AA1188 A1038:AA1040 A1018:AA1019 A1202:G1207 A1210:P1219 A1006:AA1014 A995:AA1001 A975:G977 A967:AA974 F957:AA965 F943:AA950 A932:AA935 F926:AA929 A911:AA924 F903:G906 A897:AA900 C891:AA893 C877:AA879 A875:AA876 C871:AA874 A868:AA870 C863:AA867 F857:AA862 A854:AA855 A851:AA852 C845:AA848 F840:AA844 F834:AA837 C830:AA831 F827:AA828 A817:AA826 A811:AA815 F805:AA810 A795:AA802 F785:AA787 F780:AA783 F741:AA743 A738:AA739 F736:AA737 C729:AA735 A726:G728 C723:AA725 C714:AA716 A709:AA713 C705:AA708 A690:AA704 G688:T688 C682:T687 A672:T681 A581:T587 A483:T499 C377:G379 C1093:AA1096 A432:T443 A445:T453 C223:T232 A281:T304 A60:T70 A470:T481 A978:AA978 A789:G793 A717:G720 A1133:G1150 A1118:AA1125 A632:T637 A617:T620 A574:T579 A502:T504 A388:T405 A311:T315 A258:T260 A112:T127 A1059:AA1063 A1030:AA1034 A902:AA902 A613:T614 A516:T521 A506:T510 A465:T467 A355:T365 A340:T343 A239:T240 A199:T205 A189:T191 A174:T180 A166:T170 A86:T89 A1169:G1174 A1164:AA1165 A1114:AA1115 A1108:AA1111 A1051:AA1053 A1021:AA1024 A955:AA955 A909:AA909 A880:AA882 A839:AA839 A722:AA722 A640:T644 A627:T630 A607:T611 A564:T568 A524:T526 A430:T430 A347:T351 A328:T331 A317:T323 A243:T245 A233:T237 A1197:G1198 A1131:AA1131 A1128:AA1128 A1102:AA1103 A829:AA829 A602:T604 A597:T600 A591:T594 A529:T529 A372:T374 A252:T253 A184:T186 A162:T164 A97:T102 A49:T52 A1003:AA1004 A937:AA938 A649:T649 A455:T462 A1158:G1161 A1043:AA1047 A333:T333 A135:T137 A106:T108 A1092:AA1092 A1055:AA1056 A1026:AA1028 A538:T538 A142:T150 A1178:G1184 A894:AA894 A832:AA832 A336:T336 A325:T325 A535:T535 A353:T353 A153:T159 A77:T81 A884:AA884 A571:T572 A550:T552 A1200:P1200 A544:T548 A1097:G1100 A561:T561 A889:AA890 C34:T35 A196:T196 A36:T38 A1049:R1049 A420:T426 A384:T385 A139:T140 A54:T56 A849:AA849 A411:T416 A380:T381 A376:T376 A369:T369 A92:T94 A45:T46 C4:AA7 C10:AA11 A1152:AA1153 A555:T556 A512:T513 A249:T250 A73:T74 C1195:AA1196 C1189:AA1192 C1187:AA1187 C1185:AA1185 C1175:AA1177 C1166:AA1168 C1162:AA1163 C1154:AA1157 C1126:AA1127 C1112:AA1113 C1104:AA1107 C1101:AA1101 C1089:AA1091 C1057:AA1058 C1048:AA1048 C1041:AA1042 C1035:AA1037 C1029:AA1029 C1015:AA1017 C1005:AA1005 C1002:AA1002 C966:AA966 C956:AA956 C951:AA954 C936:AA936 C930:AA931 C925:AA925 C907:AA908 C895:AA896 C885:AA888 C883:AA883 C856:AA856 C850:AA850 C838:AA838 C833:AA833 C803:AA804 C788:AA788 C779:AA779 C721:AA721 C650:T652 C645:T648 C621:T626 C615:T616 C612:T612 C605:T606 C595:T596 C588:T590 C580:T580 C569:T570 C562:T563 C539:T543 C536:T537 C530:T534 C511:T511 C505:T505 C500:T501 C468:T469 C444:T444 C427:T427 A428:T428 C417:T419 C406:T410 C386:T387 C382:T383 C370:T371 C366:T368 C354:T354 C352:T352 C337:T339 C334:T335 C326:T327 C305:T310 C263:T263 C254:T257 C251:T251 C246:T248 C241:T242 C238:T238 C197:T198 C181:T183 C165:T165 C128:T134 C109:T111 C103:T105 C95:T96 C90:T91 C82:T85 C71:T72 C57:T59 C39:T44 C1220:P1220 C1208:P1209 C1201:P1201 C1199:P1199 C1151:AA1151 C1132:AA1132 C1129:AA1130 C1116:AA1117 C1064:AA1066 C1054:AA1054 C1050:AA1050 C1025:AA1025 C1020:AA1020 C910:AA910 C901:AA901 C853:AA853 C816:AA816 C794:AA794 C784:AA784 C740:AA740 C671:T671 C638:T639 C631:T631 C601:T601 C573:T573 C557:T560 C553:T554 C549:T549 C527:T528 C522:T523 C514:T515 C482:T482 C463:T464 C454:T454 C431:T431 C429:T429 C375:T375 C344:T346 C332:T332 C324:T324 C316:T316 C280:T280 C261:T261 A262:T262 C206:T211 C192:T195 C187:T188 C171:T173 C160:T161 C151:T152 C141:T141 C138:T138 C75:T76 C53:T53 C47:T48 A3:AC3 A12:AA12 AB771:AC1220 F2653:F2655 A212:T222 A771:AA778 A979:E992 F979:AA994 C939:AA942 A1067:G1088 H1075:AA1088 A653:T670 A744:AA748 A264:T279 A749:AC770 A1186:AA1186" name="Range1" securityDescriptor="O:WDG:WDD:(A;;CC;;;S-1-5-21-2162722240-155571142-4159933717-1001)"/>
    <protectedRange sqref="A689 AC689 C689:E689 G689:AA689" name="Range1_1" securityDescriptor="O:WDG:WDD:(A;;CC;;;S-1-5-21-2162722240-155571142-4159933717-1001)"/>
    <protectedRange sqref="A8:A9 AC8:AC9 C8:AA9" name="Range1_2" securityDescriptor="O:WDG:WDD:(A;;CC;;;S-1-5-21-2162722240-155571142-4159933717-1001)"/>
    <protectedRange sqref="AC13:AC33 B47:B48 B53 B75:B76 B138 B141 B151:B152 B160:B161 B171:B173 B187:B188 B192:B195 B206:B211 B261 B280 B316 B324 B332 B344:B346 B375 B429 B431 B454 B463:B464 B482 B514:B515 B522:B523 B527:B528 B549 B553:B554 B557:B560 B573 B601 B631 B638:B639 B671 B689 B794 B816 B828 B853 B901 B910 B964 B993 B1020 B1025 B1050 B1054 B1064:B1066 B1116:B1117 B1129:B1130 B1132 B1151 B1199 B1201 B1208:B1209 B1220 A32:A33 B39:B44 B57:B59 B71:B72 B82:B85 B90:B91 B95:B96 B103:B105 B109:B111 B128:B134 B165 B181:B183 B197:B198 B223:B232 B238 B241:B242 B246:B248 B251 B254:B257 B263 B305:B310 B326:B327 B334:B335 B337:B339 B352 B354 B366:B368 B370:B371 B382:B383 B386:B387 B406:B410 B417:B419 B427 B444 B468:B469 B500:B501 B505 B511 B530:B534 B536:B537 B539:B543 B562:B563 B569:B570 B580 B588:B590 B595:B596 B605:B606 B612 B615:B616 B621:B626 B645:B648 B650:B652 B714:B716 B721 B788 B803:B804 B810 B830:B831 B833:B834 B836:B838 B844:B848 B850 B856:B858 B877:B879 B883 B891:B893 B895:B896 B905:B908 B930:B931 B936 B947:B948 B956 B966 B1002 B1005 B1015:B1017 B1029 B1035:B1037 B1041:B1042 B1048 B1057:B1058 B1089:B1091 B1093:B1096 B1101 B1104:B1107 B1112:B1113 B1126:B1127 B1154:B1157 B1162:B1163 B1166:B1168 B1175:B1177 B1185 B1187 B1189:B1192 B1195:B1196 A15:A18 B32:B35 B377:B379 B682:B687 B705:B708 B723:B725 B729:B736 B740:B741 B779:B781 B784:B786 B863:B867 B871:B874 B885:B888 B925:B927 B939:B942 B950:B954 C15:AA18 A19:AA31 C32:AA33 A13:AA14" name="Range1_4" securityDescriptor="O:WDG:WDD:(A;;CC;;;S-1-5-21-2162722240-155571142-4159933717-1001)"/>
    <protectedRange sqref="S717" name="Range1_3" securityDescriptor="O:WDG:WDD:(A;;CC;;;S-1-5-21-2162722240-155571142-4159933717-1001)"/>
    <protectedRange sqref="S727" name="Range1_5" securityDescriptor="O:WDG:WDD:(A;;CC;;;S-1-5-21-2162722240-155571142-4159933717-1001)"/>
    <protectedRange sqref="S728" name="Range1_6" securityDescriptor="O:WDG:WDD:(A;;CC;;;S-1-5-21-2162722240-155571142-4159933717-1001)"/>
    <protectedRange sqref="S792" name="Range1_7" securityDescriptor="O:WDG:WDD:(A;;CC;;;S-1-5-21-2162722240-155571142-4159933717-1001)"/>
    <protectedRange sqref="S905" name="Range1_8" securityDescriptor="O:WDG:WDD:(A;;CC;;;S-1-5-21-2162722240-155571142-4159933717-1001)"/>
    <protectedRange sqref="S975" name="Range1_9" securityDescriptor="O:WDG:WDD:(A;;CC;;;S-1-5-21-2162722240-155571142-4159933717-1001)"/>
    <protectedRange sqref="S976" name="Range1_10" securityDescriptor="O:WDG:WDD:(A;;CC;;;S-1-5-21-2162722240-155571142-4159933717-1001)"/>
    <protectedRange sqref="S1049" name="Range1_11" securityDescriptor="O:WDG:WDD:(A;;CC;;;S-1-5-21-2162722240-155571142-4159933717-1001)"/>
    <protectedRange sqref="S1068:S1074" name="Range1_12" securityDescriptor="O:WDG:WDD:(A;;CC;;;S-1-5-21-2162722240-155571142-4159933717-1001)"/>
    <protectedRange sqref="S1097:S1099" name="Range1_13" securityDescriptor="O:WDG:WDD:(A;;CC;;;S-1-5-21-2162722240-155571142-4159933717-1001)"/>
    <protectedRange sqref="S1138" name="Range1_14" securityDescriptor="O:WDG:WDD:(A;;CC;;;S-1-5-21-2162722240-155571142-4159933717-1001)"/>
    <protectedRange sqref="S1148" name="Range1_15" securityDescriptor="O:WDG:WDD:(A;;CC;;;S-1-5-21-2162722240-155571142-4159933717-1001)"/>
    <protectedRange sqref="S1149" name="Range1_16" securityDescriptor="O:WDG:WDD:(A;;CC;;;S-1-5-21-2162722240-155571142-4159933717-1001)"/>
    <protectedRange sqref="S1158 S1160 S1171" name="Range1_17" securityDescriptor="O:WDG:WDD:(A;;CC;;;S-1-5-21-2162722240-155571142-4159933717-1001)"/>
    <protectedRange sqref="S1178 S1184" name="Range1_19" securityDescriptor="O:WDG:WDD:(A;;CC;;;S-1-5-21-2162722240-155571142-4159933717-1001)"/>
    <protectedRange sqref="S1197" name="Range1_20" securityDescriptor="O:WDG:WDD:(A;;CC;;;S-1-5-21-2162722240-155571142-4159933717-1001)"/>
    <protectedRange sqref="O2653" name="Range1_18" securityDescriptor="O:WDG:WDD:(A;;CC;;;S-1-5-21-2162722240-155571142-4159933717-1001)"/>
    <protectedRange sqref="R2653" name="Range1_21" securityDescriptor="O:WDG:WDD:(A;;CC;;;S-1-5-21-2162722240-155571142-4159933717-1001)"/>
    <protectedRange sqref="R2654:R2655" name="Range1_22" securityDescriptor="O:WDG:WDD:(A;;CC;;;S-1-5-21-2162722240-155571142-4159933717-1001)"/>
    <protectedRange sqref="R2656:R2660" name="Range1_23" securityDescriptor="O:WDG:WDD:(A;;CC;;;S-1-5-21-2162722240-155571142-4159933717-1001)"/>
  </protectedRanges>
  <autoFilter ref="A2:AC2665" xr:uid="{122AD291-8CAA-4515-B5F1-7184536EB505}"/>
  <mergeCells count="1">
    <mergeCell ref="B2651:Y2651"/>
  </mergeCells>
  <phoneticPr fontId="8" type="noConversion"/>
  <conditionalFormatting sqref="A2650:B2650 Z2650:XFD2650 A2651:XFD1048576 A3:XFD2649">
    <cfRule type="expression" dxfId="11" priority="16">
      <formula>$E3&gt;1</formula>
    </cfRule>
    <cfRule type="expression" dxfId="10" priority="17">
      <formula>$D3&gt;1</formula>
    </cfRule>
    <cfRule type="expression" dxfId="9" priority="18">
      <formula>#REF!=TRUE</formula>
    </cfRule>
  </conditionalFormatting>
  <dataValidations count="1">
    <dataValidation type="list" allowBlank="1" showInputMessage="1" showErrorMessage="1" sqref="P2652:P2660 P1222:P1475 P3:P1220 P1477:P2649" xr:uid="{6AA74277-3160-4CAF-83A4-D6EF299058AF}">
      <formula1>"m3,m2-LxH,m2-LxW,rm,lm,unit"</formula1>
    </dataValidation>
  </dataValidations>
  <printOptions horizontalCentered="1"/>
  <pageMargins left="0.25" right="0.25" top="0.56000000000000005" bottom="0.24" header="0.17" footer="0.3"/>
  <pageSetup paperSize="8" scale="3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BE02B3-652B-4A0F-AEB5-448243AEB319}">
          <x14:formula1>
            <xm:f>Supporting!$A$2:$A$14</xm:f>
          </x14:formula1>
          <xm:sqref>H1498:H1846 H2653:H2660 H1477:H1496</xm:sqref>
        </x14:dataValidation>
        <x14:dataValidation type="list" allowBlank="1" showInputMessage="1" showErrorMessage="1" xr:uid="{F51F0874-9FAD-4EA9-8683-A59E4B217BD6}">
          <x14:formula1>
            <xm:f>Supporting!$A$2:$A$15</xm:f>
          </x14:formula1>
          <xm:sqref>H2652 H1847:H2649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254A-0AD3-49DA-84EF-8972F7A8329B}">
  <sheetPr codeName="Sheet2"/>
  <dimension ref="A1:D15"/>
  <sheetViews>
    <sheetView workbookViewId="0">
      <selection activeCell="C24" sqref="C24"/>
    </sheetView>
  </sheetViews>
  <sheetFormatPr defaultRowHeight="12.5" x14ac:dyDescent="0.25"/>
  <cols>
    <col min="1" max="1" width="20" bestFit="1" customWidth="1"/>
  </cols>
  <sheetData>
    <row r="1" spans="1:4" x14ac:dyDescent="0.25">
      <c r="A1" t="s">
        <v>35</v>
      </c>
      <c r="B1" t="s">
        <v>43</v>
      </c>
      <c r="C1" t="s">
        <v>44</v>
      </c>
      <c r="D1" t="s">
        <v>45</v>
      </c>
    </row>
    <row r="2" spans="1:4" x14ac:dyDescent="0.25">
      <c r="A2" t="s">
        <v>36</v>
      </c>
      <c r="B2" t="s">
        <v>27</v>
      </c>
      <c r="C2">
        <v>14</v>
      </c>
      <c r="D2">
        <f>0.12*7</f>
        <v>0.84</v>
      </c>
    </row>
    <row r="3" spans="1:4" x14ac:dyDescent="0.25">
      <c r="A3" t="s">
        <v>52</v>
      </c>
      <c r="B3" t="s">
        <v>27</v>
      </c>
      <c r="C3">
        <v>18</v>
      </c>
      <c r="D3">
        <f>0.15*7</f>
        <v>1.05</v>
      </c>
    </row>
    <row r="4" spans="1:4" x14ac:dyDescent="0.25">
      <c r="A4" t="s">
        <v>37</v>
      </c>
      <c r="B4" t="s">
        <v>30</v>
      </c>
      <c r="C4">
        <v>100</v>
      </c>
      <c r="D4">
        <f>1.45*7</f>
        <v>10.15</v>
      </c>
    </row>
    <row r="5" spans="1:4" x14ac:dyDescent="0.25">
      <c r="A5" t="s">
        <v>38</v>
      </c>
      <c r="B5" t="s">
        <v>30</v>
      </c>
      <c r="C5">
        <v>135</v>
      </c>
      <c r="D5">
        <f>1.75*7</f>
        <v>12.25</v>
      </c>
    </row>
    <row r="6" spans="1:4" x14ac:dyDescent="0.25">
      <c r="A6" t="s">
        <v>48</v>
      </c>
      <c r="B6" t="s">
        <v>30</v>
      </c>
      <c r="C6">
        <v>63</v>
      </c>
      <c r="D6">
        <f>1.02*7</f>
        <v>7.1400000000000006</v>
      </c>
    </row>
    <row r="7" spans="1:4" x14ac:dyDescent="0.25">
      <c r="A7" t="s">
        <v>28</v>
      </c>
      <c r="B7" t="s">
        <v>29</v>
      </c>
      <c r="C7">
        <v>7.5</v>
      </c>
      <c r="D7">
        <f>0.1*7</f>
        <v>0.70000000000000007</v>
      </c>
    </row>
    <row r="8" spans="1:4" x14ac:dyDescent="0.25">
      <c r="A8" t="s">
        <v>33</v>
      </c>
      <c r="B8" t="s">
        <v>29</v>
      </c>
      <c r="C8">
        <v>5.25</v>
      </c>
      <c r="D8">
        <f>0.05*7</f>
        <v>0.35000000000000003</v>
      </c>
    </row>
    <row r="9" spans="1:4" x14ac:dyDescent="0.25">
      <c r="A9" t="s">
        <v>39</v>
      </c>
      <c r="B9" t="s">
        <v>32</v>
      </c>
      <c r="C9">
        <v>7.5</v>
      </c>
      <c r="D9">
        <f>0.15*7</f>
        <v>1.05</v>
      </c>
    </row>
    <row r="10" spans="1:4" x14ac:dyDescent="0.25">
      <c r="A10" t="s">
        <v>40</v>
      </c>
      <c r="B10" t="s">
        <v>32</v>
      </c>
      <c r="C10">
        <v>32.75</v>
      </c>
      <c r="D10">
        <f>0.15*7</f>
        <v>1.05</v>
      </c>
    </row>
    <row r="11" spans="1:4" x14ac:dyDescent="0.25">
      <c r="A11" t="s">
        <v>41</v>
      </c>
      <c r="B11" t="s">
        <v>32</v>
      </c>
      <c r="C11">
        <v>36.5</v>
      </c>
      <c r="D11">
        <f>0.45*7</f>
        <v>3.15</v>
      </c>
    </row>
    <row r="12" spans="1:4" x14ac:dyDescent="0.25">
      <c r="A12" t="s">
        <v>42</v>
      </c>
      <c r="B12" t="s">
        <v>31</v>
      </c>
      <c r="C12">
        <v>24</v>
      </c>
      <c r="D12">
        <f>0.1*7</f>
        <v>0.70000000000000007</v>
      </c>
    </row>
    <row r="13" spans="1:4" x14ac:dyDescent="0.25">
      <c r="A13" t="s">
        <v>34</v>
      </c>
      <c r="B13" t="s">
        <v>27</v>
      </c>
      <c r="C13">
        <v>1.5</v>
      </c>
      <c r="D13">
        <v>0</v>
      </c>
    </row>
    <row r="14" spans="1:4" x14ac:dyDescent="0.25">
      <c r="A14" t="s">
        <v>493</v>
      </c>
      <c r="B14" t="s">
        <v>32</v>
      </c>
      <c r="C14">
        <v>81</v>
      </c>
      <c r="D14">
        <f>0.26*7</f>
        <v>1.82</v>
      </c>
    </row>
    <row r="15" spans="1:4" x14ac:dyDescent="0.25">
      <c r="A15" t="s">
        <v>557</v>
      </c>
      <c r="B15" t="s">
        <v>29</v>
      </c>
      <c r="C15">
        <v>10</v>
      </c>
      <c r="D15">
        <f>0.13*7</f>
        <v>0.91</v>
      </c>
    </row>
  </sheetData>
  <phoneticPr fontId="8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D99C-BF06-4DDA-838D-F911369A6704}">
  <dimension ref="A1:L188"/>
  <sheetViews>
    <sheetView topLeftCell="B86" workbookViewId="0">
      <selection activeCell="J107" sqref="J107"/>
    </sheetView>
  </sheetViews>
  <sheetFormatPr defaultRowHeight="12.5" x14ac:dyDescent="0.25"/>
  <cols>
    <col min="3" max="4" width="10.1796875" bestFit="1" customWidth="1"/>
    <col min="6" max="6" width="10.1796875" bestFit="1" customWidth="1"/>
    <col min="9" max="9" width="10.1796875" bestFit="1" customWidth="1"/>
    <col min="12" max="12" width="10.1796875" bestFit="1" customWidth="1"/>
  </cols>
  <sheetData>
    <row r="1" spans="1:11" x14ac:dyDescent="0.25">
      <c r="A1" t="s">
        <v>602</v>
      </c>
      <c r="B1" t="s">
        <v>603</v>
      </c>
      <c r="D1" t="s">
        <v>602</v>
      </c>
      <c r="E1" t="s">
        <v>603</v>
      </c>
      <c r="G1" t="s">
        <v>602</v>
      </c>
      <c r="H1" t="s">
        <v>603</v>
      </c>
      <c r="J1" t="s">
        <v>602</v>
      </c>
      <c r="K1" t="s">
        <v>603</v>
      </c>
    </row>
    <row r="2" spans="1:11" x14ac:dyDescent="0.25">
      <c r="A2" t="s">
        <v>604</v>
      </c>
      <c r="D2" t="s">
        <v>615</v>
      </c>
      <c r="G2" t="s">
        <v>632</v>
      </c>
      <c r="J2" t="s">
        <v>649</v>
      </c>
    </row>
    <row r="3" spans="1:11" x14ac:dyDescent="0.25">
      <c r="A3">
        <v>7743</v>
      </c>
      <c r="B3">
        <v>20</v>
      </c>
      <c r="D3">
        <v>7853</v>
      </c>
      <c r="E3">
        <v>10</v>
      </c>
      <c r="G3">
        <v>8049</v>
      </c>
      <c r="H3">
        <v>16</v>
      </c>
      <c r="J3">
        <v>8348</v>
      </c>
      <c r="K3">
        <v>12</v>
      </c>
    </row>
    <row r="4" spans="1:11" x14ac:dyDescent="0.25">
      <c r="A4">
        <v>7744</v>
      </c>
      <c r="B4">
        <v>30</v>
      </c>
      <c r="D4">
        <v>7849</v>
      </c>
      <c r="E4">
        <v>10</v>
      </c>
      <c r="G4">
        <v>8048</v>
      </c>
      <c r="H4">
        <v>20</v>
      </c>
      <c r="J4">
        <v>8335</v>
      </c>
      <c r="K4">
        <v>12</v>
      </c>
    </row>
    <row r="5" spans="1:11" x14ac:dyDescent="0.25">
      <c r="A5">
        <v>7745</v>
      </c>
      <c r="B5">
        <v>20</v>
      </c>
      <c r="D5">
        <v>7848</v>
      </c>
      <c r="E5">
        <v>30</v>
      </c>
      <c r="G5">
        <v>8046</v>
      </c>
      <c r="H5">
        <v>30</v>
      </c>
      <c r="J5">
        <v>8334</v>
      </c>
      <c r="K5">
        <v>18</v>
      </c>
    </row>
    <row r="6" spans="1:11" x14ac:dyDescent="0.25">
      <c r="A6">
        <v>7746</v>
      </c>
      <c r="B6">
        <v>20</v>
      </c>
      <c r="D6">
        <v>7847</v>
      </c>
      <c r="E6">
        <v>30</v>
      </c>
      <c r="G6">
        <v>8043</v>
      </c>
      <c r="H6">
        <v>30</v>
      </c>
      <c r="J6">
        <v>8333</v>
      </c>
      <c r="K6">
        <v>36</v>
      </c>
    </row>
    <row r="7" spans="1:11" x14ac:dyDescent="0.25">
      <c r="A7">
        <v>7748</v>
      </c>
      <c r="B7">
        <v>110</v>
      </c>
      <c r="D7">
        <v>7844</v>
      </c>
      <c r="E7">
        <v>20</v>
      </c>
      <c r="G7">
        <v>8042</v>
      </c>
      <c r="H7">
        <v>50</v>
      </c>
      <c r="J7">
        <v>8332</v>
      </c>
      <c r="K7">
        <v>10</v>
      </c>
    </row>
    <row r="8" spans="1:11" x14ac:dyDescent="0.25">
      <c r="A8">
        <v>7749</v>
      </c>
      <c r="B8">
        <v>20</v>
      </c>
      <c r="D8">
        <v>7842</v>
      </c>
      <c r="E8">
        <v>20</v>
      </c>
      <c r="G8">
        <v>8041</v>
      </c>
      <c r="H8">
        <v>20</v>
      </c>
      <c r="J8">
        <v>8329</v>
      </c>
      <c r="K8">
        <v>12</v>
      </c>
    </row>
    <row r="9" spans="1:11" x14ac:dyDescent="0.25">
      <c r="A9">
        <v>7750</v>
      </c>
      <c r="B9">
        <v>20</v>
      </c>
      <c r="D9">
        <v>7839</v>
      </c>
      <c r="E9">
        <v>20</v>
      </c>
      <c r="G9">
        <v>8039</v>
      </c>
      <c r="H9">
        <v>30</v>
      </c>
      <c r="J9">
        <v>8328</v>
      </c>
      <c r="K9">
        <v>12</v>
      </c>
    </row>
    <row r="10" spans="1:11" x14ac:dyDescent="0.25">
      <c r="A10">
        <v>7602</v>
      </c>
      <c r="B10">
        <v>20</v>
      </c>
      <c r="D10">
        <v>7838</v>
      </c>
      <c r="E10">
        <v>20</v>
      </c>
      <c r="G10">
        <v>8038</v>
      </c>
      <c r="H10">
        <v>40</v>
      </c>
      <c r="J10">
        <v>8327</v>
      </c>
      <c r="K10">
        <v>12</v>
      </c>
    </row>
    <row r="11" spans="1:11" x14ac:dyDescent="0.25">
      <c r="A11">
        <v>7603</v>
      </c>
      <c r="B11">
        <v>20</v>
      </c>
      <c r="D11">
        <v>7837</v>
      </c>
      <c r="E11">
        <v>30</v>
      </c>
      <c r="G11">
        <v>8037</v>
      </c>
      <c r="H11">
        <v>20</v>
      </c>
      <c r="J11">
        <v>8326</v>
      </c>
      <c r="K11">
        <v>18</v>
      </c>
    </row>
    <row r="12" spans="1:11" x14ac:dyDescent="0.25">
      <c r="A12">
        <v>7605</v>
      </c>
      <c r="B12">
        <v>20</v>
      </c>
      <c r="D12">
        <v>7836</v>
      </c>
      <c r="E12">
        <v>30</v>
      </c>
      <c r="G12">
        <v>8035</v>
      </c>
      <c r="H12">
        <v>16</v>
      </c>
      <c r="J12">
        <v>8325</v>
      </c>
      <c r="K12">
        <v>12</v>
      </c>
    </row>
    <row r="13" spans="1:11" x14ac:dyDescent="0.25">
      <c r="A13">
        <v>7627</v>
      </c>
      <c r="B13">
        <v>20</v>
      </c>
      <c r="D13">
        <v>7835</v>
      </c>
      <c r="E13">
        <v>20</v>
      </c>
      <c r="G13">
        <v>8034</v>
      </c>
      <c r="H13">
        <v>30</v>
      </c>
      <c r="J13">
        <v>8321</v>
      </c>
      <c r="K13">
        <v>12</v>
      </c>
    </row>
    <row r="14" spans="1:11" x14ac:dyDescent="0.25">
      <c r="A14">
        <v>7626</v>
      </c>
      <c r="B14">
        <v>20</v>
      </c>
      <c r="D14">
        <v>7834</v>
      </c>
      <c r="E14">
        <v>40</v>
      </c>
      <c r="G14">
        <v>8032</v>
      </c>
      <c r="H14">
        <v>10</v>
      </c>
      <c r="J14">
        <v>8320</v>
      </c>
      <c r="K14">
        <v>18</v>
      </c>
    </row>
    <row r="15" spans="1:11" x14ac:dyDescent="0.25">
      <c r="A15">
        <v>7624</v>
      </c>
      <c r="B15">
        <v>30</v>
      </c>
      <c r="D15">
        <v>7833</v>
      </c>
      <c r="E15">
        <v>30</v>
      </c>
      <c r="G15">
        <v>8031</v>
      </c>
      <c r="H15">
        <v>30</v>
      </c>
      <c r="J15">
        <v>8318</v>
      </c>
      <c r="K15">
        <v>42</v>
      </c>
    </row>
    <row r="16" spans="1:11" x14ac:dyDescent="0.25">
      <c r="A16">
        <v>7623</v>
      </c>
      <c r="B16">
        <v>40</v>
      </c>
      <c r="D16">
        <v>7832</v>
      </c>
      <c r="E16">
        <v>40</v>
      </c>
      <c r="G16">
        <v>8030</v>
      </c>
      <c r="H16">
        <v>50</v>
      </c>
      <c r="J16">
        <v>8317</v>
      </c>
      <c r="K16">
        <v>18</v>
      </c>
    </row>
    <row r="17" spans="1:11" x14ac:dyDescent="0.25">
      <c r="A17">
        <v>7622</v>
      </c>
      <c r="B17">
        <v>50</v>
      </c>
      <c r="D17">
        <v>7843</v>
      </c>
      <c r="E17">
        <v>20</v>
      </c>
      <c r="G17">
        <v>8029</v>
      </c>
      <c r="H17">
        <v>24</v>
      </c>
      <c r="J17">
        <v>8316</v>
      </c>
      <c r="K17">
        <v>12</v>
      </c>
    </row>
    <row r="18" spans="1:11" x14ac:dyDescent="0.25">
      <c r="A18">
        <v>7620</v>
      </c>
      <c r="B18">
        <v>20</v>
      </c>
      <c r="D18">
        <v>7873</v>
      </c>
      <c r="E18">
        <v>20</v>
      </c>
      <c r="G18">
        <v>8028</v>
      </c>
      <c r="H18">
        <v>30</v>
      </c>
      <c r="J18">
        <v>8315</v>
      </c>
      <c r="K18">
        <v>6</v>
      </c>
    </row>
    <row r="19" spans="1:11" x14ac:dyDescent="0.25">
      <c r="A19">
        <v>7619</v>
      </c>
      <c r="B19">
        <v>20</v>
      </c>
      <c r="D19">
        <v>7872</v>
      </c>
      <c r="E19">
        <v>30</v>
      </c>
      <c r="G19">
        <v>8027</v>
      </c>
      <c r="H19">
        <v>30</v>
      </c>
      <c r="J19">
        <v>8314</v>
      </c>
      <c r="K19">
        <v>12</v>
      </c>
    </row>
    <row r="20" spans="1:11" x14ac:dyDescent="0.25">
      <c r="A20">
        <v>7617</v>
      </c>
      <c r="B20">
        <v>20</v>
      </c>
      <c r="D20">
        <v>7871</v>
      </c>
      <c r="E20">
        <v>10</v>
      </c>
      <c r="G20">
        <v>8026</v>
      </c>
      <c r="H20">
        <v>40</v>
      </c>
      <c r="J20">
        <v>8313</v>
      </c>
      <c r="K20">
        <v>12</v>
      </c>
    </row>
    <row r="21" spans="1:11" x14ac:dyDescent="0.25">
      <c r="A21">
        <v>7616</v>
      </c>
      <c r="B21">
        <v>20</v>
      </c>
      <c r="D21">
        <v>7870</v>
      </c>
      <c r="E21">
        <v>20</v>
      </c>
      <c r="G21">
        <v>8024</v>
      </c>
      <c r="H21">
        <v>20</v>
      </c>
      <c r="J21">
        <v>8312</v>
      </c>
      <c r="K21">
        <v>18</v>
      </c>
    </row>
    <row r="22" spans="1:11" x14ac:dyDescent="0.25">
      <c r="A22">
        <v>7614</v>
      </c>
      <c r="B22">
        <v>20</v>
      </c>
      <c r="D22">
        <v>7869</v>
      </c>
      <c r="E22">
        <v>40</v>
      </c>
      <c r="G22">
        <v>8023</v>
      </c>
      <c r="H22">
        <v>20</v>
      </c>
      <c r="J22">
        <v>8311</v>
      </c>
      <c r="K22">
        <v>18</v>
      </c>
    </row>
    <row r="23" spans="1:11" x14ac:dyDescent="0.25">
      <c r="A23">
        <v>7613</v>
      </c>
      <c r="B23">
        <v>40</v>
      </c>
      <c r="D23">
        <v>7867</v>
      </c>
      <c r="E23">
        <v>30</v>
      </c>
      <c r="G23">
        <v>8022</v>
      </c>
      <c r="H23">
        <v>30</v>
      </c>
      <c r="J23">
        <v>8310</v>
      </c>
      <c r="K23">
        <v>18</v>
      </c>
    </row>
    <row r="24" spans="1:11" x14ac:dyDescent="0.25">
      <c r="A24">
        <v>7611</v>
      </c>
      <c r="B24">
        <v>20</v>
      </c>
      <c r="D24">
        <v>7864</v>
      </c>
      <c r="E24">
        <v>30</v>
      </c>
      <c r="G24">
        <v>8021</v>
      </c>
      <c r="H24">
        <v>30</v>
      </c>
      <c r="J24">
        <v>8309</v>
      </c>
      <c r="K24">
        <v>30</v>
      </c>
    </row>
    <row r="25" spans="1:11" x14ac:dyDescent="0.25">
      <c r="A25">
        <v>7610</v>
      </c>
      <c r="B25">
        <v>40</v>
      </c>
      <c r="D25">
        <v>7863</v>
      </c>
      <c r="E25">
        <v>30</v>
      </c>
      <c r="G25">
        <v>8036</v>
      </c>
      <c r="H25">
        <v>20</v>
      </c>
      <c r="J25">
        <v>8308</v>
      </c>
      <c r="K25">
        <v>12</v>
      </c>
    </row>
    <row r="26" spans="1:11" x14ac:dyDescent="0.25">
      <c r="A26">
        <v>7609</v>
      </c>
      <c r="B26">
        <v>30</v>
      </c>
      <c r="D26">
        <v>7862</v>
      </c>
      <c r="E26">
        <v>20</v>
      </c>
      <c r="G26">
        <v>8058</v>
      </c>
      <c r="H26">
        <v>32</v>
      </c>
      <c r="J26">
        <v>8307</v>
      </c>
      <c r="K26">
        <v>12</v>
      </c>
    </row>
    <row r="27" spans="1:11" x14ac:dyDescent="0.25">
      <c r="A27">
        <v>7608</v>
      </c>
      <c r="B27">
        <v>30</v>
      </c>
      <c r="D27">
        <v>7861</v>
      </c>
      <c r="E27">
        <v>20</v>
      </c>
      <c r="G27">
        <v>8056</v>
      </c>
      <c r="H27">
        <v>20</v>
      </c>
      <c r="J27">
        <v>8305</v>
      </c>
      <c r="K27">
        <v>24</v>
      </c>
    </row>
    <row r="28" spans="1:11" x14ac:dyDescent="0.25">
      <c r="A28">
        <v>7607</v>
      </c>
      <c r="B28">
        <v>100</v>
      </c>
      <c r="D28">
        <v>7860</v>
      </c>
      <c r="E28">
        <v>20</v>
      </c>
      <c r="G28">
        <v>8055</v>
      </c>
      <c r="H28">
        <v>30</v>
      </c>
      <c r="J28">
        <v>8304</v>
      </c>
      <c r="K28">
        <v>18</v>
      </c>
    </row>
    <row r="29" spans="1:11" x14ac:dyDescent="0.25">
      <c r="A29">
        <v>7606</v>
      </c>
      <c r="B29">
        <v>20</v>
      </c>
      <c r="D29">
        <v>7857</v>
      </c>
      <c r="E29">
        <v>40</v>
      </c>
      <c r="G29">
        <v>8100</v>
      </c>
      <c r="H29">
        <v>10</v>
      </c>
      <c r="J29">
        <v>8303</v>
      </c>
      <c r="K29">
        <v>18</v>
      </c>
    </row>
    <row r="30" spans="1:11" x14ac:dyDescent="0.25">
      <c r="A30">
        <v>7604</v>
      </c>
      <c r="B30">
        <v>20</v>
      </c>
      <c r="D30">
        <v>7856</v>
      </c>
      <c r="E30">
        <v>30</v>
      </c>
      <c r="G30">
        <v>8098</v>
      </c>
      <c r="H30">
        <v>20</v>
      </c>
      <c r="J30">
        <v>8302</v>
      </c>
      <c r="K30">
        <v>24</v>
      </c>
    </row>
    <row r="31" spans="1:11" x14ac:dyDescent="0.25">
      <c r="A31">
        <v>7747</v>
      </c>
      <c r="B31">
        <v>30</v>
      </c>
      <c r="D31">
        <v>7855</v>
      </c>
      <c r="E31">
        <v>30</v>
      </c>
      <c r="G31">
        <v>8097</v>
      </c>
      <c r="H31">
        <v>20</v>
      </c>
      <c r="J31">
        <v>8301</v>
      </c>
      <c r="K31">
        <v>32</v>
      </c>
    </row>
    <row r="32" spans="1:11" x14ac:dyDescent="0.25">
      <c r="A32">
        <v>7646</v>
      </c>
      <c r="B32">
        <v>20</v>
      </c>
      <c r="D32">
        <v>7854</v>
      </c>
      <c r="E32">
        <v>30</v>
      </c>
      <c r="G32">
        <v>8094</v>
      </c>
      <c r="H32">
        <v>20</v>
      </c>
      <c r="J32">
        <v>8299</v>
      </c>
      <c r="K32">
        <v>12</v>
      </c>
    </row>
    <row r="33" spans="1:11" x14ac:dyDescent="0.25">
      <c r="A33">
        <v>7640</v>
      </c>
      <c r="B33">
        <v>30</v>
      </c>
      <c r="D33">
        <v>7852</v>
      </c>
      <c r="E33">
        <v>20</v>
      </c>
      <c r="G33">
        <v>8093</v>
      </c>
      <c r="H33">
        <v>30</v>
      </c>
      <c r="J33">
        <v>8296</v>
      </c>
      <c r="K33">
        <v>36</v>
      </c>
    </row>
    <row r="34" spans="1:11" x14ac:dyDescent="0.25">
      <c r="A34">
        <v>7637</v>
      </c>
      <c r="B34">
        <v>20</v>
      </c>
      <c r="D34">
        <v>7851</v>
      </c>
      <c r="E34">
        <v>25</v>
      </c>
      <c r="G34">
        <v>8092</v>
      </c>
      <c r="H34">
        <v>40</v>
      </c>
      <c r="J34">
        <v>3281</v>
      </c>
      <c r="K34">
        <v>18</v>
      </c>
    </row>
    <row r="35" spans="1:11" x14ac:dyDescent="0.25">
      <c r="A35">
        <v>7635</v>
      </c>
      <c r="B35">
        <v>40</v>
      </c>
      <c r="D35">
        <v>7845</v>
      </c>
      <c r="E35">
        <v>40</v>
      </c>
      <c r="G35">
        <v>8089</v>
      </c>
      <c r="H35">
        <v>30</v>
      </c>
      <c r="J35">
        <v>3299</v>
      </c>
      <c r="K35">
        <v>12</v>
      </c>
    </row>
    <row r="36" spans="1:11" x14ac:dyDescent="0.25">
      <c r="A36">
        <v>7634</v>
      </c>
      <c r="B36">
        <v>40</v>
      </c>
      <c r="D36">
        <v>7841</v>
      </c>
      <c r="E36">
        <v>10</v>
      </c>
      <c r="G36">
        <v>8088</v>
      </c>
      <c r="H36">
        <v>48</v>
      </c>
      <c r="J36">
        <v>3298</v>
      </c>
      <c r="K36">
        <v>12</v>
      </c>
    </row>
    <row r="37" spans="1:11" x14ac:dyDescent="0.25">
      <c r="A37">
        <v>7632</v>
      </c>
      <c r="B37">
        <v>40</v>
      </c>
      <c r="D37">
        <v>7840</v>
      </c>
      <c r="E37">
        <v>10</v>
      </c>
      <c r="G37">
        <v>8087</v>
      </c>
      <c r="H37">
        <v>20</v>
      </c>
      <c r="J37">
        <v>3297</v>
      </c>
      <c r="K37">
        <v>24</v>
      </c>
    </row>
    <row r="38" spans="1:11" x14ac:dyDescent="0.25">
      <c r="A38">
        <v>7631</v>
      </c>
      <c r="B38">
        <v>16</v>
      </c>
      <c r="D38">
        <v>7846</v>
      </c>
      <c r="E38">
        <v>60</v>
      </c>
      <c r="G38">
        <v>8086</v>
      </c>
      <c r="H38">
        <v>40</v>
      </c>
      <c r="J38">
        <v>3296</v>
      </c>
      <c r="K38">
        <v>12</v>
      </c>
    </row>
    <row r="39" spans="1:11" x14ac:dyDescent="0.25">
      <c r="A39">
        <v>7630</v>
      </c>
      <c r="B39">
        <v>20</v>
      </c>
      <c r="D39">
        <v>7890</v>
      </c>
      <c r="E39">
        <v>20</v>
      </c>
      <c r="G39">
        <v>8085</v>
      </c>
      <c r="H39">
        <v>20</v>
      </c>
      <c r="J39">
        <v>3295</v>
      </c>
      <c r="K39">
        <v>48</v>
      </c>
    </row>
    <row r="40" spans="1:11" x14ac:dyDescent="0.25">
      <c r="A40">
        <v>7625</v>
      </c>
      <c r="B40">
        <v>30</v>
      </c>
      <c r="D40">
        <v>7889</v>
      </c>
      <c r="E40">
        <v>30</v>
      </c>
      <c r="G40">
        <v>8082</v>
      </c>
      <c r="H40">
        <v>9</v>
      </c>
      <c r="J40">
        <v>3294</v>
      </c>
      <c r="K40">
        <v>12</v>
      </c>
    </row>
    <row r="41" spans="1:11" x14ac:dyDescent="0.25">
      <c r="A41">
        <v>7618</v>
      </c>
      <c r="B41">
        <v>16</v>
      </c>
      <c r="D41">
        <v>7886</v>
      </c>
      <c r="E41">
        <v>40</v>
      </c>
      <c r="G41">
        <v>8081</v>
      </c>
      <c r="H41">
        <v>20</v>
      </c>
      <c r="J41">
        <v>3293</v>
      </c>
      <c r="K41">
        <v>12</v>
      </c>
    </row>
    <row r="42" spans="1:11" x14ac:dyDescent="0.25">
      <c r="A42">
        <v>7657</v>
      </c>
      <c r="B42">
        <v>20</v>
      </c>
      <c r="D42">
        <v>7885</v>
      </c>
      <c r="E42">
        <v>20</v>
      </c>
      <c r="G42">
        <v>8080</v>
      </c>
      <c r="H42">
        <v>40</v>
      </c>
      <c r="J42">
        <v>3292</v>
      </c>
      <c r="K42">
        <v>12</v>
      </c>
    </row>
    <row r="43" spans="1:11" x14ac:dyDescent="0.25">
      <c r="A43">
        <v>7656</v>
      </c>
      <c r="B43">
        <v>10</v>
      </c>
      <c r="D43">
        <v>7884</v>
      </c>
      <c r="E43">
        <v>15</v>
      </c>
      <c r="G43">
        <v>8079</v>
      </c>
      <c r="H43">
        <v>30</v>
      </c>
      <c r="J43">
        <v>3291</v>
      </c>
      <c r="K43">
        <v>18</v>
      </c>
    </row>
    <row r="44" spans="1:11" x14ac:dyDescent="0.25">
      <c r="A44">
        <v>7655</v>
      </c>
      <c r="B44">
        <v>40</v>
      </c>
      <c r="D44">
        <v>7883</v>
      </c>
      <c r="E44">
        <v>20</v>
      </c>
      <c r="G44">
        <v>8078</v>
      </c>
      <c r="H44">
        <v>24</v>
      </c>
      <c r="J44">
        <v>3290</v>
      </c>
      <c r="K44">
        <v>24</v>
      </c>
    </row>
    <row r="45" spans="1:11" x14ac:dyDescent="0.25">
      <c r="A45">
        <v>7654</v>
      </c>
      <c r="B45">
        <v>12</v>
      </c>
      <c r="D45">
        <v>7882</v>
      </c>
      <c r="E45">
        <v>30</v>
      </c>
      <c r="G45">
        <v>8077</v>
      </c>
      <c r="H45">
        <v>20</v>
      </c>
      <c r="J45">
        <v>3289</v>
      </c>
      <c r="K45">
        <v>18</v>
      </c>
    </row>
    <row r="46" spans="1:11" x14ac:dyDescent="0.25">
      <c r="A46">
        <v>7652</v>
      </c>
      <c r="B46">
        <v>16</v>
      </c>
      <c r="D46">
        <v>7881</v>
      </c>
      <c r="E46">
        <v>20</v>
      </c>
      <c r="G46">
        <v>8076</v>
      </c>
      <c r="H46">
        <v>30</v>
      </c>
      <c r="J46">
        <v>3288</v>
      </c>
      <c r="K46">
        <v>18</v>
      </c>
    </row>
    <row r="47" spans="1:11" x14ac:dyDescent="0.25">
      <c r="A47">
        <v>7644</v>
      </c>
      <c r="B47">
        <v>20</v>
      </c>
      <c r="D47">
        <v>7879</v>
      </c>
      <c r="E47">
        <v>30</v>
      </c>
      <c r="G47">
        <v>8075</v>
      </c>
      <c r="H47">
        <v>40</v>
      </c>
      <c r="J47">
        <v>3287</v>
      </c>
      <c r="K47">
        <v>18</v>
      </c>
    </row>
    <row r="48" spans="1:11" x14ac:dyDescent="0.25">
      <c r="A48">
        <v>7643</v>
      </c>
      <c r="B48">
        <v>20</v>
      </c>
      <c r="D48">
        <v>7878</v>
      </c>
      <c r="E48">
        <v>30</v>
      </c>
      <c r="G48">
        <v>8074</v>
      </c>
      <c r="H48">
        <v>20</v>
      </c>
      <c r="J48">
        <v>3286</v>
      </c>
      <c r="K48">
        <v>48</v>
      </c>
    </row>
    <row r="49" spans="1:11" x14ac:dyDescent="0.25">
      <c r="A49">
        <v>7642</v>
      </c>
      <c r="B49">
        <v>20</v>
      </c>
      <c r="D49">
        <v>7877</v>
      </c>
      <c r="E49">
        <v>30</v>
      </c>
      <c r="G49">
        <v>8073</v>
      </c>
      <c r="H49">
        <v>20</v>
      </c>
      <c r="J49">
        <v>3285</v>
      </c>
      <c r="K49">
        <v>12</v>
      </c>
    </row>
    <row r="50" spans="1:11" x14ac:dyDescent="0.25">
      <c r="A50">
        <v>7641</v>
      </c>
      <c r="B50">
        <v>40</v>
      </c>
      <c r="D50">
        <v>7876</v>
      </c>
      <c r="E50">
        <v>30</v>
      </c>
      <c r="G50">
        <v>8072</v>
      </c>
      <c r="H50">
        <v>20</v>
      </c>
      <c r="J50">
        <v>3284</v>
      </c>
      <c r="K50">
        <v>60</v>
      </c>
    </row>
    <row r="51" spans="1:11" x14ac:dyDescent="0.25">
      <c r="A51">
        <v>7639</v>
      </c>
      <c r="B51">
        <v>20</v>
      </c>
      <c r="D51">
        <v>7875</v>
      </c>
      <c r="E51">
        <v>36</v>
      </c>
      <c r="G51">
        <v>8071</v>
      </c>
      <c r="H51">
        <v>40</v>
      </c>
      <c r="J51">
        <v>3283</v>
      </c>
      <c r="K51">
        <v>6</v>
      </c>
    </row>
    <row r="52" spans="1:11" x14ac:dyDescent="0.25">
      <c r="A52">
        <v>7638</v>
      </c>
      <c r="B52">
        <v>20</v>
      </c>
      <c r="D52">
        <v>7868</v>
      </c>
      <c r="E52">
        <v>10</v>
      </c>
      <c r="G52">
        <v>8070</v>
      </c>
      <c r="H52">
        <v>50</v>
      </c>
      <c r="J52">
        <v>3282</v>
      </c>
      <c r="K52">
        <v>4</v>
      </c>
    </row>
    <row r="53" spans="1:11" x14ac:dyDescent="0.25">
      <c r="A53">
        <v>7636</v>
      </c>
      <c r="B53">
        <v>30</v>
      </c>
      <c r="D53">
        <v>7866</v>
      </c>
      <c r="E53">
        <v>70</v>
      </c>
      <c r="G53">
        <v>8069</v>
      </c>
      <c r="H53">
        <v>20</v>
      </c>
      <c r="J53">
        <v>8251</v>
      </c>
      <c r="K53">
        <v>18</v>
      </c>
    </row>
    <row r="54" spans="1:11" x14ac:dyDescent="0.25">
      <c r="A54">
        <v>7629</v>
      </c>
      <c r="B54">
        <v>30</v>
      </c>
      <c r="D54">
        <v>7865</v>
      </c>
      <c r="E54">
        <v>30</v>
      </c>
      <c r="G54">
        <v>8068</v>
      </c>
      <c r="H54">
        <v>20</v>
      </c>
      <c r="J54">
        <v>8199</v>
      </c>
      <c r="K54">
        <v>12</v>
      </c>
    </row>
    <row r="55" spans="1:11" x14ac:dyDescent="0.25">
      <c r="A55">
        <v>7621</v>
      </c>
      <c r="B55">
        <v>30</v>
      </c>
      <c r="D55">
        <v>7859</v>
      </c>
      <c r="E55">
        <v>20</v>
      </c>
      <c r="G55">
        <v>8067</v>
      </c>
      <c r="H55">
        <v>30</v>
      </c>
      <c r="J55">
        <v>8198</v>
      </c>
      <c r="K55">
        <v>12</v>
      </c>
    </row>
    <row r="56" spans="1:11" x14ac:dyDescent="0.25">
      <c r="A56">
        <v>7615</v>
      </c>
      <c r="B56">
        <v>32</v>
      </c>
      <c r="D56">
        <v>7858</v>
      </c>
      <c r="E56">
        <v>20</v>
      </c>
      <c r="G56">
        <v>8066</v>
      </c>
      <c r="H56">
        <v>50</v>
      </c>
      <c r="J56">
        <v>8197</v>
      </c>
      <c r="K56">
        <v>24</v>
      </c>
    </row>
    <row r="57" spans="1:11" x14ac:dyDescent="0.25">
      <c r="A57">
        <v>7612</v>
      </c>
      <c r="B57">
        <v>20</v>
      </c>
      <c r="D57">
        <v>7906</v>
      </c>
      <c r="E57">
        <v>20</v>
      </c>
      <c r="G57">
        <v>8065</v>
      </c>
      <c r="H57">
        <v>20</v>
      </c>
      <c r="J57">
        <v>8300</v>
      </c>
      <c r="K57">
        <v>12</v>
      </c>
    </row>
    <row r="58" spans="1:11" x14ac:dyDescent="0.25">
      <c r="A58">
        <v>7664</v>
      </c>
      <c r="B58">
        <v>20</v>
      </c>
      <c r="D58">
        <v>7904</v>
      </c>
      <c r="E58">
        <v>40</v>
      </c>
      <c r="G58">
        <v>8063</v>
      </c>
      <c r="H58">
        <v>20</v>
      </c>
      <c r="J58">
        <v>8298</v>
      </c>
      <c r="K58">
        <v>12</v>
      </c>
    </row>
    <row r="59" spans="1:11" x14ac:dyDescent="0.25">
      <c r="A59">
        <v>7663</v>
      </c>
      <c r="B59">
        <v>20</v>
      </c>
      <c r="D59">
        <v>7903</v>
      </c>
      <c r="E59">
        <v>20</v>
      </c>
      <c r="G59">
        <v>8062</v>
      </c>
      <c r="H59">
        <v>30</v>
      </c>
      <c r="J59">
        <v>8297</v>
      </c>
      <c r="K59">
        <v>18</v>
      </c>
    </row>
    <row r="60" spans="1:11" x14ac:dyDescent="0.25">
      <c r="A60">
        <v>7662</v>
      </c>
      <c r="B60">
        <v>10</v>
      </c>
      <c r="D60">
        <v>7901</v>
      </c>
      <c r="E60">
        <v>40</v>
      </c>
      <c r="G60">
        <v>8061</v>
      </c>
      <c r="H60">
        <v>30</v>
      </c>
      <c r="J60">
        <v>8295</v>
      </c>
      <c r="K60">
        <v>24</v>
      </c>
    </row>
    <row r="61" spans="1:11" x14ac:dyDescent="0.25">
      <c r="A61">
        <v>7661</v>
      </c>
      <c r="B61">
        <v>30</v>
      </c>
      <c r="D61">
        <v>7900</v>
      </c>
      <c r="E61">
        <v>20</v>
      </c>
      <c r="G61">
        <v>8060</v>
      </c>
      <c r="H61">
        <v>20</v>
      </c>
      <c r="J61">
        <v>8294</v>
      </c>
      <c r="K61">
        <v>16</v>
      </c>
    </row>
    <row r="62" spans="1:11" x14ac:dyDescent="0.25">
      <c r="A62">
        <v>7660</v>
      </c>
      <c r="B62">
        <v>20</v>
      </c>
      <c r="D62">
        <v>7899</v>
      </c>
      <c r="E62">
        <v>50</v>
      </c>
      <c r="G62">
        <v>8059</v>
      </c>
      <c r="H62">
        <v>30</v>
      </c>
      <c r="J62">
        <v>8293</v>
      </c>
      <c r="K62">
        <v>24</v>
      </c>
    </row>
    <row r="63" spans="1:11" x14ac:dyDescent="0.25">
      <c r="A63">
        <v>7659</v>
      </c>
      <c r="B63">
        <v>40</v>
      </c>
      <c r="D63">
        <v>7898</v>
      </c>
      <c r="E63">
        <v>20</v>
      </c>
      <c r="G63">
        <v>8057</v>
      </c>
      <c r="H63">
        <v>20</v>
      </c>
      <c r="J63">
        <v>8292</v>
      </c>
      <c r="K63">
        <v>24</v>
      </c>
    </row>
    <row r="64" spans="1:11" x14ac:dyDescent="0.25">
      <c r="A64">
        <v>7653</v>
      </c>
      <c r="B64">
        <v>60</v>
      </c>
      <c r="D64">
        <v>7897</v>
      </c>
      <c r="E64">
        <v>30</v>
      </c>
      <c r="G64">
        <v>8054</v>
      </c>
      <c r="H64">
        <v>30</v>
      </c>
      <c r="J64">
        <v>8291</v>
      </c>
      <c r="K64">
        <v>12</v>
      </c>
    </row>
    <row r="65" spans="1:11" x14ac:dyDescent="0.25">
      <c r="A65">
        <v>7649</v>
      </c>
      <c r="B65">
        <v>30</v>
      </c>
      <c r="D65">
        <v>7896</v>
      </c>
      <c r="E65">
        <v>30</v>
      </c>
      <c r="G65">
        <v>8053</v>
      </c>
      <c r="H65">
        <v>10</v>
      </c>
      <c r="J65">
        <v>8290</v>
      </c>
      <c r="K65">
        <v>24</v>
      </c>
    </row>
    <row r="66" spans="1:11" x14ac:dyDescent="0.25">
      <c r="A66">
        <v>7647</v>
      </c>
      <c r="B66">
        <v>30</v>
      </c>
      <c r="D66">
        <v>7895</v>
      </c>
      <c r="E66">
        <v>10</v>
      </c>
      <c r="G66">
        <v>8052</v>
      </c>
      <c r="H66">
        <v>10</v>
      </c>
      <c r="J66">
        <v>8288</v>
      </c>
      <c r="K66">
        <v>18</v>
      </c>
    </row>
    <row r="67" spans="1:11" x14ac:dyDescent="0.25">
      <c r="A67">
        <v>7682</v>
      </c>
      <c r="B67">
        <v>16</v>
      </c>
      <c r="D67">
        <v>7894</v>
      </c>
      <c r="E67">
        <v>20</v>
      </c>
      <c r="G67">
        <v>8051</v>
      </c>
      <c r="H67">
        <v>10</v>
      </c>
      <c r="J67">
        <v>8287</v>
      </c>
      <c r="K67">
        <v>12</v>
      </c>
    </row>
    <row r="68" spans="1:11" x14ac:dyDescent="0.25">
      <c r="A68">
        <v>7681</v>
      </c>
      <c r="B68">
        <v>20</v>
      </c>
      <c r="D68">
        <v>7893</v>
      </c>
      <c r="E68">
        <v>16</v>
      </c>
      <c r="G68">
        <v>8050</v>
      </c>
      <c r="H68">
        <v>30</v>
      </c>
      <c r="J68">
        <v>8286</v>
      </c>
      <c r="K68">
        <v>12</v>
      </c>
    </row>
    <row r="69" spans="1:11" x14ac:dyDescent="0.25">
      <c r="A69">
        <v>7675</v>
      </c>
      <c r="B69">
        <v>60</v>
      </c>
      <c r="D69">
        <v>7891</v>
      </c>
      <c r="E69">
        <v>40</v>
      </c>
      <c r="G69">
        <v>8047</v>
      </c>
      <c r="H69">
        <v>20</v>
      </c>
      <c r="J69">
        <v>8285</v>
      </c>
      <c r="K69">
        <v>18</v>
      </c>
    </row>
    <row r="70" spans="1:11" x14ac:dyDescent="0.25">
      <c r="A70">
        <v>7674</v>
      </c>
      <c r="B70">
        <v>20</v>
      </c>
      <c r="D70">
        <v>7887</v>
      </c>
      <c r="E70">
        <v>30</v>
      </c>
      <c r="G70">
        <v>8045</v>
      </c>
      <c r="H70">
        <v>30</v>
      </c>
      <c r="J70">
        <v>8284</v>
      </c>
      <c r="K70">
        <v>18</v>
      </c>
    </row>
    <row r="71" spans="1:11" x14ac:dyDescent="0.25">
      <c r="A71">
        <v>7672</v>
      </c>
      <c r="B71">
        <v>60</v>
      </c>
      <c r="D71">
        <v>7880</v>
      </c>
      <c r="E71">
        <v>20</v>
      </c>
      <c r="G71">
        <v>8044</v>
      </c>
      <c r="H71">
        <v>20</v>
      </c>
      <c r="J71">
        <v>8283</v>
      </c>
      <c r="K71">
        <v>12</v>
      </c>
    </row>
    <row r="72" spans="1:11" x14ac:dyDescent="0.25">
      <c r="A72">
        <v>7670</v>
      </c>
      <c r="B72">
        <v>20</v>
      </c>
      <c r="D72">
        <v>7892</v>
      </c>
      <c r="E72">
        <v>20</v>
      </c>
      <c r="G72">
        <v>8040</v>
      </c>
      <c r="H72">
        <v>30</v>
      </c>
      <c r="J72">
        <v>8282</v>
      </c>
      <c r="K72">
        <v>18</v>
      </c>
    </row>
    <row r="73" spans="1:11" x14ac:dyDescent="0.25">
      <c r="A73">
        <v>7669</v>
      </c>
      <c r="B73">
        <v>20</v>
      </c>
      <c r="D73">
        <v>7905</v>
      </c>
      <c r="E73">
        <v>30</v>
      </c>
      <c r="G73">
        <v>8033</v>
      </c>
      <c r="H73">
        <v>60</v>
      </c>
      <c r="J73">
        <v>8281</v>
      </c>
      <c r="K73">
        <v>6</v>
      </c>
    </row>
    <row r="74" spans="1:11" x14ac:dyDescent="0.25">
      <c r="A74">
        <v>7667</v>
      </c>
      <c r="B74">
        <v>20</v>
      </c>
      <c r="D74">
        <v>7907</v>
      </c>
      <c r="E74">
        <v>30</v>
      </c>
      <c r="G74">
        <v>8025</v>
      </c>
      <c r="H74">
        <v>20</v>
      </c>
      <c r="J74">
        <v>8280</v>
      </c>
      <c r="K74">
        <v>12</v>
      </c>
    </row>
    <row r="75" spans="1:11" x14ac:dyDescent="0.25">
      <c r="A75">
        <v>7666</v>
      </c>
      <c r="B75">
        <v>20</v>
      </c>
      <c r="D75">
        <v>7908</v>
      </c>
      <c r="E75">
        <v>40</v>
      </c>
      <c r="G75">
        <v>8130</v>
      </c>
      <c r="H75">
        <v>30</v>
      </c>
      <c r="J75">
        <v>8279</v>
      </c>
      <c r="K75">
        <v>24</v>
      </c>
    </row>
    <row r="76" spans="1:11" x14ac:dyDescent="0.25">
      <c r="A76">
        <v>7665</v>
      </c>
      <c r="B76">
        <v>80</v>
      </c>
      <c r="D76">
        <v>7909</v>
      </c>
      <c r="E76">
        <v>20</v>
      </c>
      <c r="G76">
        <v>8129</v>
      </c>
      <c r="H76">
        <v>20</v>
      </c>
      <c r="J76">
        <v>8278</v>
      </c>
      <c r="K76">
        <v>18</v>
      </c>
    </row>
    <row r="77" spans="1:11" x14ac:dyDescent="0.25">
      <c r="A77">
        <v>7645</v>
      </c>
      <c r="B77">
        <v>40</v>
      </c>
      <c r="D77">
        <v>7911</v>
      </c>
      <c r="E77">
        <v>10</v>
      </c>
      <c r="G77">
        <v>8128</v>
      </c>
      <c r="H77">
        <v>10</v>
      </c>
      <c r="J77">
        <v>8277</v>
      </c>
      <c r="K77">
        <v>18</v>
      </c>
    </row>
    <row r="78" spans="1:11" x14ac:dyDescent="0.25">
      <c r="A78">
        <v>7650</v>
      </c>
      <c r="B78">
        <v>50</v>
      </c>
      <c r="D78">
        <v>7913</v>
      </c>
      <c r="E78">
        <v>30</v>
      </c>
      <c r="G78">
        <v>8127</v>
      </c>
      <c r="H78">
        <v>20</v>
      </c>
      <c r="J78">
        <v>8276</v>
      </c>
      <c r="K78">
        <v>36</v>
      </c>
    </row>
    <row r="79" spans="1:11" x14ac:dyDescent="0.25">
      <c r="A79">
        <v>7693</v>
      </c>
      <c r="B79">
        <v>40</v>
      </c>
      <c r="D79">
        <v>7914</v>
      </c>
      <c r="E79">
        <v>20</v>
      </c>
      <c r="G79">
        <v>8125</v>
      </c>
      <c r="H79">
        <v>20</v>
      </c>
      <c r="J79">
        <v>8274</v>
      </c>
      <c r="K79">
        <v>12</v>
      </c>
    </row>
    <row r="80" spans="1:11" x14ac:dyDescent="0.25">
      <c r="A80">
        <v>7691</v>
      </c>
      <c r="B80">
        <v>20</v>
      </c>
      <c r="D80">
        <v>7915</v>
      </c>
      <c r="E80">
        <v>10</v>
      </c>
      <c r="G80">
        <v>8122</v>
      </c>
      <c r="H80">
        <v>30</v>
      </c>
      <c r="J80">
        <v>8273</v>
      </c>
      <c r="K80">
        <v>12</v>
      </c>
    </row>
    <row r="81" spans="1:11" x14ac:dyDescent="0.25">
      <c r="A81">
        <v>7690</v>
      </c>
      <c r="B81">
        <v>40</v>
      </c>
      <c r="D81">
        <v>7916</v>
      </c>
      <c r="E81">
        <v>20</v>
      </c>
      <c r="G81">
        <v>8121</v>
      </c>
      <c r="H81">
        <v>40</v>
      </c>
      <c r="J81">
        <v>8272</v>
      </c>
      <c r="K81">
        <v>12</v>
      </c>
    </row>
    <row r="82" spans="1:11" x14ac:dyDescent="0.25">
      <c r="A82">
        <v>7688</v>
      </c>
      <c r="B82">
        <v>100</v>
      </c>
      <c r="D82">
        <v>7917</v>
      </c>
      <c r="E82">
        <v>40</v>
      </c>
      <c r="G82">
        <v>8120</v>
      </c>
      <c r="H82">
        <v>20</v>
      </c>
      <c r="J82">
        <v>8271</v>
      </c>
      <c r="K82">
        <v>18</v>
      </c>
    </row>
    <row r="83" spans="1:11" x14ac:dyDescent="0.25">
      <c r="A83">
        <v>7686</v>
      </c>
      <c r="B83">
        <v>10</v>
      </c>
      <c r="D83">
        <v>7918</v>
      </c>
      <c r="E83">
        <v>30</v>
      </c>
      <c r="G83">
        <v>8119</v>
      </c>
      <c r="H83">
        <v>20</v>
      </c>
      <c r="J83">
        <v>8270</v>
      </c>
      <c r="K83">
        <v>12</v>
      </c>
    </row>
    <row r="84" spans="1:11" x14ac:dyDescent="0.25">
      <c r="A84">
        <v>7685</v>
      </c>
      <c r="B84">
        <v>60</v>
      </c>
      <c r="D84">
        <v>7920</v>
      </c>
      <c r="E84">
        <v>30</v>
      </c>
      <c r="G84">
        <v>8118</v>
      </c>
      <c r="H84">
        <v>20</v>
      </c>
      <c r="J84">
        <v>8269</v>
      </c>
      <c r="K84">
        <v>6</v>
      </c>
    </row>
    <row r="85" spans="1:11" x14ac:dyDescent="0.25">
      <c r="A85">
        <v>7684</v>
      </c>
      <c r="B85">
        <v>40</v>
      </c>
      <c r="D85">
        <v>7921</v>
      </c>
      <c r="E85">
        <v>20</v>
      </c>
      <c r="G85">
        <v>8116</v>
      </c>
      <c r="H85">
        <v>30</v>
      </c>
      <c r="J85">
        <v>8268</v>
      </c>
      <c r="K85">
        <v>18</v>
      </c>
    </row>
    <row r="86" spans="1:11" x14ac:dyDescent="0.25">
      <c r="A86">
        <v>7683</v>
      </c>
      <c r="B86">
        <v>20</v>
      </c>
      <c r="D86">
        <v>7922</v>
      </c>
      <c r="E86">
        <v>20</v>
      </c>
      <c r="G86">
        <v>8115</v>
      </c>
      <c r="H86">
        <v>20</v>
      </c>
      <c r="J86">
        <v>8267</v>
      </c>
      <c r="K86">
        <v>48</v>
      </c>
    </row>
    <row r="87" spans="1:11" x14ac:dyDescent="0.25">
      <c r="A87">
        <v>7680</v>
      </c>
      <c r="B87">
        <v>72</v>
      </c>
      <c r="D87">
        <v>7923</v>
      </c>
      <c r="E87">
        <v>10</v>
      </c>
      <c r="G87">
        <v>8113</v>
      </c>
      <c r="H87">
        <v>30</v>
      </c>
      <c r="J87">
        <v>8266</v>
      </c>
      <c r="K87">
        <v>12</v>
      </c>
    </row>
    <row r="88" spans="1:11" x14ac:dyDescent="0.25">
      <c r="A88">
        <v>7678</v>
      </c>
      <c r="B88">
        <v>40</v>
      </c>
      <c r="D88">
        <v>7925</v>
      </c>
      <c r="E88">
        <v>30</v>
      </c>
      <c r="G88">
        <v>8112</v>
      </c>
      <c r="H88">
        <v>20</v>
      </c>
      <c r="J88">
        <v>8265</v>
      </c>
      <c r="K88">
        <v>12</v>
      </c>
    </row>
    <row r="89" spans="1:11" x14ac:dyDescent="0.25">
      <c r="A89">
        <v>7677</v>
      </c>
      <c r="B89">
        <v>80</v>
      </c>
      <c r="D89">
        <v>7927</v>
      </c>
      <c r="E89">
        <v>10</v>
      </c>
      <c r="G89">
        <v>8111</v>
      </c>
      <c r="H89">
        <v>30</v>
      </c>
      <c r="J89">
        <v>8264</v>
      </c>
      <c r="K89">
        <v>18</v>
      </c>
    </row>
    <row r="90" spans="1:11" x14ac:dyDescent="0.25">
      <c r="A90">
        <v>7676</v>
      </c>
      <c r="B90">
        <v>30</v>
      </c>
      <c r="D90">
        <v>7932</v>
      </c>
      <c r="E90">
        <v>20</v>
      </c>
      <c r="G90">
        <v>8110</v>
      </c>
      <c r="H90">
        <v>40</v>
      </c>
      <c r="J90">
        <v>8263</v>
      </c>
      <c r="K90">
        <v>24</v>
      </c>
    </row>
    <row r="91" spans="1:11" x14ac:dyDescent="0.25">
      <c r="A91">
        <v>7673</v>
      </c>
      <c r="B91">
        <v>20</v>
      </c>
      <c r="D91">
        <v>7902</v>
      </c>
      <c r="E91">
        <v>30</v>
      </c>
      <c r="G91">
        <v>8109</v>
      </c>
      <c r="H91">
        <v>40</v>
      </c>
      <c r="J91">
        <v>8262</v>
      </c>
      <c r="K91">
        <v>12</v>
      </c>
    </row>
    <row r="92" spans="1:11" x14ac:dyDescent="0.25">
      <c r="A92">
        <v>7671</v>
      </c>
      <c r="B92">
        <v>80</v>
      </c>
      <c r="D92">
        <v>7912</v>
      </c>
      <c r="E92">
        <v>30</v>
      </c>
      <c r="G92">
        <v>8108</v>
      </c>
      <c r="H92">
        <v>70</v>
      </c>
      <c r="J92">
        <v>8260</v>
      </c>
      <c r="K92">
        <v>6</v>
      </c>
    </row>
    <row r="93" spans="1:11" x14ac:dyDescent="0.25">
      <c r="A93">
        <v>7668</v>
      </c>
      <c r="B93">
        <v>40</v>
      </c>
      <c r="D93">
        <v>7919</v>
      </c>
      <c r="E93">
        <v>30</v>
      </c>
      <c r="G93">
        <v>8107</v>
      </c>
      <c r="H93">
        <v>30</v>
      </c>
      <c r="J93">
        <v>8259</v>
      </c>
      <c r="K93">
        <v>6</v>
      </c>
    </row>
    <row r="94" spans="1:11" x14ac:dyDescent="0.25">
      <c r="A94">
        <v>7694</v>
      </c>
      <c r="B94">
        <v>30</v>
      </c>
      <c r="D94">
        <v>7926</v>
      </c>
      <c r="E94">
        <v>70</v>
      </c>
      <c r="G94">
        <v>8106</v>
      </c>
      <c r="H94">
        <v>10</v>
      </c>
      <c r="J94">
        <v>8258</v>
      </c>
      <c r="K94">
        <v>18</v>
      </c>
    </row>
    <row r="95" spans="1:11" x14ac:dyDescent="0.25">
      <c r="A95">
        <v>7695</v>
      </c>
      <c r="B95">
        <v>20</v>
      </c>
      <c r="D95">
        <v>7928</v>
      </c>
      <c r="E95">
        <v>40</v>
      </c>
      <c r="G95">
        <v>8105</v>
      </c>
      <c r="H95">
        <v>20</v>
      </c>
      <c r="J95">
        <v>8257</v>
      </c>
      <c r="K95">
        <v>72</v>
      </c>
    </row>
    <row r="96" spans="1:11" x14ac:dyDescent="0.25">
      <c r="A96">
        <v>7699</v>
      </c>
      <c r="B96">
        <v>20</v>
      </c>
      <c r="D96">
        <v>7929</v>
      </c>
      <c r="E96">
        <v>40</v>
      </c>
      <c r="G96">
        <v>8104</v>
      </c>
      <c r="H96">
        <v>30</v>
      </c>
      <c r="J96">
        <v>8256</v>
      </c>
      <c r="K96">
        <v>60</v>
      </c>
    </row>
    <row r="97" spans="1:11" x14ac:dyDescent="0.25">
      <c r="A97">
        <v>7811</v>
      </c>
      <c r="B97">
        <v>30</v>
      </c>
      <c r="D97">
        <v>7930</v>
      </c>
      <c r="E97">
        <v>20</v>
      </c>
      <c r="G97">
        <v>8103</v>
      </c>
      <c r="H97">
        <v>30</v>
      </c>
      <c r="J97">
        <v>8255</v>
      </c>
      <c r="K97">
        <v>12</v>
      </c>
    </row>
    <row r="98" spans="1:11" x14ac:dyDescent="0.25">
      <c r="A98">
        <v>7810</v>
      </c>
      <c r="B98">
        <v>30</v>
      </c>
      <c r="D98">
        <v>7931</v>
      </c>
      <c r="E98">
        <v>30</v>
      </c>
      <c r="G98">
        <v>8102</v>
      </c>
      <c r="H98">
        <v>10</v>
      </c>
      <c r="J98">
        <v>8254</v>
      </c>
      <c r="K98">
        <v>12</v>
      </c>
    </row>
    <row r="99" spans="1:11" x14ac:dyDescent="0.25">
      <c r="A99">
        <v>7808</v>
      </c>
      <c r="B99">
        <v>50</v>
      </c>
      <c r="D99">
        <v>7933</v>
      </c>
      <c r="E99">
        <v>30</v>
      </c>
      <c r="G99">
        <v>8101</v>
      </c>
      <c r="H99">
        <v>30</v>
      </c>
      <c r="J99">
        <v>8253</v>
      </c>
      <c r="K99">
        <v>8</v>
      </c>
    </row>
    <row r="100" spans="1:11" x14ac:dyDescent="0.25">
      <c r="A100">
        <v>7807</v>
      </c>
      <c r="B100">
        <v>20</v>
      </c>
      <c r="D100">
        <v>7934</v>
      </c>
      <c r="E100">
        <v>30</v>
      </c>
      <c r="G100">
        <v>8099</v>
      </c>
      <c r="H100">
        <v>30</v>
      </c>
      <c r="J100">
        <v>8252</v>
      </c>
      <c r="K100">
        <v>18</v>
      </c>
    </row>
    <row r="101" spans="1:11" x14ac:dyDescent="0.25">
      <c r="A101">
        <v>7806</v>
      </c>
      <c r="B101">
        <v>20</v>
      </c>
      <c r="D101">
        <v>7936</v>
      </c>
      <c r="E101">
        <v>30</v>
      </c>
      <c r="G101">
        <v>8096</v>
      </c>
      <c r="H101">
        <v>30</v>
      </c>
      <c r="J101">
        <v>8306</v>
      </c>
      <c r="K101">
        <v>12</v>
      </c>
    </row>
    <row r="102" spans="1:11" x14ac:dyDescent="0.25">
      <c r="A102">
        <v>7803</v>
      </c>
      <c r="B102">
        <v>20</v>
      </c>
      <c r="D102">
        <v>7937</v>
      </c>
      <c r="E102">
        <v>20</v>
      </c>
      <c r="G102">
        <v>8091</v>
      </c>
      <c r="H102">
        <v>20</v>
      </c>
      <c r="J102">
        <v>8324</v>
      </c>
      <c r="K102">
        <v>6</v>
      </c>
    </row>
    <row r="103" spans="1:11" x14ac:dyDescent="0.25">
      <c r="A103">
        <v>7802</v>
      </c>
      <c r="B103">
        <v>30</v>
      </c>
      <c r="D103">
        <v>7941</v>
      </c>
      <c r="E103">
        <v>20</v>
      </c>
      <c r="G103">
        <v>8090</v>
      </c>
      <c r="H103">
        <v>30</v>
      </c>
      <c r="J103">
        <v>8331</v>
      </c>
      <c r="K103">
        <v>12</v>
      </c>
    </row>
    <row r="104" spans="1:11" x14ac:dyDescent="0.25">
      <c r="A104">
        <v>7700</v>
      </c>
      <c r="B104">
        <v>40</v>
      </c>
      <c r="D104">
        <v>7942</v>
      </c>
      <c r="E104">
        <v>24</v>
      </c>
      <c r="G104">
        <v>8084</v>
      </c>
      <c r="H104">
        <v>10</v>
      </c>
      <c r="J104">
        <v>8341</v>
      </c>
      <c r="K104">
        <v>6</v>
      </c>
    </row>
    <row r="105" spans="1:11" x14ac:dyDescent="0.25">
      <c r="A105">
        <v>7696</v>
      </c>
      <c r="B105">
        <v>30</v>
      </c>
      <c r="D105">
        <v>7945</v>
      </c>
      <c r="E105">
        <v>40</v>
      </c>
      <c r="G105">
        <v>8083</v>
      </c>
      <c r="H105">
        <v>40</v>
      </c>
      <c r="J105">
        <v>8289</v>
      </c>
      <c r="K105">
        <v>6</v>
      </c>
    </row>
    <row r="106" spans="1:11" x14ac:dyDescent="0.25">
      <c r="A106">
        <v>7692</v>
      </c>
      <c r="B106">
        <v>20</v>
      </c>
      <c r="D106">
        <v>7947</v>
      </c>
      <c r="E106">
        <v>40</v>
      </c>
      <c r="G106">
        <v>8154</v>
      </c>
      <c r="H106">
        <v>20</v>
      </c>
      <c r="J106">
        <v>8291</v>
      </c>
      <c r="K106">
        <v>12</v>
      </c>
    </row>
    <row r="107" spans="1:11" x14ac:dyDescent="0.25">
      <c r="A107">
        <v>7687</v>
      </c>
      <c r="B107">
        <v>20</v>
      </c>
      <c r="D107">
        <v>7949</v>
      </c>
      <c r="E107">
        <v>32</v>
      </c>
      <c r="G107">
        <v>8131</v>
      </c>
      <c r="H107">
        <v>30</v>
      </c>
    </row>
    <row r="108" spans="1:11" x14ac:dyDescent="0.25">
      <c r="A108">
        <v>7679</v>
      </c>
      <c r="B108">
        <v>20</v>
      </c>
      <c r="D108">
        <v>7935</v>
      </c>
      <c r="E108">
        <v>40</v>
      </c>
      <c r="G108">
        <v>8150</v>
      </c>
      <c r="H108">
        <v>20</v>
      </c>
    </row>
    <row r="109" spans="1:11" x14ac:dyDescent="0.25">
      <c r="A109">
        <v>7698</v>
      </c>
      <c r="B109">
        <v>20</v>
      </c>
      <c r="D109">
        <v>7940</v>
      </c>
      <c r="E109">
        <v>20</v>
      </c>
      <c r="G109">
        <v>8148</v>
      </c>
      <c r="H109">
        <v>30</v>
      </c>
    </row>
    <row r="110" spans="1:11" x14ac:dyDescent="0.25">
      <c r="A110">
        <v>7697</v>
      </c>
      <c r="B110">
        <v>50</v>
      </c>
      <c r="D110">
        <v>7944</v>
      </c>
      <c r="E110">
        <v>30</v>
      </c>
      <c r="G110">
        <v>8147</v>
      </c>
      <c r="H110">
        <v>10</v>
      </c>
    </row>
    <row r="111" spans="1:11" x14ac:dyDescent="0.25">
      <c r="A111">
        <v>7689</v>
      </c>
      <c r="B111">
        <v>20</v>
      </c>
      <c r="D111">
        <v>7946</v>
      </c>
      <c r="E111">
        <v>40</v>
      </c>
      <c r="G111">
        <v>8146</v>
      </c>
      <c r="H111">
        <v>50</v>
      </c>
    </row>
    <row r="112" spans="1:11" x14ac:dyDescent="0.25">
      <c r="A112">
        <v>7824</v>
      </c>
      <c r="B112">
        <v>30</v>
      </c>
      <c r="D112">
        <v>7948</v>
      </c>
      <c r="E112">
        <v>20</v>
      </c>
      <c r="G112">
        <v>8143</v>
      </c>
      <c r="H112">
        <v>20</v>
      </c>
    </row>
    <row r="113" spans="1:8" x14ac:dyDescent="0.25">
      <c r="A113">
        <v>7822</v>
      </c>
      <c r="B113">
        <v>50</v>
      </c>
      <c r="D113">
        <v>7950</v>
      </c>
      <c r="E113">
        <v>20</v>
      </c>
      <c r="G113">
        <v>8142</v>
      </c>
      <c r="H113">
        <v>20</v>
      </c>
    </row>
    <row r="114" spans="1:8" x14ac:dyDescent="0.25">
      <c r="A114">
        <v>7821</v>
      </c>
      <c r="B114">
        <v>20</v>
      </c>
      <c r="D114">
        <v>7951</v>
      </c>
      <c r="E114">
        <v>20</v>
      </c>
      <c r="G114">
        <v>8141</v>
      </c>
      <c r="H114">
        <v>20</v>
      </c>
    </row>
    <row r="115" spans="1:8" x14ac:dyDescent="0.25">
      <c r="A115">
        <v>7819</v>
      </c>
      <c r="B115">
        <v>40</v>
      </c>
      <c r="D115">
        <v>7952</v>
      </c>
      <c r="E115">
        <v>40</v>
      </c>
      <c r="G115">
        <v>8140</v>
      </c>
      <c r="H115">
        <v>50</v>
      </c>
    </row>
    <row r="116" spans="1:8" x14ac:dyDescent="0.25">
      <c r="A116">
        <v>7818</v>
      </c>
      <c r="B116">
        <v>70</v>
      </c>
      <c r="D116">
        <v>7956</v>
      </c>
      <c r="E116">
        <v>20</v>
      </c>
      <c r="G116">
        <v>8138</v>
      </c>
      <c r="H116">
        <v>40</v>
      </c>
    </row>
    <row r="117" spans="1:8" x14ac:dyDescent="0.25">
      <c r="A117">
        <v>7817</v>
      </c>
      <c r="B117">
        <v>80</v>
      </c>
      <c r="D117">
        <v>7957</v>
      </c>
      <c r="E117">
        <v>20</v>
      </c>
      <c r="G117">
        <v>8136</v>
      </c>
      <c r="H117">
        <v>20</v>
      </c>
    </row>
    <row r="118" spans="1:8" x14ac:dyDescent="0.25">
      <c r="A118">
        <v>7816</v>
      </c>
      <c r="B118">
        <v>20</v>
      </c>
      <c r="D118">
        <v>7958</v>
      </c>
      <c r="E118">
        <v>30</v>
      </c>
      <c r="G118">
        <v>8135</v>
      </c>
      <c r="H118">
        <v>20</v>
      </c>
    </row>
    <row r="119" spans="1:8" x14ac:dyDescent="0.25">
      <c r="A119">
        <v>7815</v>
      </c>
      <c r="B119">
        <v>60</v>
      </c>
      <c r="D119">
        <v>7959</v>
      </c>
      <c r="E119">
        <v>30</v>
      </c>
      <c r="G119">
        <v>8134</v>
      </c>
      <c r="H119">
        <v>10</v>
      </c>
    </row>
    <row r="120" spans="1:8" x14ac:dyDescent="0.25">
      <c r="A120">
        <v>7814</v>
      </c>
      <c r="B120">
        <v>20</v>
      </c>
      <c r="D120">
        <v>7960</v>
      </c>
      <c r="E120">
        <v>30</v>
      </c>
      <c r="G120">
        <v>8133</v>
      </c>
      <c r="H120">
        <v>10</v>
      </c>
    </row>
    <row r="121" spans="1:8" x14ac:dyDescent="0.25">
      <c r="A121">
        <v>7813</v>
      </c>
      <c r="B121">
        <v>30</v>
      </c>
      <c r="D121">
        <v>7961</v>
      </c>
      <c r="E121">
        <v>10</v>
      </c>
      <c r="G121">
        <v>8132</v>
      </c>
      <c r="H121">
        <v>30</v>
      </c>
    </row>
    <row r="122" spans="1:8" x14ac:dyDescent="0.25">
      <c r="A122">
        <v>7812</v>
      </c>
      <c r="B122">
        <v>30</v>
      </c>
      <c r="D122">
        <v>7965</v>
      </c>
      <c r="E122">
        <v>20</v>
      </c>
      <c r="G122">
        <v>8126</v>
      </c>
      <c r="H122">
        <v>30</v>
      </c>
    </row>
    <row r="123" spans="1:8" x14ac:dyDescent="0.25">
      <c r="A123">
        <v>7809</v>
      </c>
      <c r="B123">
        <v>50</v>
      </c>
      <c r="D123">
        <v>7967</v>
      </c>
      <c r="E123">
        <v>20</v>
      </c>
      <c r="G123">
        <v>8124</v>
      </c>
      <c r="H123">
        <v>30</v>
      </c>
    </row>
    <row r="124" spans="1:8" x14ac:dyDescent="0.25">
      <c r="A124">
        <v>7804</v>
      </c>
      <c r="B124">
        <v>50</v>
      </c>
      <c r="D124">
        <v>7972</v>
      </c>
      <c r="E124">
        <v>20</v>
      </c>
      <c r="G124">
        <v>8123</v>
      </c>
      <c r="H124">
        <v>30</v>
      </c>
    </row>
    <row r="125" spans="1:8" x14ac:dyDescent="0.25">
      <c r="A125">
        <v>7801</v>
      </c>
      <c r="B125">
        <v>40</v>
      </c>
      <c r="D125">
        <v>7938</v>
      </c>
      <c r="E125">
        <v>30</v>
      </c>
      <c r="G125">
        <v>8117</v>
      </c>
      <c r="H125">
        <v>30</v>
      </c>
    </row>
    <row r="126" spans="1:8" x14ac:dyDescent="0.25">
      <c r="A126">
        <v>7820</v>
      </c>
      <c r="B126">
        <v>30</v>
      </c>
      <c r="D126">
        <v>7943</v>
      </c>
      <c r="E126">
        <v>20</v>
      </c>
      <c r="G126">
        <v>8114</v>
      </c>
      <c r="H126">
        <v>30</v>
      </c>
    </row>
    <row r="127" spans="1:8" x14ac:dyDescent="0.25">
      <c r="A127">
        <v>7823</v>
      </c>
      <c r="B127">
        <v>40</v>
      </c>
      <c r="D127">
        <v>7953</v>
      </c>
      <c r="E127">
        <v>20</v>
      </c>
      <c r="G127">
        <v>8145</v>
      </c>
      <c r="H127">
        <v>30</v>
      </c>
    </row>
    <row r="128" spans="1:8" x14ac:dyDescent="0.25">
      <c r="A128">
        <v>7825</v>
      </c>
      <c r="B128">
        <v>30</v>
      </c>
      <c r="D128">
        <v>7954</v>
      </c>
      <c r="E128">
        <f>4*8</f>
        <v>32</v>
      </c>
      <c r="G128">
        <v>8144</v>
      </c>
      <c r="H128">
        <v>10</v>
      </c>
    </row>
    <row r="129" spans="1:8" x14ac:dyDescent="0.25">
      <c r="A129">
        <v>7826</v>
      </c>
      <c r="B129">
        <v>30</v>
      </c>
      <c r="D129">
        <v>7955</v>
      </c>
      <c r="E129">
        <v>40</v>
      </c>
      <c r="G129">
        <v>8139</v>
      </c>
      <c r="H129">
        <v>20</v>
      </c>
    </row>
    <row r="130" spans="1:8" x14ac:dyDescent="0.25">
      <c r="A130">
        <v>7827</v>
      </c>
      <c r="B130">
        <v>20</v>
      </c>
      <c r="D130">
        <v>7962</v>
      </c>
      <c r="E130">
        <v>30</v>
      </c>
      <c r="G130">
        <v>8137</v>
      </c>
      <c r="H130">
        <v>30</v>
      </c>
    </row>
    <row r="131" spans="1:8" x14ac:dyDescent="0.25">
      <c r="A131">
        <v>7828</v>
      </c>
      <c r="B131">
        <v>20</v>
      </c>
      <c r="D131">
        <v>7966</v>
      </c>
      <c r="E131">
        <v>30</v>
      </c>
      <c r="G131">
        <v>8160</v>
      </c>
      <c r="H131">
        <v>20</v>
      </c>
    </row>
    <row r="132" spans="1:8" x14ac:dyDescent="0.25">
      <c r="A132">
        <v>7829</v>
      </c>
      <c r="B132">
        <v>20</v>
      </c>
      <c r="D132">
        <v>7968</v>
      </c>
      <c r="E132">
        <v>20</v>
      </c>
      <c r="G132">
        <v>8159</v>
      </c>
      <c r="H132">
        <v>30</v>
      </c>
    </row>
    <row r="133" spans="1:8" x14ac:dyDescent="0.25">
      <c r="A133">
        <v>7830</v>
      </c>
      <c r="B133">
        <v>10</v>
      </c>
      <c r="D133">
        <v>7969</v>
      </c>
      <c r="E133">
        <v>40</v>
      </c>
      <c r="G133">
        <v>8158</v>
      </c>
      <c r="H133">
        <v>20</v>
      </c>
    </row>
    <row r="134" spans="1:8" x14ac:dyDescent="0.25">
      <c r="A134">
        <v>7831</v>
      </c>
      <c r="B134">
        <v>10</v>
      </c>
      <c r="D134">
        <v>7970</v>
      </c>
      <c r="E134">
        <v>20</v>
      </c>
      <c r="G134">
        <v>8157</v>
      </c>
      <c r="H134">
        <v>40</v>
      </c>
    </row>
    <row r="135" spans="1:8" x14ac:dyDescent="0.25">
      <c r="B135">
        <f>SUM(B3:B134)</f>
        <v>4210</v>
      </c>
      <c r="C135" s="101">
        <v>16</v>
      </c>
      <c r="D135">
        <v>7971</v>
      </c>
      <c r="E135">
        <v>30</v>
      </c>
      <c r="G135">
        <v>8156</v>
      </c>
      <c r="H135">
        <v>40</v>
      </c>
    </row>
    <row r="136" spans="1:8" x14ac:dyDescent="0.25">
      <c r="C136" s="101">
        <f>B135*C135</f>
        <v>67360</v>
      </c>
      <c r="D136">
        <v>7974</v>
      </c>
      <c r="E136">
        <v>20</v>
      </c>
      <c r="G136">
        <v>8153</v>
      </c>
      <c r="H136">
        <v>20</v>
      </c>
    </row>
    <row r="137" spans="1:8" x14ac:dyDescent="0.25">
      <c r="D137">
        <v>7975</v>
      </c>
      <c r="E137">
        <v>30</v>
      </c>
      <c r="G137">
        <v>8152</v>
      </c>
      <c r="H137">
        <v>30</v>
      </c>
    </row>
    <row r="138" spans="1:8" x14ac:dyDescent="0.25">
      <c r="D138">
        <v>7976</v>
      </c>
      <c r="E138">
        <v>20</v>
      </c>
      <c r="G138">
        <v>8151</v>
      </c>
      <c r="H138">
        <v>40</v>
      </c>
    </row>
    <row r="139" spans="1:8" x14ac:dyDescent="0.25">
      <c r="D139">
        <v>7977</v>
      </c>
      <c r="E139">
        <v>20</v>
      </c>
      <c r="G139">
        <v>8189</v>
      </c>
      <c r="H139">
        <v>18</v>
      </c>
    </row>
    <row r="140" spans="1:8" x14ac:dyDescent="0.25">
      <c r="D140">
        <v>7978</v>
      </c>
      <c r="E140">
        <v>20</v>
      </c>
      <c r="G140">
        <v>8188</v>
      </c>
      <c r="H140">
        <v>18</v>
      </c>
    </row>
    <row r="141" spans="1:8" x14ac:dyDescent="0.25">
      <c r="D141">
        <v>7980</v>
      </c>
      <c r="E141">
        <v>20</v>
      </c>
      <c r="G141">
        <v>8185</v>
      </c>
      <c r="H141">
        <v>18</v>
      </c>
    </row>
    <row r="142" spans="1:8" x14ac:dyDescent="0.25">
      <c r="D142">
        <v>7982</v>
      </c>
      <c r="E142">
        <v>40</v>
      </c>
      <c r="G142">
        <v>8184</v>
      </c>
      <c r="H142">
        <v>18</v>
      </c>
    </row>
    <row r="143" spans="1:8" x14ac:dyDescent="0.25">
      <c r="D143">
        <v>7989</v>
      </c>
      <c r="E143">
        <v>40</v>
      </c>
      <c r="G143">
        <v>8183</v>
      </c>
      <c r="H143">
        <v>16</v>
      </c>
    </row>
    <row r="144" spans="1:8" x14ac:dyDescent="0.25">
      <c r="D144">
        <v>8000</v>
      </c>
      <c r="E144">
        <v>20</v>
      </c>
      <c r="G144">
        <v>8180</v>
      </c>
      <c r="H144">
        <v>32</v>
      </c>
    </row>
    <row r="145" spans="4:8" x14ac:dyDescent="0.25">
      <c r="D145">
        <v>7998</v>
      </c>
      <c r="E145">
        <v>20</v>
      </c>
      <c r="G145">
        <v>8177</v>
      </c>
      <c r="H145">
        <v>18</v>
      </c>
    </row>
    <row r="146" spans="4:8" x14ac:dyDescent="0.25">
      <c r="D146">
        <v>7997</v>
      </c>
      <c r="E146">
        <v>30</v>
      </c>
      <c r="G146">
        <v>8176</v>
      </c>
      <c r="H146">
        <v>18</v>
      </c>
    </row>
    <row r="147" spans="4:8" x14ac:dyDescent="0.25">
      <c r="D147">
        <v>7996</v>
      </c>
      <c r="E147">
        <v>40</v>
      </c>
      <c r="G147">
        <v>8175</v>
      </c>
      <c r="H147">
        <v>24</v>
      </c>
    </row>
    <row r="148" spans="4:8" x14ac:dyDescent="0.25">
      <c r="D148">
        <v>7991</v>
      </c>
      <c r="E148">
        <v>20</v>
      </c>
      <c r="G148">
        <v>8172</v>
      </c>
      <c r="H148">
        <v>20</v>
      </c>
    </row>
    <row r="149" spans="4:8" x14ac:dyDescent="0.25">
      <c r="D149">
        <v>7981</v>
      </c>
      <c r="E149">
        <v>30</v>
      </c>
      <c r="G149">
        <v>8170</v>
      </c>
      <c r="H149">
        <v>40</v>
      </c>
    </row>
    <row r="150" spans="4:8" x14ac:dyDescent="0.25">
      <c r="D150">
        <v>7973</v>
      </c>
      <c r="E150">
        <v>20</v>
      </c>
      <c r="G150">
        <v>8169</v>
      </c>
      <c r="H150">
        <v>20</v>
      </c>
    </row>
    <row r="151" spans="4:8" x14ac:dyDescent="0.25">
      <c r="D151">
        <v>7964</v>
      </c>
      <c r="E151">
        <v>10</v>
      </c>
      <c r="G151">
        <v>8168</v>
      </c>
      <c r="H151">
        <v>20</v>
      </c>
    </row>
    <row r="152" spans="4:8" x14ac:dyDescent="0.25">
      <c r="D152">
        <v>8019</v>
      </c>
      <c r="E152">
        <v>20</v>
      </c>
      <c r="G152">
        <v>8167</v>
      </c>
      <c r="H152">
        <v>30</v>
      </c>
    </row>
    <row r="153" spans="4:8" x14ac:dyDescent="0.25">
      <c r="D153">
        <v>8018</v>
      </c>
      <c r="E153">
        <v>36</v>
      </c>
      <c r="G153">
        <v>8166</v>
      </c>
      <c r="H153">
        <v>80</v>
      </c>
    </row>
    <row r="154" spans="4:8" x14ac:dyDescent="0.25">
      <c r="D154">
        <v>8016</v>
      </c>
      <c r="E154">
        <v>40</v>
      </c>
      <c r="G154">
        <v>8165</v>
      </c>
      <c r="H154">
        <v>30</v>
      </c>
    </row>
    <row r="155" spans="4:8" x14ac:dyDescent="0.25">
      <c r="D155">
        <v>8015</v>
      </c>
      <c r="E155">
        <v>20</v>
      </c>
      <c r="G155">
        <v>8164</v>
      </c>
      <c r="H155">
        <v>20</v>
      </c>
    </row>
    <row r="156" spans="4:8" x14ac:dyDescent="0.25">
      <c r="D156">
        <v>8010</v>
      </c>
      <c r="E156">
        <v>40</v>
      </c>
      <c r="G156">
        <v>8163</v>
      </c>
      <c r="H156">
        <v>30</v>
      </c>
    </row>
    <row r="157" spans="4:8" x14ac:dyDescent="0.25">
      <c r="D157">
        <v>8007</v>
      </c>
      <c r="E157">
        <v>20</v>
      </c>
      <c r="G157">
        <v>8162</v>
      </c>
      <c r="H157">
        <v>20</v>
      </c>
    </row>
    <row r="158" spans="4:8" x14ac:dyDescent="0.25">
      <c r="D158">
        <v>8006</v>
      </c>
      <c r="E158">
        <v>20</v>
      </c>
      <c r="G158">
        <v>8174</v>
      </c>
      <c r="H158">
        <v>20</v>
      </c>
    </row>
    <row r="159" spans="4:8" x14ac:dyDescent="0.25">
      <c r="D159">
        <v>8005</v>
      </c>
      <c r="E159">
        <v>20</v>
      </c>
      <c r="G159">
        <v>8171</v>
      </c>
      <c r="H159">
        <v>30</v>
      </c>
    </row>
    <row r="160" spans="4:8" x14ac:dyDescent="0.25">
      <c r="D160">
        <v>8004</v>
      </c>
      <c r="E160">
        <v>40</v>
      </c>
      <c r="G160">
        <v>8161</v>
      </c>
      <c r="H160">
        <v>20</v>
      </c>
    </row>
    <row r="161" spans="4:8" x14ac:dyDescent="0.25">
      <c r="D161">
        <v>8003</v>
      </c>
      <c r="E161">
        <v>40</v>
      </c>
      <c r="G161">
        <v>8155</v>
      </c>
      <c r="H161">
        <v>20</v>
      </c>
    </row>
    <row r="162" spans="4:8" x14ac:dyDescent="0.25">
      <c r="D162">
        <v>7939</v>
      </c>
      <c r="E162">
        <v>40</v>
      </c>
      <c r="G162">
        <v>8149</v>
      </c>
      <c r="H162">
        <v>40</v>
      </c>
    </row>
    <row r="163" spans="4:8" x14ac:dyDescent="0.25">
      <c r="D163">
        <v>8002</v>
      </c>
      <c r="E163">
        <v>20</v>
      </c>
      <c r="G163">
        <v>8195</v>
      </c>
      <c r="H163">
        <v>24</v>
      </c>
    </row>
    <row r="164" spans="4:8" x14ac:dyDescent="0.25">
      <c r="D164">
        <v>8001</v>
      </c>
      <c r="E164">
        <v>20</v>
      </c>
      <c r="G164">
        <v>8194</v>
      </c>
      <c r="H164">
        <v>12</v>
      </c>
    </row>
    <row r="165" spans="4:8" x14ac:dyDescent="0.25">
      <c r="D165">
        <v>7999</v>
      </c>
      <c r="E165">
        <v>50</v>
      </c>
      <c r="G165">
        <v>8193</v>
      </c>
      <c r="H165">
        <v>12</v>
      </c>
    </row>
    <row r="166" spans="4:8" x14ac:dyDescent="0.25">
      <c r="D166">
        <v>8012</v>
      </c>
      <c r="E166">
        <v>30</v>
      </c>
      <c r="G166">
        <v>8192</v>
      </c>
      <c r="H166">
        <v>24</v>
      </c>
    </row>
    <row r="167" spans="4:8" x14ac:dyDescent="0.25">
      <c r="D167">
        <v>8008</v>
      </c>
      <c r="E167">
        <v>40</v>
      </c>
      <c r="G167">
        <v>8191</v>
      </c>
      <c r="H167">
        <v>6</v>
      </c>
    </row>
    <row r="168" spans="4:8" x14ac:dyDescent="0.25">
      <c r="D168">
        <v>8017</v>
      </c>
      <c r="E168">
        <v>30</v>
      </c>
      <c r="G168">
        <v>8190</v>
      </c>
      <c r="H168">
        <v>6</v>
      </c>
    </row>
    <row r="169" spans="4:8" x14ac:dyDescent="0.25">
      <c r="D169">
        <v>8013</v>
      </c>
      <c r="E169">
        <v>40</v>
      </c>
      <c r="G169">
        <v>8187</v>
      </c>
      <c r="H169">
        <v>32</v>
      </c>
    </row>
    <row r="170" spans="4:8" x14ac:dyDescent="0.25">
      <c r="D170">
        <v>8011</v>
      </c>
      <c r="E170">
        <v>20</v>
      </c>
      <c r="G170">
        <v>8186</v>
      </c>
      <c r="H170">
        <v>12</v>
      </c>
    </row>
    <row r="171" spans="4:8" x14ac:dyDescent="0.25">
      <c r="D171">
        <v>8009</v>
      </c>
      <c r="E171">
        <v>20</v>
      </c>
      <c r="G171">
        <v>8182</v>
      </c>
      <c r="H171">
        <v>24</v>
      </c>
    </row>
    <row r="172" spans="4:8" x14ac:dyDescent="0.25">
      <c r="D172">
        <v>8020</v>
      </c>
      <c r="E172">
        <v>40</v>
      </c>
      <c r="G172">
        <v>8181</v>
      </c>
      <c r="H172">
        <v>12</v>
      </c>
    </row>
    <row r="173" spans="4:8" x14ac:dyDescent="0.25">
      <c r="D173">
        <v>7993</v>
      </c>
      <c r="E173">
        <v>20</v>
      </c>
      <c r="G173">
        <v>8179</v>
      </c>
      <c r="H173">
        <v>12</v>
      </c>
    </row>
    <row r="174" spans="4:8" x14ac:dyDescent="0.25">
      <c r="G174">
        <v>8178</v>
      </c>
      <c r="H174">
        <v>12</v>
      </c>
    </row>
    <row r="187" spans="5:12" x14ac:dyDescent="0.25">
      <c r="E187">
        <f>SUM(E3:E186)</f>
        <v>4646</v>
      </c>
      <c r="F187" s="101">
        <v>16</v>
      </c>
      <c r="H187">
        <f>SUM(H3:H186)</f>
        <v>4457</v>
      </c>
      <c r="I187" s="101">
        <v>16</v>
      </c>
      <c r="K187">
        <f>SUM(K3:K186)</f>
        <v>1882</v>
      </c>
      <c r="L187" s="101">
        <v>16</v>
      </c>
    </row>
    <row r="188" spans="5:12" x14ac:dyDescent="0.25">
      <c r="F188" s="101">
        <f>E187*F187</f>
        <v>74336</v>
      </c>
      <c r="I188" s="101">
        <f>H187*I187</f>
        <v>71312</v>
      </c>
      <c r="L188" s="101">
        <f>K187*L187</f>
        <v>30112</v>
      </c>
    </row>
  </sheetData>
  <conditionalFormatting sqref="A1:A1048576 C136 D1:D1048576 E39:E184">
    <cfRule type="duplicateValues" dxfId="8" priority="27"/>
  </conditionalFormatting>
  <conditionalFormatting sqref="F188">
    <cfRule type="duplicateValues" dxfId="7" priority="8"/>
  </conditionalFormatting>
  <conditionalFormatting sqref="G1">
    <cfRule type="duplicateValues" dxfId="6" priority="7"/>
  </conditionalFormatting>
  <conditionalFormatting sqref="H1:H1048576">
    <cfRule type="cellIs" dxfId="5" priority="5" operator="greaterThan">
      <formula>80</formula>
    </cfRule>
  </conditionalFormatting>
  <conditionalFormatting sqref="I188">
    <cfRule type="duplicateValues" dxfId="4" priority="6"/>
  </conditionalFormatting>
  <conditionalFormatting sqref="J1">
    <cfRule type="duplicateValues" dxfId="3" priority="4"/>
  </conditionalFormatting>
  <conditionalFormatting sqref="K1">
    <cfRule type="cellIs" dxfId="2" priority="3" operator="greaterThan">
      <formula>80</formula>
    </cfRule>
  </conditionalFormatting>
  <conditionalFormatting sqref="K187:K188">
    <cfRule type="cellIs" dxfId="1" priority="1" operator="greaterThan">
      <formula>80</formula>
    </cfRule>
  </conditionalFormatting>
  <conditionalFormatting sqref="L188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F515C6A0-0D6F-4B4C-BCB6-BBD1BE00149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 Shedule </vt:lpstr>
      <vt:lpstr>Supporting</vt:lpstr>
      <vt:lpstr>Day Works</vt:lpstr>
      <vt:lpstr>'Sc Shedule '!Print_Area</vt:lpstr>
      <vt:lpstr>'Sc Shedule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cp:lastPrinted>2022-11-24T06:00:54Z</cp:lastPrinted>
  <dcterms:created xsi:type="dcterms:W3CDTF">2022-10-06T07:32:02Z</dcterms:created>
  <dcterms:modified xsi:type="dcterms:W3CDTF">2023-04-24T12:02:13Z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{F515C6A0-0D6F-4B4C-BCB6-BBD1BE001497}</vt:lpwstr>
  </property>
</Properties>
</file>