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araka\F015 - Plot 18\Main Scope\Payments\Mar 2023\Omniyat Concept Investments LLC-Plot 18-2023-04-07-12-08-20-987\06b. Subcontractor Cost &amp; Backup\2. Domestic SC's\D17. Venus\"/>
    </mc:Choice>
  </mc:AlternateContent>
  <xr:revisionPtr revIDLastSave="0" documentId="13_ncr:1_{4676704A-6410-4D35-9281-95DCE7B82988}" xr6:coauthVersionLast="47" xr6:coauthVersionMax="47" xr10:uidLastSave="{00000000-0000-0000-0000-000000000000}"/>
  <bookViews>
    <workbookView xWindow="-108" yWindow="-108" windowWidth="23256" windowHeight="12456" xr2:uid="{C3900F51-DEC2-477A-A888-BE91C86E4EF0}"/>
  </bookViews>
  <sheets>
    <sheet name="Summary" sheetId="1" r:id="rId1"/>
  </sheets>
  <definedNames>
    <definedName name="_xlnm.Print_Area" localSheetId="0">Summary!$A$1:$H$19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F16" i="1"/>
  <c r="K12" i="1"/>
  <c r="J12" i="1"/>
  <c r="G12" i="1"/>
  <c r="G13" i="1"/>
  <c r="G5" i="1"/>
  <c r="C12" i="1"/>
  <c r="D12" i="1"/>
  <c r="E12" i="1"/>
  <c r="F12" i="1"/>
  <c r="E5" i="1"/>
  <c r="C5" i="1"/>
  <c r="G10" i="1"/>
  <c r="F10" i="1" s="1"/>
  <c r="G15" i="1"/>
  <c r="D23" i="1"/>
  <c r="G9" i="1"/>
  <c r="F9" i="1" s="1"/>
  <c r="G11" i="1"/>
  <c r="F11" i="1" s="1"/>
  <c r="G8" i="1"/>
  <c r="F8" i="1" s="1"/>
  <c r="G4" i="1"/>
  <c r="F4" i="1" s="1"/>
  <c r="G3" i="1"/>
  <c r="F3" i="1" s="1"/>
  <c r="E13" i="1" l="1"/>
  <c r="E18" i="1" s="1"/>
  <c r="F5" i="1"/>
  <c r="G23" i="1" l="1"/>
  <c r="F13" i="1"/>
  <c r="F18" i="1" s="1"/>
  <c r="H23" i="1"/>
</calcChain>
</file>

<file path=xl/sharedStrings.xml><?xml version="1.0" encoding="utf-8"?>
<sst xmlns="http://schemas.openxmlformats.org/spreadsheetml/2006/main" count="30" uniqueCount="28">
  <si>
    <t>No</t>
  </si>
  <si>
    <t>Description</t>
  </si>
  <si>
    <t>BOQ</t>
  </si>
  <si>
    <t>Cumulative Amount</t>
  </si>
  <si>
    <t>Workdone %</t>
  </si>
  <si>
    <t>A</t>
  </si>
  <si>
    <t>Installation of Steel Beam</t>
  </si>
  <si>
    <t>Demolition</t>
  </si>
  <si>
    <t>Original Scope</t>
  </si>
  <si>
    <t>B</t>
  </si>
  <si>
    <t>Variation</t>
  </si>
  <si>
    <t>Design Calcuation</t>
  </si>
  <si>
    <t>Slab Trimming</t>
  </si>
  <si>
    <t>Fire Proofing</t>
  </si>
  <si>
    <t>Advance Payment</t>
  </si>
  <si>
    <t>Advance Payment Recovery</t>
  </si>
  <si>
    <t>Remark</t>
  </si>
  <si>
    <t>Only 90% until variation approval</t>
  </si>
  <si>
    <t>WIR VE-SX-WR-PW-00003 not approved</t>
  </si>
  <si>
    <t>WIR VE-SX-WR-PW-00004 not approved</t>
  </si>
  <si>
    <t>Only 90% until variation approval, WIR VE-SX-WR-PW-00005 not approved</t>
  </si>
  <si>
    <t>KCE Claim</t>
  </si>
  <si>
    <t>Difference</t>
  </si>
  <si>
    <t xml:space="preserve">Strengthening of new slab opening at Level 29  </t>
  </si>
  <si>
    <t xml:space="preserve">Previous Certified </t>
  </si>
  <si>
    <t>Current</t>
  </si>
  <si>
    <t>Total Amount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</si>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</sst>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43" fontId="0" fillId="0" borderId="0" xfId="1" applyFont="1"/>
    <xf numFmtId="0" fontId="2" fillId="0" borderId="2" xfId="0" applyFont="1" applyBorder="1" applyAlignment="1">
      <alignment horizontal="center" vertical="center"/>
    </xf>
    <xf numFmtId="43" fontId="2" fillId="0" borderId="2" xfId="1" applyFont="1" applyBorder="1" applyAlignment="1">
      <alignment horizontal="center" vertical="center"/>
    </xf>
    <xf numFmtId="0" fontId="0" fillId="0" borderId="2" xfId="0" applyBorder="1"/>
    <xf numFmtId="43" fontId="0" fillId="0" borderId="2" xfId="1" applyFont="1" applyBorder="1"/>
    <xf numFmtId="9" fontId="0" fillId="0" borderId="2" xfId="0" applyNumberFormat="1" applyBorder="1"/>
    <xf numFmtId="43" fontId="2" fillId="0" borderId="2" xfId="1" applyFont="1" applyBorder="1"/>
    <xf numFmtId="0" fontId="0" fillId="0" borderId="3" xfId="0" applyBorder="1"/>
    <xf numFmtId="43" fontId="0" fillId="0" borderId="3" xfId="1" applyFont="1" applyBorder="1"/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wrapText="1"/>
    </xf>
    <xf numFmtId="43" fontId="0" fillId="0" borderId="0" xfId="0" applyNumberFormat="1"/>
    <xf numFmtId="43" fontId="0" fillId="0" borderId="2" xfId="0" applyNumberFormat="1" applyBorder="1"/>
    <xf numFmtId="9" fontId="2" fillId="0" borderId="2" xfId="0" applyNumberFormat="1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F7E7-13F9-4282-B314-0AF4B6C9D45D}">
  <dimension ref="A1:K23"/>
  <sheetViews>
    <sheetView tabSelected="1" view="pageBreakPreview" zoomScaleNormal="100" zoomScaleSheetLayoutView="100" workbookViewId="0">
      <selection activeCell="K22" sqref="K22"/>
    </sheetView>
  </sheetViews>
  <sheetFormatPr defaultRowHeight="14.4" x14ac:dyDescent="0.3"/>
  <cols>
    <col min="2" max="2" width="24.109375" customWidth="1"/>
    <col min="3" max="3" width="12.77734375" style="2" customWidth="1"/>
    <col min="4" max="6" width="15.77734375" customWidth="1"/>
    <col min="7" max="7" width="20.5546875" style="2" customWidth="1"/>
    <col min="8" max="8" width="35.5546875" customWidth="1"/>
    <col min="9" max="11" width="11.109375" bestFit="1" customWidth="1"/>
  </cols>
  <sheetData>
    <row r="1" spans="1:11" s="1" customFormat="1" ht="29.55" customHeight="1" x14ac:dyDescent="0.3">
      <c r="A1" s="11" t="s">
        <v>0</v>
      </c>
      <c r="B1" s="11" t="s">
        <v>1</v>
      </c>
      <c r="C1" s="12" t="s">
        <v>2</v>
      </c>
      <c r="D1" s="11" t="s">
        <v>4</v>
      </c>
      <c r="E1" s="11" t="s">
        <v>24</v>
      </c>
      <c r="F1" s="11" t="s">
        <v>25</v>
      </c>
      <c r="G1" s="12" t="s">
        <v>3</v>
      </c>
      <c r="H1" s="11" t="s">
        <v>16</v>
      </c>
    </row>
    <row r="2" spans="1:11" s="1" customFormat="1" ht="16.05" customHeight="1" x14ac:dyDescent="0.3">
      <c r="A2" s="3"/>
      <c r="B2" s="14" t="s">
        <v>8</v>
      </c>
      <c r="C2" s="4"/>
      <c r="D2" s="3"/>
      <c r="E2" s="3"/>
      <c r="F2" s="3"/>
      <c r="G2" s="4"/>
      <c r="H2" s="3"/>
    </row>
    <row r="3" spans="1:11" x14ac:dyDescent="0.3">
      <c r="A3" s="5" t="s">
        <v>5</v>
      </c>
      <c r="B3" s="5" t="s">
        <v>6</v>
      </c>
      <c r="C3" s="6">
        <v>77965</v>
      </c>
      <c r="D3" s="7">
        <v>0.95</v>
      </c>
      <c r="E3" s="6">
        <v>74066.75</v>
      </c>
      <c r="F3" s="17">
        <f>G3-E3</f>
        <v>0</v>
      </c>
      <c r="G3" s="6">
        <f>PRODUCT(C3:D3)</f>
        <v>74066.75</v>
      </c>
      <c r="H3" s="5" t="s">
        <v>18</v>
      </c>
    </row>
    <row r="4" spans="1:11" x14ac:dyDescent="0.3">
      <c r="A4" s="5"/>
      <c r="B4" s="5" t="s">
        <v>7</v>
      </c>
      <c r="C4" s="6">
        <v>33000</v>
      </c>
      <c r="D4" s="7">
        <v>0.95</v>
      </c>
      <c r="E4" s="6">
        <v>31350</v>
      </c>
      <c r="F4" s="17">
        <f t="shared" ref="F4:F11" si="0">G4-E4</f>
        <v>0</v>
      </c>
      <c r="G4" s="6">
        <f>PRODUCT(C4:D4)</f>
        <v>31350</v>
      </c>
      <c r="H4" s="5" t="s">
        <v>19</v>
      </c>
    </row>
    <row r="5" spans="1:11" s="19" customFormat="1" x14ac:dyDescent="0.3">
      <c r="A5" s="13"/>
      <c r="B5" s="13" t="s">
        <v>26</v>
      </c>
      <c r="C5" s="8">
        <f>SUM(C3:C4)</f>
        <v>110965</v>
      </c>
      <c r="D5" s="18"/>
      <c r="E5" s="8">
        <f>SUM(E3:E4)</f>
        <v>105416.75</v>
      </c>
      <c r="F5" s="8">
        <f>SUM(F3:F4)</f>
        <v>0</v>
      </c>
      <c r="G5" s="8">
        <f>SUM(G3:G4)</f>
        <v>105416.75</v>
      </c>
      <c r="H5" s="13"/>
    </row>
    <row r="6" spans="1:11" s="19" customFormat="1" x14ac:dyDescent="0.3">
      <c r="A6" s="13"/>
      <c r="B6" s="13"/>
      <c r="C6" s="8"/>
      <c r="D6" s="18"/>
      <c r="E6" s="8"/>
      <c r="F6" s="8"/>
      <c r="G6" s="8"/>
      <c r="H6" s="13"/>
    </row>
    <row r="7" spans="1:11" x14ac:dyDescent="0.3">
      <c r="A7" s="5"/>
      <c r="B7" s="13" t="s">
        <v>10</v>
      </c>
      <c r="C7" s="6"/>
      <c r="D7" s="5"/>
      <c r="E7" s="6"/>
      <c r="F7" s="17"/>
      <c r="G7" s="6"/>
      <c r="H7" s="5"/>
    </row>
    <row r="8" spans="1:11" x14ac:dyDescent="0.3">
      <c r="A8" s="5" t="s">
        <v>9</v>
      </c>
      <c r="B8" s="5" t="s">
        <v>11</v>
      </c>
      <c r="C8" s="6">
        <v>10000</v>
      </c>
      <c r="D8" s="7">
        <v>0.9</v>
      </c>
      <c r="E8" s="6">
        <v>9000</v>
      </c>
      <c r="F8" s="17">
        <f t="shared" si="0"/>
        <v>0</v>
      </c>
      <c r="G8" s="6">
        <f>PRODUCT(C8:D8)</f>
        <v>9000</v>
      </c>
      <c r="H8" s="5" t="s">
        <v>17</v>
      </c>
    </row>
    <row r="9" spans="1:11" x14ac:dyDescent="0.3">
      <c r="A9" s="5"/>
      <c r="B9" s="5" t="s">
        <v>12</v>
      </c>
      <c r="C9" s="6">
        <v>89000</v>
      </c>
      <c r="D9" s="7">
        <v>0.9</v>
      </c>
      <c r="E9" s="6">
        <v>80100</v>
      </c>
      <c r="F9" s="17">
        <f t="shared" si="0"/>
        <v>0</v>
      </c>
      <c r="G9" s="6">
        <f t="shared" ref="G9:G11" si="1">PRODUCT(C9:D9)</f>
        <v>80100</v>
      </c>
      <c r="H9" s="5" t="s">
        <v>17</v>
      </c>
    </row>
    <row r="10" spans="1:11" ht="28.8" x14ac:dyDescent="0.3">
      <c r="A10" s="5"/>
      <c r="B10" s="5" t="s">
        <v>13</v>
      </c>
      <c r="C10" s="6">
        <v>34500</v>
      </c>
      <c r="D10" s="7">
        <v>0.9</v>
      </c>
      <c r="E10" s="6">
        <v>31050</v>
      </c>
      <c r="F10" s="17">
        <f t="shared" si="0"/>
        <v>0</v>
      </c>
      <c r="G10" s="6">
        <f t="shared" ref="G10" si="2">PRODUCT(C10:D10)</f>
        <v>31050</v>
      </c>
      <c r="H10" s="15" t="s">
        <v>20</v>
      </c>
    </row>
    <row r="11" spans="1:11" ht="28.8" x14ac:dyDescent="0.3">
      <c r="A11" s="5"/>
      <c r="B11" s="15" t="s">
        <v>23</v>
      </c>
      <c r="C11" s="6">
        <v>32000</v>
      </c>
      <c r="D11" s="7">
        <v>0</v>
      </c>
      <c r="E11" s="6">
        <v>0</v>
      </c>
      <c r="F11" s="17">
        <f t="shared" si="0"/>
        <v>0</v>
      </c>
      <c r="G11" s="6">
        <f t="shared" si="1"/>
        <v>0</v>
      </c>
      <c r="H11" s="15" t="s">
        <v>20</v>
      </c>
    </row>
    <row r="12" spans="1:11" x14ac:dyDescent="0.3">
      <c r="A12" s="5"/>
      <c r="B12" s="5"/>
      <c r="C12" s="8">
        <f t="shared" ref="C12:F12" si="3">SUM(C8:C11)</f>
        <v>165500</v>
      </c>
      <c r="D12" s="8">
        <f t="shared" si="3"/>
        <v>2.7</v>
      </c>
      <c r="E12" s="8">
        <f t="shared" si="3"/>
        <v>120150</v>
      </c>
      <c r="F12" s="8">
        <f t="shared" si="3"/>
        <v>0</v>
      </c>
      <c r="G12" s="8">
        <f>SUM(G8:G11)</f>
        <v>120150</v>
      </c>
      <c r="H12" s="5"/>
      <c r="J12" s="16">
        <f>(C12+C5)</f>
        <v>276465</v>
      </c>
      <c r="K12" s="16">
        <f>G12+G5</f>
        <v>225566.75</v>
      </c>
    </row>
    <row r="13" spans="1:11" x14ac:dyDescent="0.3">
      <c r="A13" s="5"/>
      <c r="B13" s="5"/>
      <c r="C13" s="6"/>
      <c r="D13" s="5"/>
      <c r="E13" s="8">
        <f t="shared" ref="E13:F13" si="4">E12+E5</f>
        <v>225566.75</v>
      </c>
      <c r="F13" s="8">
        <f t="shared" si="4"/>
        <v>0</v>
      </c>
      <c r="G13" s="8">
        <f>G12+G5</f>
        <v>225566.75</v>
      </c>
      <c r="H13" s="5"/>
    </row>
    <row r="14" spans="1:11" x14ac:dyDescent="0.3">
      <c r="A14" s="5"/>
      <c r="B14" s="5"/>
      <c r="C14" s="6"/>
      <c r="D14" s="5"/>
      <c r="E14" s="6"/>
      <c r="F14" s="17"/>
      <c r="G14" s="8"/>
      <c r="H14" s="5"/>
    </row>
    <row r="15" spans="1:11" x14ac:dyDescent="0.3">
      <c r="A15" s="5"/>
      <c r="B15" s="5" t="s">
        <v>14</v>
      </c>
      <c r="C15" s="6"/>
      <c r="D15" s="5"/>
      <c r="E15" s="6">
        <v>204175.4</v>
      </c>
      <c r="F15" s="5"/>
      <c r="G15" s="6">
        <f>33290+170885.4</f>
        <v>204175.4</v>
      </c>
      <c r="H15" s="5"/>
      <c r="I15" s="16"/>
    </row>
    <row r="16" spans="1:11" x14ac:dyDescent="0.3">
      <c r="A16" s="5"/>
      <c r="B16" s="5" t="s">
        <v>15</v>
      </c>
      <c r="C16" s="6"/>
      <c r="D16" s="5"/>
      <c r="E16" s="6">
        <v>-33290</v>
      </c>
      <c r="F16" s="17">
        <f>G16-E16</f>
        <v>-85442.4</v>
      </c>
      <c r="G16" s="6">
        <v>-118732.4</v>
      </c>
      <c r="H16" s="5"/>
    </row>
    <row r="17" spans="1:8" x14ac:dyDescent="0.3">
      <c r="A17" s="5"/>
      <c r="B17" s="5"/>
      <c r="C17" s="6"/>
      <c r="D17" s="5"/>
      <c r="E17" s="6"/>
      <c r="F17" s="5"/>
      <c r="G17" s="6"/>
      <c r="H17" s="5"/>
    </row>
    <row r="18" spans="1:8" x14ac:dyDescent="0.3">
      <c r="A18" s="5"/>
      <c r="B18" s="5" t="s">
        <v>27</v>
      </c>
      <c r="C18" s="6"/>
      <c r="D18" s="5"/>
      <c r="E18" s="8">
        <f t="shared" ref="E18:F18" si="5">E13+E16+E15</f>
        <v>396452.15</v>
      </c>
      <c r="F18" s="8">
        <f t="shared" si="5"/>
        <v>-85442.4</v>
      </c>
      <c r="G18" s="8">
        <f>G13+G16+G15</f>
        <v>311009.75</v>
      </c>
      <c r="H18" s="5"/>
    </row>
    <row r="19" spans="1:8" x14ac:dyDescent="0.3">
      <c r="A19" s="9"/>
      <c r="B19" s="9"/>
      <c r="C19" s="10"/>
      <c r="D19" s="9"/>
      <c r="E19" s="10"/>
      <c r="F19" s="9"/>
      <c r="G19" s="10"/>
      <c r="H19" s="9"/>
    </row>
    <row r="22" spans="1:8" x14ac:dyDescent="0.3">
      <c r="C22" t="s">
        <v>21</v>
      </c>
      <c r="D22" s="2">
        <v>244465</v>
      </c>
      <c r="E22" s="2"/>
      <c r="F22" s="2"/>
      <c r="G22" s="2">
        <v>170885.4</v>
      </c>
      <c r="H22" s="2">
        <v>415350.4</v>
      </c>
    </row>
    <row r="23" spans="1:8" x14ac:dyDescent="0.3">
      <c r="C23" t="s">
        <v>22</v>
      </c>
      <c r="D23" s="16" t="e">
        <f>#REF!-D22</f>
        <v>#REF!</v>
      </c>
      <c r="E23" s="16"/>
      <c r="F23" s="16"/>
      <c r="G23" s="2">
        <f>G18-G22</f>
        <v>140124.35</v>
      </c>
      <c r="H23" s="2">
        <f>G19-H22</f>
        <v>-415350.4</v>
      </c>
    </row>
  </sheetData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 Kosala</dc:creator>
  <cp:lastModifiedBy>Tharaka Rathnayaka</cp:lastModifiedBy>
  <dcterms:created xsi:type="dcterms:W3CDTF">2023-02-16T08:54:41Z</dcterms:created>
  <dcterms:modified xsi:type="dcterms:W3CDTF">2023-04-18T13:51:49Z</dcterms:modified>
</cp:coreProperties>
</file>