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6 Corecut\2 February\"/>
    </mc:Choice>
  </mc:AlternateContent>
  <xr:revisionPtr revIDLastSave="0" documentId="13_ncr:1_{934CAC23-F80F-4C5F-9739-690F76404319}" xr6:coauthVersionLast="47" xr6:coauthVersionMax="47" xr10:uidLastSave="{00000000-0000-0000-0000-000000000000}"/>
  <bookViews>
    <workbookView xWindow="-110" yWindow="-110" windowWidth="25820" windowHeight="13900" tabRatio="637" xr2:uid="{00000000-000D-0000-FFFF-FFFF00000000}"/>
  </bookViews>
  <sheets>
    <sheet name="Value of Workdone" sheetId="29" r:id="rId1"/>
    <sheet name="Summary of Measured Work Done" sheetId="37" r:id="rId2"/>
    <sheet name="VO" sheetId="19" r:id="rId3"/>
  </sheets>
  <definedNames>
    <definedName name="\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\a">#N/A</definedName>
    <definedName name="\b">#N/A</definedName>
    <definedName name="\C">#REF!</definedName>
    <definedName name="\d">#REF!</definedName>
    <definedName name="\p">#REF!</definedName>
    <definedName name="\S">#REF!</definedName>
    <definedName name="__________dep123">#REF!</definedName>
    <definedName name="_________dep123">#REF!</definedName>
    <definedName name="________dep123">#REF!</definedName>
    <definedName name="_______dep123">#REF!</definedName>
    <definedName name="______dep123">#REF!</definedName>
    <definedName name="_____dep123">#REF!</definedName>
    <definedName name="____dep123">#REF!</definedName>
    <definedName name="____pd2">#REF!</definedName>
    <definedName name="___dep123">#REF!</definedName>
    <definedName name="_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_pd1">#REF!</definedName>
    <definedName name="___pd2">#REF!</definedName>
    <definedName name="__a65537">#REF!</definedName>
    <definedName name="__A65555">#REF!</definedName>
    <definedName name="__A655600">#REF!</definedName>
    <definedName name="__A65658">#REF!</definedName>
    <definedName name="__COL1">#REF!</definedName>
    <definedName name="__exc1">#REF!</definedName>
    <definedName name="__exc11">#REF!</definedName>
    <definedName name="__exc2">#REF!</definedName>
    <definedName name="__EXC3">#REF!</definedName>
    <definedName name="__EXC4">#REF!</definedName>
    <definedName name="__foo1">#REF!</definedName>
    <definedName name="__foo2">#REF!</definedName>
    <definedName name="__foo3">#REF!</definedName>
    <definedName name="__FOO4">#REF!</definedName>
    <definedName name="_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_IntlFixup" hidden="1">TRUE</definedName>
    <definedName name="__pcc1">#REF!</definedName>
    <definedName name="__pcc2">#REF!</definedName>
    <definedName name="__pcc3">#REF!</definedName>
    <definedName name="__PCC4">#REF!</definedName>
    <definedName name="__plb1">#REF!</definedName>
    <definedName name="__plb2">#REF!</definedName>
    <definedName name="__plb3">#REF!</definedName>
    <definedName name="__plb4">#REF!</definedName>
    <definedName name="__SH1">#REF!</definedName>
    <definedName name="__SH2">#REF!</definedName>
    <definedName name="__SH3">#REF!</definedName>
    <definedName name="__SH4">#REF!</definedName>
    <definedName name="__SH5">#REF!</definedName>
    <definedName name="__xlfn.BAHTTEXT" hidden="1">#NAME?</definedName>
    <definedName name="_a">#REF!</definedName>
    <definedName name="_a65537">#REF!</definedName>
    <definedName name="_A65555">#REF!</definedName>
    <definedName name="_A655600">#REF!</definedName>
    <definedName name="_A6556001">#REF!</definedName>
    <definedName name="_A65658">#REF!</definedName>
    <definedName name="_COL1">#REF!</definedName>
    <definedName name="_dep123">#REF!</definedName>
    <definedName name="_exc1">#REF!</definedName>
    <definedName name="_exc11">#REF!</definedName>
    <definedName name="_exc2">#REF!</definedName>
    <definedName name="_EXC3">#REF!</definedName>
    <definedName name="_EXC4">#REF!</definedName>
    <definedName name="_xlnm._FilterDatabase" hidden="1">#REF!</definedName>
    <definedName name="_foo2">#REF!</definedName>
    <definedName name="_foo3">#REF!</definedName>
    <definedName name="_FOO4">#REF!</definedName>
    <definedName name="_hp1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rse_Out" hidden="1">#REF!</definedName>
    <definedName name="_pcc1">#REF!</definedName>
    <definedName name="_pcc2">#REF!</definedName>
    <definedName name="_pcc3">#REF!</definedName>
    <definedName name="_PCC4">#REF!</definedName>
    <definedName name="_plb1">#REF!</definedName>
    <definedName name="_plb2">#REF!</definedName>
    <definedName name="_plb3">#REF!</definedName>
    <definedName name="_plb4">#REF!</definedName>
    <definedName name="_RND2">2</definedName>
    <definedName name="_SH1">#REF!</definedName>
    <definedName name="_SH2">#REF!</definedName>
    <definedName name="_SH3">#REF!</definedName>
    <definedName name="_SH4">#REF!</definedName>
    <definedName name="_SH5">#REF!</definedName>
    <definedName name="_Sort" hidden="1">#REF!</definedName>
    <definedName name="_t1" hidden="1">#REF!</definedName>
    <definedName name="_t2" hidden="1">#REF!</definedName>
    <definedName name="´cAE°eE¹" hidden="1">#REF!</definedName>
    <definedName name="￠￥cAE¡ÆeEⓒo" hidden="1">#REF!</definedName>
    <definedName name="AA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aaaa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aaaaaa">#REF!</definedName>
    <definedName name="aamir1khan">#REF!</definedName>
    <definedName name="aamirkhan">#REF!</definedName>
    <definedName name="ab" hidden="1">{#N/A,#N/A,TRUE,"Basic";#N/A,#N/A,TRUE,"EXT-TABLE";#N/A,#N/A,TRUE,"STEEL";#N/A,#N/A,TRUE,"INT-Table";#N/A,#N/A,TRUE,"STEEL";#N/A,#N/A,TRUE,"Door"}</definedName>
    <definedName name="abcd">#REF!</definedName>
    <definedName name="ABSTRACT">#REF!</definedName>
    <definedName name="AccessDatabase" hidden="1">"C:\data\excel\temp.mdb"</definedName>
    <definedName name="Account_Balance">#REF!</definedName>
    <definedName name="adsadsad">#REF!</definedName>
    <definedName name="AdvOthers">#REF!</definedName>
    <definedName name="AJITABH">#REF!</definedName>
    <definedName name="AJITABHPANDEY">#REF!</definedName>
    <definedName name="AKDBSBCNB">#REF!</definedName>
    <definedName name="AKFGHL">#REF!</definedName>
    <definedName name="AKGOH">#REF!</definedName>
    <definedName name="AKLMNOPQR">#REF!</definedName>
    <definedName name="ALAMSAMEER">#REF!</definedName>
    <definedName name="ALDKHAN1234">#REF!</definedName>
    <definedName name="Aluminium_Work">#REF!</definedName>
    <definedName name="Analysis">#REF!</definedName>
    <definedName name="AnjanaPandey">#REF!</definedName>
    <definedName name="anscount" hidden="1">1</definedName>
    <definedName name="anuj10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0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1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2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j9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ANUP">#REF!</definedName>
    <definedName name="anything" hidden="1">#REF!</definedName>
    <definedName name="april_qty">#REF!</definedName>
    <definedName name="area1" hidden="1">{#N/A,#N/A,TRUE,"Basic";#N/A,#N/A,TRUE,"EXT-TABLE";#N/A,#N/A,TRUE,"STEEL";#N/A,#N/A,TRUE,"INT-Table";#N/A,#N/A,TRUE,"STEEL";#N/A,#N/A,TRUE,"Door"}</definedName>
    <definedName name="arif">#REF!</definedName>
    <definedName name="Arshad">#REF!</definedName>
    <definedName name="Arshad1">#REF!</definedName>
    <definedName name="Arshad123">#REF!</definedName>
    <definedName name="arshad1234">#REF!</definedName>
    <definedName name="Arshad123456789">#REF!</definedName>
    <definedName name="Arshad567">#REF!</definedName>
    <definedName name="AS2DocOpenMode" hidden="1">"AS2DocumentEdit"</definedName>
    <definedName name="AS2HasNoAutoHeaderFooter" hidden="1">" "</definedName>
    <definedName name="ASADKHAN">#REF!</definedName>
    <definedName name="ASADKHAN123">#REF!</definedName>
    <definedName name="asas" hidden="1">{#N/A,#N/A,TRUE,"Basic";#N/A,#N/A,TRUE,"EXT-TABLE";#N/A,#N/A,TRUE,"STEEL";#N/A,#N/A,TRUE,"INT-Table";#N/A,#N/A,TRUE,"STEEL";#N/A,#N/A,TRUE,"Door"}</definedName>
    <definedName name="ASD">#REF!</definedName>
    <definedName name="asd123asd">#REF!</definedName>
    <definedName name="asdasd">#REF!</definedName>
    <definedName name="asdc">#REF!</definedName>
    <definedName name="asdfgh">#REF!</definedName>
    <definedName name="Asdfghjk">#REF!</definedName>
    <definedName name="ASDFGHJKLMNOP">#REF!</definedName>
    <definedName name="ASDFGTRY">#REF!</definedName>
    <definedName name="asfghjklmn">#REF!</definedName>
    <definedName name="AshrafMahan">#REF!</definedName>
    <definedName name="asifiqbal">#REF!</definedName>
    <definedName name="asifkhan1">#REF!</definedName>
    <definedName name="at">#REF!</definedName>
    <definedName name="AUD">#REF!</definedName>
    <definedName name="Babita">#REF!</definedName>
    <definedName name="BABITAKAPOOR">#REF!</definedName>
    <definedName name="Baghmare">#REF!</definedName>
    <definedName name="baicstr">#REF!</definedName>
    <definedName name="basf">#REF!</definedName>
    <definedName name="basi">#REF!</definedName>
    <definedName name="Basic">#REF!</definedName>
    <definedName name="Basic_amount">#REF!</definedName>
    <definedName name="Basic_Tower_A">#REF!</definedName>
    <definedName name="Basic5fini">#REF!</definedName>
    <definedName name="Basic5str">#REF!</definedName>
    <definedName name="Basic6fini">#REF!</definedName>
    <definedName name="Basic6str">#REF!</definedName>
    <definedName name="basicfin">#REF!</definedName>
    <definedName name="Basicoverall">#REF!</definedName>
    <definedName name="basistr">#REF!</definedName>
    <definedName name="bbbbbbbbb">#REF!</definedName>
    <definedName name="BBBBBBBBBBBBBBBBBBBBBB">#REF!</definedName>
    <definedName name="bcd" hidden="1">{#N/A,#N/A,TRUE,"Basic";#N/A,#N/A,TRUE,"EXT-TABLE";#N/A,#N/A,TRUE,"STEEL";#N/A,#N/A,TRUE,"INT-Table";#N/A,#N/A,TRUE,"STEEL";#N/A,#N/A,TRUE,"Door"}</definedName>
    <definedName name="BELL" hidden="1">{#N/A,#N/A,TRUE,"Basic";#N/A,#N/A,TRUE,"EXT-TABLE";#N/A,#N/A,TRUE,"STEEL";#N/A,#N/A,TRUE,"INT-Table";#N/A,#N/A,TRUE,"STEEL";#N/A,#N/A,TRUE,"Door"}</definedName>
    <definedName name="bhushan" hidden="1">{#N/A,#N/A,FALSE,"VCR"}</definedName>
    <definedName name="bjlc">#REF!</definedName>
    <definedName name="BOBBY">#REF!</definedName>
    <definedName name="bol">#REF!</definedName>
    <definedName name="boml">#REF!</definedName>
    <definedName name="BOQ">#REF!</definedName>
    <definedName name="BOQ_CLUSTERL">#REF!</definedName>
    <definedName name="BOQLTOWER">#REF!</definedName>
    <definedName name="BOQM123">#REF!</definedName>
    <definedName name="botl">#REF!</definedName>
    <definedName name="botn">#REF!</definedName>
    <definedName name="BOYCUTHAIR">#REF!</definedName>
    <definedName name="Breaks">#REF!</definedName>
    <definedName name="BS">#REF!</definedName>
    <definedName name="BSAF401">#REF!</definedName>
    <definedName name="BSAF425">#REF!</definedName>
    <definedName name="bua">#REF!</definedName>
    <definedName name="Budget">#REF!</definedName>
    <definedName name="BuiltIn_Print_Area">#REF!</definedName>
    <definedName name="BuiltIn_Print_Area___0">#REF!</definedName>
    <definedName name="BuiltIn_Print_Titles">#REF!</definedName>
    <definedName name="bv">#REF!</definedName>
    <definedName name="c_">#REF!</definedName>
    <definedName name="CABLE">#REF!</definedName>
    <definedName name="carpet">#REF!</definedName>
    <definedName name="CARPET1">#REF!</definedName>
    <definedName name="CASH_OUT">#REF!</definedName>
    <definedName name="cbgl1">#REF!</definedName>
    <definedName name="cbgl2">#REF!</definedName>
    <definedName name="cbgl3">#REF!</definedName>
    <definedName name="cbgl4">#REF!</definedName>
    <definedName name="c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ccc">#REF!</definedName>
    <definedName name="ccccc">#REF!</definedName>
    <definedName name="cccccccc">#REF!</definedName>
    <definedName name="ccolagl">#REF!</definedName>
    <definedName name="cc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fb">#REF!</definedName>
    <definedName name="cfbeams">#REF!</definedName>
    <definedName name="cfsalb">#REF!</definedName>
    <definedName name="cfslab">#REF!</definedName>
    <definedName name="Charmare">#REF!</definedName>
    <definedName name="ChartData_Monthly">#REF!</definedName>
    <definedName name="ChartData_Weekly">#REF!</definedName>
    <definedName name="checked">#REF!</definedName>
    <definedName name="CHF">#REF!</definedName>
    <definedName name="chl" hidden="1">{#N/A,#N/A,TRUE,"Basic";#N/A,#N/A,TRUE,"EXT-TABLE";#N/A,#N/A,TRUE,"STEEL";#N/A,#N/A,TRUE,"INT-Table";#N/A,#N/A,TRUE,"STEEL";#N/A,#N/A,TRUE,"Door"}</definedName>
    <definedName name="cici">#REF!</definedName>
    <definedName name="civil">#REF!</definedName>
    <definedName name="CIVIL_WORKS">#REF!</definedName>
    <definedName name="civil_workss">#REF!</definedName>
    <definedName name="CivilBasic">#REF!</definedName>
    <definedName name="clintels">#REF!</definedName>
    <definedName name="ClusterB_Summary">#REF!</definedName>
    <definedName name="ClusterC">#REF!</definedName>
    <definedName name="ClusterC_Summary">#REF!</definedName>
    <definedName name="ClusterK">#REF!</definedName>
    <definedName name="CLUSTERL">#REF!</definedName>
    <definedName name="CLUSTERM">#REF!</definedName>
    <definedName name="CMA">#REF!</definedName>
    <definedName name="Code" hidden="1">#REF!</definedName>
    <definedName name="col">#REF!</definedName>
    <definedName name="Colbgl">#REF!</definedName>
    <definedName name="colbgl2">#REF!</definedName>
    <definedName name="Columns">#REF!</definedName>
    <definedName name="CONS">#REF!</definedName>
    <definedName name="Contr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ntractdetor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Cost_Per_Manday">#REF!</definedName>
    <definedName name="COST2" hidden="1">{#N/A,#N/A,TRUE,"Basic";#N/A,#N/A,TRUE,"EXT-TABLE";#N/A,#N/A,TRUE,"STEEL";#N/A,#N/A,TRUE,"INT-Table";#N/A,#N/A,TRUE,"STEEL";#N/A,#N/A,TRUE,"Door"}</definedName>
    <definedName name="cover" hidden="1">#REF!</definedName>
    <definedName name="CP">#REF!</definedName>
    <definedName name="cpf" hidden="1">{#N/A,#N/A,TRUE,"Basic";#N/A,#N/A,TRUE,"EXT-TABLE";#N/A,#N/A,TRUE,"STEEL";#N/A,#N/A,TRUE,"INT-Table";#N/A,#N/A,TRUE,"STEEL";#N/A,#N/A,TRUE,"Door"}</definedName>
    <definedName name="_xlnm.Criteria">#REF!</definedName>
    <definedName name="CS">#REF!</definedName>
    <definedName name="csl">#REF!</definedName>
    <definedName name="csshade">#REF!</definedName>
    <definedName name="cst">#REF!</definedName>
    <definedName name="ct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cummeas_June1006">#REF!</definedName>
    <definedName name="cummeas_may1006">#REF!</definedName>
    <definedName name="cummeas_up_to_mar">#REF!</definedName>
    <definedName name="CURRIE">#REF!</definedName>
    <definedName name="cuv">#REF!</definedName>
    <definedName name="d">#REF!</definedName>
    <definedName name="Daralhansha">#REF!</definedName>
    <definedName name="data1" hidden="1">#REF!</definedName>
    <definedName name="data2" hidden="1">#REF!</definedName>
    <definedName name="data3" hidden="1">#REF!</definedName>
    <definedName name="_xlnm.Database">#REF!</definedName>
    <definedName name="dc">#REF!</definedName>
    <definedName name="ddd">#REF!</definedName>
    <definedName name="ddddd" hidden="1">{#N/A,#N/A,TRUE,"Basic";#N/A,#N/A,TRUE,"EXT-TABLE";#N/A,#N/A,TRUE,"STEEL";#N/A,#N/A,TRUE,"INT-Table";#N/A,#N/A,TRUE,"STEEL";#N/A,#N/A,TRUE,"Door"}</definedName>
    <definedName name="ddddddddddd">#REF!</definedName>
    <definedName name="dddddddddddddd" hidden="1">{#N/A,#N/A,TRUE,"Basic";#N/A,#N/A,TRUE,"EXT-TABLE";#N/A,#N/A,TRUE,"STEEL";#N/A,#N/A,TRUE,"INT-Table";#N/A,#N/A,TRUE,"STEEL";#N/A,#N/A,TRUE,"Door"}</definedName>
    <definedName name="Deepak" hidden="1">{#N/A,#N/A,FALSE,"VCR"}</definedName>
    <definedName name="DEFECT_LIABILITY_PERIOD">#REF!</definedName>
    <definedName name="Delshan" hidden="1">{#N/A,#N/A,FALSE,"VCR"}</definedName>
    <definedName name="Dep_Scaff">#REF!</definedName>
    <definedName name="Depn_PMEScaff">#REF!</definedName>
    <definedName name="Depn_Props">#REF!</definedName>
    <definedName name="designed">#REF!</definedName>
    <definedName name="df">#REF!</definedName>
    <definedName name="df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dg">#REF!</definedName>
    <definedName name="dgagd" hidden="1">{#N/A,#N/A,TRUE,"Basic";#N/A,#N/A,TRUE,"EXT-TABLE";#N/A,#N/A,TRUE,"STEEL";#N/A,#N/A,TRUE,"INT-Table";#N/A,#N/A,TRUE,"STEEL";#N/A,#N/A,TRUE,"Door"}</definedName>
    <definedName name="Difference">#REF!</definedName>
    <definedName name="DIGN" hidden="1">{#N/A,#N/A,TRUE,"Basic";#N/A,#N/A,TRUE,"EXT-TABLE";#N/A,#N/A,TRUE,"STEEL";#N/A,#N/A,TRUE,"INT-Table";#N/A,#N/A,TRUE,"STEEL";#N/A,#N/A,TRUE,"Door"}</definedName>
    <definedName name="Disaggregations">#REF!</definedName>
    <definedName name="Discount" hidden="1">#REF!</definedName>
    <definedName name="display_area_2" hidden="1">#REF!</definedName>
    <definedName name="DKDLFJKDS" hidden="1">{#N/A,#N/A,TRUE,"Basic";#N/A,#N/A,TRUE,"EXT-TABLE";#N/A,#N/A,TRUE,"STEEL";#N/A,#N/A,TRUE,"INT-Table";#N/A,#N/A,TRUE,"STEEL";#N/A,#N/A,TRUE,"Door"}</definedName>
    <definedName name="DLP">#REF!</definedName>
    <definedName name="dmfds">#REF!</definedName>
    <definedName name="docu">#REF!</definedName>
    <definedName name="dq">#REF!</definedName>
    <definedName name="dwv" hidden="1">{#N/A,#N/A,TRUE,"Basic";#N/A,#N/A,TRUE,"EXT-TABLE";#N/A,#N/A,TRUE,"STEEL";#N/A,#N/A,TRUE,"INT-Table";#N/A,#N/A,TRUE,"STEEL";#N/A,#N/A,TRUE,"Door"}</definedName>
    <definedName name="ee">#REF!</definedName>
    <definedName name="eeeeeeeeeee">#REF!</definedName>
    <definedName name="EGFRC">#REF!</definedName>
    <definedName name="ele">#REF!</definedName>
    <definedName name="elecbasic">#REF!</definedName>
    <definedName name="Electrical">#REF!</definedName>
    <definedName name="ElectricalBasic">#REF!</definedName>
    <definedName name="ELECTRICITY_CHARGES">#REF!</definedName>
    <definedName name="EMI">#REF!</definedName>
    <definedName name="END">#REF!</definedName>
    <definedName name="ENTERTAINMENT__REFRESHMENT_ETC.">#REF!</definedName>
    <definedName name="Erection_Cost">#REF!</definedName>
    <definedName name="Erection_Sales">#REF!</definedName>
    <definedName name="erer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ErrName301948010" hidden="1">{0,0,0,0;0,0,0,0;0,0,0,0;0,0,0,0;0,0,0,0;0,0,0,0}</definedName>
    <definedName name="ESTIMATED_COST">#REF!</definedName>
    <definedName name="EUR">#REF!</definedName>
    <definedName name="Excavation">#REF!</definedName>
    <definedName name="Excel_BuiltIn_Print_Area_1">#REF!</definedName>
    <definedName name="Excel_BuiltIn_Print_Area_1_1_1_1">#REF!</definedName>
    <definedName name="Excel_BuiltIn_Print_Area_10">#REF!</definedName>
    <definedName name="Excel_BuiltIn_Print_Area_11">#REF!</definedName>
    <definedName name="Excel_BuiltIn_Print_Area_12">#REF!</definedName>
    <definedName name="Excel_BuiltIn_Print_Area_13">#REF!</definedName>
    <definedName name="Excel_BuiltIn_Print_Area_14">#REF!</definedName>
    <definedName name="Excel_BuiltIn_Print_Area_15">#REF!</definedName>
    <definedName name="Excel_BuiltIn_Print_Area_16">#REF!</definedName>
    <definedName name="Excel_BuiltIn_Print_Area_18">#REF!</definedName>
    <definedName name="Excel_BuiltIn_Print_Area_19">#REF!</definedName>
    <definedName name="Excel_BuiltIn_Print_Area_2">#REF!</definedName>
    <definedName name="Excel_BuiltIn_Print_Area_20">#REF!</definedName>
    <definedName name="Excel_BuiltIn_Print_Area_22">#REF!</definedName>
    <definedName name="Excel_BuiltIn_Print_Area_23">#REF!</definedName>
    <definedName name="Excel_BuiltIn_Print_Area_24">#REF!</definedName>
    <definedName name="Excel_BuiltIn_Print_Area_3">#REF!</definedName>
    <definedName name="Excel_BuiltIn_Print_Area_4">#REF!</definedName>
    <definedName name="Excel_BuiltIn_Print_Area_5">#REF!</definedName>
    <definedName name="Excel_BuiltIn_Print_Area_6">#REF!</definedName>
    <definedName name="Excel_BuiltIn_Print_Area_7">#REF!</definedName>
    <definedName name="Excel_BuiltIn_Print_Area_8">#REF!</definedName>
    <definedName name="Excel_BuiltIn_Print_Area_9">#REF!</definedName>
    <definedName name="Excel_BuiltIn_Print_Titles">#REF!,#REF!</definedName>
    <definedName name="Excel_BuiltIn_Print_Titles_1">#REF!</definedName>
    <definedName name="Excel_BuiltIn_Print_Titles_12">#REF!</definedName>
    <definedName name="Excel_BuiltIn_Print_Titles_13">#REF!</definedName>
    <definedName name="Excel_BuiltIn_Print_Titles_14">#REF!</definedName>
    <definedName name="Excel_BuiltIn_Print_Titles_15">#REF!</definedName>
    <definedName name="Excel_BuiltIn_Print_Titles_16">#REF!</definedName>
    <definedName name="Excel_BuiltIn_Print_Titles_2">#REF!</definedName>
    <definedName name="Excel_BuiltIn_Print_Titles_20">#REF!</definedName>
    <definedName name="Excel_BuiltIn_Print_Titles_22">#REF!</definedName>
    <definedName name="Excel_BuiltIn_Print_Titles_24">#REF!</definedName>
    <definedName name="Excel_BuiltIn_Print_Titles_5">#REF!</definedName>
    <definedName name="Excel_BuiltIn_Print_Titles_6">#REF!</definedName>
    <definedName name="Excel_BuiltIn_Print_Titles_7">#REF!</definedName>
    <definedName name="Excel_BuiltIn_Print_Titles_8">#REF!</definedName>
    <definedName name="excf">#REF!</definedName>
    <definedName name="exit" hidden="1">{#N/A,#N/A,TRUE,"Basic";#N/A,#N/A,TRUE,"EXT-TABLE";#N/A,#N/A,TRUE,"STEEL";#N/A,#N/A,TRUE,"INT-Table";#N/A,#N/A,TRUE,"STEEL";#N/A,#N/A,TRUE,"Door"}</definedName>
    <definedName name="Expected_balance">#REF!</definedName>
    <definedName name="External">#REF!</definedName>
    <definedName name="fasfsdfsdfasdfsdfsd" hidden="1">{#N/A,#N/A,TRUE,"Basic";#N/A,#N/A,TRUE,"EXT-TABLE";#N/A,#N/A,TRUE,"STEEL";#N/A,#N/A,TRUE,"INT-Table";#N/A,#N/A,TRUE,"STEEL";#N/A,#N/A,TRUE,"Door"}</definedName>
    <definedName name="FCode" hidden="1">#REF!</definedName>
    <definedName name="fdmfdf">#REF!</definedName>
    <definedName name="FEB_05">#REF!</definedName>
    <definedName name="feb_qty_rev_3">#REF!</definedName>
    <definedName name="feb_rev4_qty">#REF!</definedName>
    <definedName name="fffff" hidden="1">{#N/A,#N/A,TRUE,"Basic";#N/A,#N/A,TRUE,"EXT-TABLE";#N/A,#N/A,TRUE,"STEEL";#N/A,#N/A,TRUE,"INT-Table";#N/A,#N/A,TRUE,"STEEL";#N/A,#N/A,TRUE,"Door"}</definedName>
    <definedName name="ffffffffffffff">#REF!</definedName>
    <definedName name="FG">#REF!</definedName>
    <definedName name="Final">#REF!</definedName>
    <definedName name="Final_amount">#REF!</definedName>
    <definedName name="fndsf">#REF!</definedName>
    <definedName name="Footings">#REF!</definedName>
    <definedName name="FOREX">#REF!</definedName>
    <definedName name="formwork">#REF!</definedName>
    <definedName name="fp">#REF!</definedName>
    <definedName name="fsda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urniture" hidden="1">{#N/A,#N/A,TRUE,"Basic";#N/A,#N/A,TRUE,"EXT-TABLE";#N/A,#N/A,TRUE,"STEEL";#N/A,#N/A,TRUE,"INT-Table";#N/A,#N/A,TRUE,"STEEL";#N/A,#N/A,TRUE,"Door"}</definedName>
    <definedName name="g">#REF!</definedName>
    <definedName name="G_ÿ_P_">#REF!</definedName>
    <definedName name="GBP">#REF!</definedName>
    <definedName name="g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ggggggggggggggg">#REF!</definedName>
    <definedName name="GNOIDA">#REF!</definedName>
    <definedName name="Golf_1_Home">#REF!</definedName>
    <definedName name="golfhomes">#REF!</definedName>
    <definedName name="GP">#REF!</definedName>
    <definedName name="GrandBasic">#REF!</definedName>
    <definedName name="group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gs">#REF!</definedName>
    <definedName name="h" hidden="1">{#N/A,#N/A,FALSE,"VCR"}</definedName>
    <definedName name="HA">#REF!</definedName>
    <definedName name="Hadey">#REF!</definedName>
    <definedName name="hello" localSheetId="1">#REF!</definedName>
    <definedName name="hello">#REF!</definedName>
    <definedName name="hf">#REF!</definedName>
    <definedName name="HHH" hidden="1">{#N/A,#N/A,TRUE,"Basic";#N/A,#N/A,TRUE,"EXT-TABLE";#N/A,#N/A,TRUE,"STEEL";#N/A,#N/A,TRUE,"INT-Table";#N/A,#N/A,TRUE,"STEEL";#N/A,#N/A,TRUE,"Door"}</definedName>
    <definedName name="hhhhhhhhhhhhhhhhhh">#REF!</definedName>
    <definedName name="HiddenRows" hidden="1">#REF!</definedName>
    <definedName name="HKD">#REF!</definedName>
    <definedName name="hkjjhkhkh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HTML_CodePage" hidden="1">1252</definedName>
    <definedName name="HTML_Control" hidden="1">{"'Furniture&amp; O.E'!$A$4:$D$27"}</definedName>
    <definedName name="HTML_Description" hidden="1">""</definedName>
    <definedName name="HTML_Email" hidden="1">""</definedName>
    <definedName name="HTML_Header" hidden="1">"Furniture&amp; O.E"</definedName>
    <definedName name="HTML_LastUpdate" hidden="1">"09/15/2000"</definedName>
    <definedName name="HTML_LineAfter" hidden="1">FALSE</definedName>
    <definedName name="HTML_LineBefore" hidden="1">FALSE</definedName>
    <definedName name="HTML_Name" hidden="1">"Raman"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"New Codes"</definedName>
    <definedName name="HukumDev">#REF!</definedName>
    <definedName name="hvacrates">#REF!</definedName>
    <definedName name="i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iiiiiiiiiiiii">#REF!</definedName>
    <definedName name="insertplate_and_exp_joint">#REF!</definedName>
    <definedName name="INSURANCE">#REF!</definedName>
    <definedName name="Int_Finalpay">#REF!</definedName>
    <definedName name="Int_IntPay">#REF!</definedName>
    <definedName name="Int_MM_MA">#REF!</definedName>
    <definedName name="Int_PG">#REF!</definedName>
    <definedName name="Int_Props">#REF!</definedName>
    <definedName name="Int_Relf_MA">#REF!</definedName>
    <definedName name="Int_RetMonsy">#REF!</definedName>
    <definedName name="Int_WorkingCap">#REF!</definedName>
    <definedName name="INTEREST_CALCULATION">#REF!</definedName>
    <definedName name="INTEREST_LOADING">#REF!</definedName>
    <definedName name="IntPME_Scaff">#REF!</definedName>
    <definedName name="Inv_Props">#REF!</definedName>
    <definedName name="Inv_Scaff">#REF!</definedName>
    <definedName name="INV_SCH">#REF!</definedName>
    <definedName name="INVofPMEScaff">#REF!</definedName>
    <definedName name="i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ip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LL_FEATURE" hidden="1">"c2197"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PREMIUM" hidden="1">"c2195"</definedName>
    <definedName name="IQ_CONV_PRICE" hidden="1">"c2193"</definedName>
    <definedName name="IQ_CONV_RATE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XITY" hidden="1">"c2182"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ACT_OR_EST" hidden="1">"c2213"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ROSS_SPRD" hidden="1">"c2155"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PARENT" hidden="1">"c2144"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" hidden="1">"c2171"</definedName>
    <definedName name="IQ_SP_DATE" hidden="1">"c2172"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TW" hidden="1">"c2166"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LOW" hidden="1">"c1338"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NO">#REF!</definedName>
    <definedName name="j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JEJS">#REF!</definedName>
    <definedName name="JJJ">#REF!</definedName>
    <definedName name="jjjjjjjjjjjjjjj">#REF!</definedName>
    <definedName name="JobID">#REF!</definedName>
    <definedName name="JPY">#REF!</definedName>
    <definedName name="june">#REF!</definedName>
    <definedName name="june_5">#REF!</definedName>
    <definedName name="june_7">#REF!</definedName>
    <definedName name="k">#REF!</definedName>
    <definedName name="KAMIL">#REF!</definedName>
    <definedName name="KAREEM">#REF!</definedName>
    <definedName name="KAUSHAR">#REF!</definedName>
    <definedName name="KHURSHID">#REF!</definedName>
    <definedName name="kk">#REF!</definedName>
    <definedName name="kkkkkkkkkkkkkk">#REF!</definedName>
    <definedName name="KumarTKD">#REF!</definedName>
    <definedName name="l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L_Adjust">#REF!</definedName>
    <definedName name="L_AJE_Tot">#REF!</definedName>
    <definedName name="L_CY_End">#REF!</definedName>
    <definedName name="L_PY_End">#REF!</definedName>
    <definedName name="L_RJE_Tot">#REF!</definedName>
    <definedName name="LABORATORY_EQUIPMENTS___MISC._TOOLS">#REF!</definedName>
    <definedName name="LABOUR_HUTS">#REF!</definedName>
    <definedName name="Larsen___Toubro_Limited___ECC_Construction_Division">#REF!</definedName>
    <definedName name="LEE" hidden="1">{#N/A,#N/A,TRUE,"Basic";#N/A,#N/A,TRUE,"EXT-TABLE";#N/A,#N/A,TRUE,"STEEL";#N/A,#N/A,TRUE,"INT-Table";#N/A,#N/A,TRUE,"STEEL";#N/A,#N/A,TRUE,"Door"}</definedName>
    <definedName name="lef">#REF!</definedName>
    <definedName name="lel">#REF!</definedName>
    <definedName name="LHS">#REF!</definedName>
    <definedName name="limcount" hidden="1">1</definedName>
    <definedName name="list01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K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llllllllllllll">#REF!</definedName>
    <definedName name="Lodhi_Project_Updates_and_Cashflow">#REF!</definedName>
    <definedName name="LOP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">#REF!</definedName>
    <definedName name="M_25_box_Culvert">#REF!</definedName>
    <definedName name="man">#REF!</definedName>
    <definedName name="manday1">#REF!</definedName>
    <definedName name="MANDEEP">#REF!</definedName>
    <definedName name="Manya">#REF!</definedName>
    <definedName name="march_qty">#REF!</definedName>
    <definedName name="MARKUP">#REF!</definedName>
    <definedName name="m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aterial">#REF!</definedName>
    <definedName name="measur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ISC._LABOURS">#REF!</definedName>
    <definedName name="MISC_EXPENCES">#REF!</definedName>
    <definedName name="Mis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mmmmmmmmmm">#REF!</definedName>
    <definedName name="MOB_ADVANCE">#REF!</definedName>
    <definedName name="Mohammed">#REF!</definedName>
    <definedName name="Monetary_Precision">#REF!</definedName>
    <definedName name="MS200202rev2">#REF!</definedName>
    <definedName name="ms200203rev03">#REF!</definedName>
    <definedName name="ms2002june1706">#REF!</definedName>
    <definedName name="ms2002may1706">#REF!</definedName>
    <definedName name="msjune1807">#REF!</definedName>
    <definedName name="msjunerev">#REF!</definedName>
    <definedName name="mt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YR">#REF!</definedName>
    <definedName name="NameofWork">#REF!</definedName>
    <definedName name="NarendraKumar">#REF!</definedName>
    <definedName name="Nariman_Point_Car_Parking_Site">#REF!</definedName>
    <definedName name="ndfond">#REF!</definedName>
    <definedName name="Net_Final_for_A__B__Extd_basement">#REF!</definedName>
    <definedName name="Nischal">#REF!</definedName>
    <definedName name="nnnnnnnnnnnnn">#REF!</definedName>
    <definedName name="No.">"A1"</definedName>
    <definedName name="nsdd">#REF!</definedName>
    <definedName name="NZD">#REF!</definedName>
    <definedName name="OFFICE_FURNITURE">#REF!</definedName>
    <definedName name="OFFICE_STATIONERY">#REF!</definedName>
    <definedName name="OH">#REF!</definedName>
    <definedName name="OLE_LINK1">#REF!</definedName>
    <definedName name="ooooooooooooooo">#REF!</definedName>
    <definedName name="OrderTable" hidden="1">#REF!</definedName>
    <definedName name="OUT_STATION_CHARGES">#REF!</definedName>
    <definedName name="Overall_Loading">#REF!</definedName>
    <definedName name="p">#REF!</definedName>
    <definedName name="Pane2">#REF!</definedName>
    <definedName name="Panel" hidden="1">{#N/A,#N/A,TRUE,"Basic";#N/A,#N/A,TRUE,"EXT-TABLE";#N/A,#N/A,TRUE,"STEEL";#N/A,#N/A,TRUE,"INT-Table";#N/A,#N/A,TRUE,"STEEL";#N/A,#N/A,TRUE,"Door"}</definedName>
    <definedName name="PARTIV">#REF!</definedName>
    <definedName name="Partysanitary">#REF!</definedName>
    <definedName name="pb">#REF!</definedName>
    <definedName name="PCC">#REF!</definedName>
    <definedName name="pccut">#REF!</definedName>
    <definedName name="Percent_Text">#REF!</definedName>
    <definedName name="Percent_Value">#REF!</definedName>
    <definedName name="PERFORMANCE">#REF!</definedName>
    <definedName name="PHASE" hidden="1">{#N/A,#N/A,TRUE,"Basic";#N/A,#N/A,TRUE,"EXT-TABLE";#N/A,#N/A,TRUE,"STEEL";#N/A,#N/A,TRUE,"INT-Table";#N/A,#N/A,TRUE,"STEEL";#N/A,#N/A,TRUE,"Door"}</definedName>
    <definedName name="PILE1000">#REF!</definedName>
    <definedName name="PILE400">#REF!</definedName>
    <definedName name="PILECAP">#REF!</definedName>
    <definedName name="Pitale">#REF!</definedName>
    <definedName name="PL">#REF!</definedName>
    <definedName name="PLANTS___MACHINERY">#REF!</definedName>
    <definedName name="plbeams">#REF!</definedName>
    <definedName name="PM">#REF!</definedName>
    <definedName name="pmc">#REF!</definedName>
    <definedName name="pmt">#REF!</definedName>
    <definedName name="POL">#REF!</definedName>
    <definedName name="POOJA">#REF!</definedName>
    <definedName name="ppppppppppppp">#REF!</definedName>
    <definedName name="ppppppppppppppp">#REF!</definedName>
    <definedName name="PRELIM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ICE">#REF!</definedName>
    <definedName name="pRIMSCH">#REF!</definedName>
    <definedName name="_xlnm.Print_Area" localSheetId="1">'Summary of Measured Work Done'!$A$10:$L$63</definedName>
    <definedName name="_xlnm.Print_Area" localSheetId="0">'Value of Workdone'!$A$7:$E$16</definedName>
    <definedName name="_xlnm.Print_Area" localSheetId="2">VO!$A$10:$J$45</definedName>
    <definedName name="_xlnm.Print_Area">#REF!</definedName>
    <definedName name="PRINT_AREA_MI">#REF!</definedName>
    <definedName name="_xlnm.Print_Titles" localSheetId="1">'Summary of Measured Work Done'!$16:$17</definedName>
    <definedName name="_xlnm.Print_Titles" localSheetId="2">VO!$10:$18</definedName>
    <definedName name="_xlnm.Print_Titles">#N/A</definedName>
    <definedName name="PRINT_TITLES_MI">#REF!</definedName>
    <definedName name="ProdForm" hidden="1">#REF!</definedName>
    <definedName name="Product" hidden="1">#REF!</definedName>
    <definedName name="progra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roject">#REF!</definedName>
    <definedName name="q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qqq" hidden="1">{#N/A,#N/A,TRUE,"Basic";#N/A,#N/A,TRUE,"EXT-TABLE";#N/A,#N/A,TRUE,"STEEL";#N/A,#N/A,TRUE,"INT-Table";#N/A,#N/A,TRUE,"STEEL";#N/A,#N/A,TRUE,"Door"}</definedName>
    <definedName name="QQQQ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qqqqqqqqqqq">#REF!</definedName>
    <definedName name="Qty_as_on">#REF!</definedName>
    <definedName name="Qty_as_on_apr">#REF!</definedName>
    <definedName name="qw" hidden="1">{#N/A,#N/A,TRUE,"Basic";#N/A,#N/A,TRUE,"EXT-TABLE";#N/A,#N/A,TRUE,"STEEL";#N/A,#N/A,TRUE,"INT-Table";#N/A,#N/A,TRUE,"STEEL";#N/A,#N/A,TRUE,"Door"}</definedName>
    <definedName name="R_Factor">#REF!</definedName>
    <definedName name="Ramesh">#REF!</definedName>
    <definedName name="RANJAHANA">#REF!</definedName>
    <definedName name="Rashid">#REF!</definedName>
    <definedName name="RCArea" hidden="1">#REF!</definedName>
    <definedName name="RCVFINAL">#REF!</definedName>
    <definedName name="rcwbgl">#REF!</definedName>
    <definedName name="rcwbgl2">#REF!</definedName>
    <definedName name="RCYadav">#REF!</definedName>
    <definedName name="RCYadav12345">#REF!</definedName>
    <definedName name="Rebar_Qty._for_Bottom_L">#REF!</definedName>
    <definedName name="rel">#REF!</definedName>
    <definedName name="related">#REF!</definedName>
    <definedName name="rentadv">#REF!</definedName>
    <definedName name="required">#REF!</definedName>
    <definedName name="Residual_difference">#REF!</definedName>
    <definedName name="Rev">#REF!</definedName>
    <definedName name="Revision">#REF!</definedName>
    <definedName name="RHS">#REF!</definedName>
    <definedName name="rig">#REF!</definedName>
    <definedName name="RM">#REF!</definedName>
    <definedName name="RMB">#REF!</definedName>
    <definedName name="RND">0</definedName>
    <definedName name="robot">#REF!</definedName>
    <definedName name="rosid">#REF!</definedName>
    <definedName name="rr" hidden="1">{#N/A,#N/A,TRUE,"Basic";#N/A,#N/A,TRUE,"EXT-TABLE";#N/A,#N/A,TRUE,"STEEL";#N/A,#N/A,TRUE,"INT-Table";#N/A,#N/A,TRUE,"STEEL";#N/A,#N/A,TRUE,"Door"}</definedName>
    <definedName name="rrrrrrrrrrrrrrrrrrrr">#REF!</definedName>
    <definedName name="s">#REF!</definedName>
    <definedName name="S_Adjust_Data">#REF!</definedName>
    <definedName name="S_AJE_Tot_Data">#REF!</definedName>
    <definedName name="S_CY_End_Data">#REF!</definedName>
    <definedName name="S_PY_End_Data">#REF!</definedName>
    <definedName name="S_RJE_Tot_Data">#REF!</definedName>
    <definedName name="S0">#REF!</definedName>
    <definedName name="sabi">#REF!</definedName>
    <definedName name="SAHID">#REF!</definedName>
    <definedName name="SajjadHasan">#REF!</definedName>
    <definedName name="Sales_Per_Manday">#REF!</definedName>
    <definedName name="SAM" hidden="1">{#N/A,#N/A,TRUE,"Basic";#N/A,#N/A,TRUE,"EXT-TABLE";#N/A,#N/A,TRUE,"STEEL";#N/A,#N/A,TRUE,"INT-Table";#N/A,#N/A,TRUE,"STEEL";#N/A,#N/A,TRUE,"Door"}</definedName>
    <definedName name="SAMEER">#REF!</definedName>
    <definedName name="Sameet">#REF!</definedName>
    <definedName name="samsher">#REF!</definedName>
    <definedName name="Sanitary_works">#REF!</definedName>
    <definedName name="SanitaryBasic">#REF!</definedName>
    <definedName name="SANJANA">#REF!</definedName>
    <definedName name="SanjanaRahi">#REF!</definedName>
    <definedName name="sanjay">#REF!</definedName>
    <definedName name="Sanjay123">#REF!</definedName>
    <definedName name="Santosh">#REF!</definedName>
    <definedName name="SAQEENA">#REF!</definedName>
    <definedName name="sa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b">#REF!</definedName>
    <definedName name="schools">#REF!</definedName>
    <definedName name="sd">#REF!</definedName>
    <definedName name="sdafds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ate">#REF!</definedName>
    <definedName name="sdfd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dfsd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EC._DEPOSIT">#REF!</definedName>
    <definedName name="SEK">#REF!</definedName>
    <definedName name="sencount" hidden="1">1</definedName>
    <definedName name="sfvdaf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GD">#REF!</definedName>
    <definedName name="SHARMILA">#REF!</definedName>
    <definedName name="SHELTER" hidden="1">{#N/A,#N/A,TRUE,"Basic";#N/A,#N/A,TRUE,"EXT-TABLE";#N/A,#N/A,TRUE,"STEEL";#N/A,#N/A,TRUE,"INT-Table";#N/A,#N/A,TRUE,"STEEL";#N/A,#N/A,TRUE,"Door"}</definedName>
    <definedName name="SITE_OFFICES">#REF!</definedName>
    <definedName name="SITE_STAFF">#REF!</definedName>
    <definedName name="Sl_No">#REF!</definedName>
    <definedName name="Sonakshi">#REF!</definedName>
    <definedName name="sonali">#REF!</definedName>
    <definedName name="SOONAMKAPOOR">#REF!</definedName>
    <definedName name="SpecialPrice" hidden="1">#REF!</definedName>
    <definedName name="SR" hidden="1">#REF!</definedName>
    <definedName name="srtthyr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ss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sssssssssssssss">#REF!</definedName>
    <definedName name="staff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TAFF_REQUIRED_FOR_FINAL_BILL">#REF!</definedName>
    <definedName name="StrID">#REF!</definedName>
    <definedName name="structure">#REF!</definedName>
    <definedName name="Subject">#REF!</definedName>
    <definedName name="sumana">#REF!</definedName>
    <definedName name="Sumer">#REF!</definedName>
    <definedName name="su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urajKumar">#REF!</definedName>
    <definedName name="suresh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SV">#REF!</definedName>
    <definedName name="SVV">#REF!</definedName>
    <definedName name="T_Basic_cost">#REF!</definedName>
    <definedName name="T0">#REF!</definedName>
    <definedName name="TABLE2">#REF!</definedName>
    <definedName name="TableRange">#REF!</definedName>
    <definedName name="TAHOMA">#REF!</definedName>
    <definedName name="Tanya">#REF!</definedName>
    <definedName name="TB">#REF!</definedName>
    <definedName name="tbl_ProdInfo" hidden="1">#REF!</definedName>
    <definedName name="TDS">#REF!</definedName>
    <definedName name="TENDER_EXPENCES">#REF!</definedName>
    <definedName name="teri" hidden="1">{#N/A,#N/A,TRUE,"Basic";#N/A,#N/A,TRUE,"EXT-TABLE";#N/A,#N/A,TRUE,"STEEL";#N/A,#N/A,TRUE,"INT-Table";#N/A,#N/A,TRUE,"STEEL";#N/A,#N/A,TRUE,"Door"}</definedName>
    <definedName name="TextRefCopy1">#REF!</definedName>
    <definedName name="TextRefCopy2">#REF!</definedName>
    <definedName name="TextRefCopyRangeCount" hidden="1">2</definedName>
    <definedName name="Threshold">#REF!</definedName>
    <definedName name="TIME_OF_COMPLETION">#REF!</definedName>
    <definedName name="TIME_OF_FINAL_BILLING">#REF!</definedName>
    <definedName name="Title1">#REF!</definedName>
    <definedName name="Title2">#REF!</definedName>
    <definedName name="tol">#REF!</definedName>
    <definedName name="topl">#REF!</definedName>
    <definedName name="topn">#REF!</definedName>
    <definedName name="Tot_Investmetn">#REF!</definedName>
    <definedName name="Total_Depn">#REF!</definedName>
    <definedName name="Total_Mandays">#REF!</definedName>
    <definedName name="TOTAL_NO._OF_CEMENT_BAGS">#REF!</definedName>
    <definedName name="TOTAL_OH">#REF!</definedName>
    <definedName name="TOTAL_PCC">#REF!</definedName>
    <definedName name="TOTAL_RCC">#REF!</definedName>
    <definedName name="TowerC">#REF!</definedName>
    <definedName name="TowerCD">#REF!</definedName>
    <definedName name="TRANSPORTATION_CHARGES">#REF!</definedName>
    <definedName name="TT">#REF!</definedName>
    <definedName name="tttt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tttttttttttttt">#REF!</definedName>
    <definedName name="tttttttttttttttttttt">#REF!</definedName>
    <definedName name="twentytwo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Rate">"E1"</definedName>
    <definedName name="USD">#REF!</definedName>
    <definedName name="uuuuuuuuuuuuuu">#REF!</definedName>
    <definedName name="v">#REF!</definedName>
    <definedName name="vbvbvb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bvbvvv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vere">#REF!</definedName>
    <definedName name="vertical_col_and_corner_walls">#REF!</definedName>
    <definedName name="vffsfs" hidden="1">{#N/A,#N/A,TRUE,"Basic";#N/A,#N/A,TRUE,"EXT-TABLE";#N/A,#N/A,TRUE,"STEEL";#N/A,#N/A,TRUE,"INT-Table";#N/A,#N/A,TRUE,"STEEL";#N/A,#N/A,TRUE,"Door"}</definedName>
    <definedName name="viv">#REF!</definedName>
    <definedName name="vvvvvvvvvvvvvvv">#REF!</definedName>
    <definedName name="w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1_">#REF!</definedName>
    <definedName name="W10_">#REF!</definedName>
    <definedName name="W11_">#REF!</definedName>
    <definedName name="W12_">#REF!</definedName>
    <definedName name="W13_">#REF!</definedName>
    <definedName name="W14_">#REF!</definedName>
    <definedName name="W15_">#REF!</definedName>
    <definedName name="W2_">#REF!</definedName>
    <definedName name="W3_">#REF!</definedName>
    <definedName name="w34frsw">#REF!</definedName>
    <definedName name="W4_">#REF!</definedName>
    <definedName name="W5_">#REF!</definedName>
    <definedName name="W6_">#REF!</definedName>
    <definedName name="W7_">#REF!</definedName>
    <definedName name="W8_">#REF!</definedName>
    <definedName name="W9_">#REF!</definedName>
    <definedName name="Waste" hidden="1">{#N/A,#N/A,TRUE,"Basic";#N/A,#N/A,TRUE,"EXT-TABLE";#N/A,#N/A,TRUE,"STEEL";#N/A,#N/A,TRUE,"INT-Table";#N/A,#N/A,TRUE,"STEEL";#N/A,#N/A,TRUE,"Door"}</definedName>
    <definedName name="WATER_CHARGES">#REF!</definedName>
    <definedName name="WC">#REF!</definedName>
    <definedName name="work">#REF!</definedName>
    <definedName name="WORKSHOP" hidden="1">{#N/A,#N/A,TRUE,"Basic";#N/A,#N/A,TRUE,"EXT-TABLE";#N/A,#N/A,TRUE,"STEEL";#N/A,#N/A,TRUE,"INT-Table";#N/A,#N/A,TRUE,"STEEL";#N/A,#N/A,TRUE,"Door"}</definedName>
    <definedName name="wrn.BM." hidden="1">{#N/A,#N/A,TRUE,"Basic";#N/A,#N/A,TRUE,"EXT-TABLE";#N/A,#N/A,TRUE,"STEEL";#N/A,#N/A,TRUE,"INT-Table";#N/A,#N/A,TRUE,"STEEL";#N/A,#N/A,TRUE,"Door"}</definedName>
    <definedName name="wrn.Chandana." hidden="1">{#N/A,#N/A,FALSE,"VCR"}</definedName>
    <definedName name="wrn.CVR._.FOR._.DIRECTORS." hidden="1">{#N/A,#N/A,FALSE,"cvr2 ";#N/A,#N/A,FALSE,"cvr3ic";#N/A,#N/A,FALSE,"cvr5";#N/A,#N/A,FALSE,"cvr5a";#N/A,#N/A,FALSE,"cvr6";#N/A,#N/A,FALSE,"CVR1";#N/A,#N/A,FALSE,"7A";#N/A,#N/A,FALSE,"7BL";#N/A,#N/A,FALSE,"7BP";#N/A,#N/A,FALSE,"7BM";#N/A,#N/A,FALSE,"7C";#N/A,#N/A,FALSE,"7C LO"}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Legal." hidden="1">{"Legal - Summary",#N/A,TRUE,"Casino Summary";"Legal - Tables 2002",#N/A,TRUE,"Tables 2002";"Legal - Cas Mkt Summ",#N/A,TRUE,"Casino Mkt Summary";"Legal - Hard Count",#N/A,TRUE,"Hard Ct.";"Legal - Slots",#N/A,TRUE,"Slots";"Legal - Slot Mkt",#N/A,TRUE,"Slot Marketing";"Legal - Soft Count",#N/A,TRUE,"Soft Ct.";"Legal - Race &amp; Sports",#N/A,TRUE,"R &amp; S";"Legal - Cas Admin Summ",#N/A,TRUE,"Cas Adm Summ";"Legal - Credit",#N/A,TRUE,"Credit";"Legal - Cage",#N/A,TRUE,"Cage";"Legal - Coll",#N/A,TRUE,"Collections";"Legal - Cas Admin",#N/A,TRUE,"Cas Adm";"Legal - Surv",#N/A,TRUE,"Surveill"}</definedName>
    <definedName name="wrn.Letter." hidden="1">{"Letter - Cas Sum",#N/A,TRUE,"Casino Summary";"Letter - Table 2002",#N/A,TRUE,"Tables 2002";"Letter - Cas Mkt",#N/A,TRUE,"Casino Mkt Summary";"Letter - Slots",#N/A,TRUE,"Slots";"Letter - Slot Mkt",#N/A,TRUE,"Slot Marketing";"Letter - Soft Count",#N/A,TRUE,"Soft Ct.";"Letter - Hard Count",#N/A,TRUE,"Hard Ct.";"Legal - R&amp;S",#N/A,TRUE,"R &amp; S";"Letter - Cas Admin",#N/A,TRUE,"Cas Adm Summ";"Letter - Credit",#N/A,TRUE,"Credit";"Letter - Cage",#N/A,TRUE,"Cage";"Letter - Coll",#N/A,TRUE,"Collections";"Letter - Cas Admin",#N/A,TRUE,"Cas Adm";"Letter - Surv",#N/A,TRUE,"Surveill"}</definedName>
    <definedName name="wrn.WorkBook._.Print." hidden="1">{#N/A,#N/A,TRUE,"Cross Checks";#N/A,#N/A,TRUE,"Balance Sheet";#N/A,#N/A,TRUE,"Share Capital &amp; Premium";#N/A,#N/A,TRUE,"Reserves";#N/A,#N/A,TRUE,"Minority Interests";#N/A,#N/A,TRUE,"Profit &amp; Loss";#N/A,#N/A,TRUE,"Sales";#N/A,#N/A,TRUE,"Cost of Sales";#N/A,#N/A,TRUE,"Admin";#N/A,#N/A,TRUE,"Other Income";#N/A,#N/A,TRUE,"Interest";#N/A,#N/A,TRUE,"Tangible Assets";#N/A,#N/A,TRUE,"Goodwill";#N/A,#N/A,TRUE,"Investments";#N/A,#N/A,TRUE,"Stocks";#N/A,#N/A,TRUE,"Debtors";#N/A,#N/A,TRUE,"Cash&amp;Loans";#N/A,#N/A,TRUE,"Creditors";#N/A,#N/A,TRUE,"Provisions";#N/A,#N/A,TRUE,"Lease Commitments";#N/A,#N/A,TRUE,"Analysis Tables";#N/A,#N/A,TRUE,"Tax";#N/A,#N/A,TRUE,"Intercompany";#N/A,#N/A,TRUE,"Cash_Flow";#N/A,#N/A,TRUE,"Cash Flow Back up";#N/A,#N/A,TRUE,"Acq-Dis B'Sheet"}</definedName>
    <definedName name="wrnfulla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FULLA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wwww" hidden="1">#REF!</definedName>
    <definedName name="wwwwwwwwwwwwwwww">#REF!</definedName>
    <definedName name="x">#REF!</definedName>
    <definedName name="XREF_COLUMN_1" hidden="1">#REF!</definedName>
    <definedName name="XREF_COLUMN_7" hidden="1">#REF!</definedName>
    <definedName name="XRefActiveRow" hidden="1">#REF!</definedName>
    <definedName name="XRefColumnsCount" hidden="1">12</definedName>
    <definedName name="XRefCopy1" hidden="1">#REF!</definedName>
    <definedName name="XRefCopy1Row" hidden="1">#REF!</definedName>
    <definedName name="XRefCopy2" hidden="1">#REF!</definedName>
    <definedName name="XRefCopy3" hidden="1">#REF!</definedName>
    <definedName name="XRefCopyRangeCount" hidden="1">7</definedName>
    <definedName name="XRefPaste1" hidden="1">#REF!</definedName>
    <definedName name="XRefPaste1Row" hidden="1">#REF!</definedName>
    <definedName name="XRefPasteRangeCount" hidden="1">142</definedName>
    <definedName name="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xxxxxxxxxxxxx">#REF!</definedName>
    <definedName name="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nkim" hidden="1">{#N/A,#N/A,TRUE,"Basic";#N/A,#N/A,TRUE,"EXT-TABLE";#N/A,#N/A,TRUE,"STEEL";#N/A,#N/A,TRUE,"INT-Table";#N/A,#N/A,TRUE,"STEEL";#N/A,#N/A,TRUE,"Door"}</definedName>
    <definedName name="Yoginder">#REF!</definedName>
    <definedName name="YOGITA">#REF!</definedName>
    <definedName name="YR">#REF!</definedName>
    <definedName name="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yyyyyyyyy">#REF!</definedName>
    <definedName name="yyyyyyyyyyyyyyyy">#REF!</definedName>
    <definedName name="z">#REF!</definedName>
    <definedName name="zz">#REF!</definedName>
    <definedName name="zzz" hidden="1">{#N/A,#N/A,TRUE,"Basic";#N/A,#N/A,TRUE,"EXT-TABLE";#N/A,#N/A,TRUE,"STEEL";#N/A,#N/A,TRUE,"INT-Table";#N/A,#N/A,TRUE,"STEEL";#N/A,#N/A,TRUE,"Door"}</definedName>
    <definedName name="zzzzzzzzzzzzzzzzzzzz">#REF!</definedName>
    <definedName name="ㄱ미" hidden="1">{#N/A,#N/A,TRUE,"Basic";#N/A,#N/A,TRUE,"EXT-TABLE";#N/A,#N/A,TRUE,"STEEL";#N/A,#N/A,TRUE,"INT-Table";#N/A,#N/A,TRUE,"STEEL";#N/A,#N/A,TRUE,"Door"}</definedName>
    <definedName name="감" hidden="1">{#N/A,#N/A,TRUE,"Basic";#N/A,#N/A,TRUE,"EXT-TABLE";#N/A,#N/A,TRUE,"STEEL";#N/A,#N/A,TRUE,"INT-Table";#N/A,#N/A,TRUE,"STEEL";#N/A,#N/A,TRUE,"Door"}</definedName>
    <definedName name="겉표지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당초계획" hidden="1">#REF!</definedName>
    <definedName name="먁" hidden="1">#REF!</definedName>
    <definedName name="산출" hidden="1">#REF!</definedName>
    <definedName name="상각비2" hidden="1">#REF!</definedName>
    <definedName name="수" hidden="1">{#N/A,#N/A,TRUE,"Basic";#N/A,#N/A,TRUE,"EXT-TABLE";#N/A,#N/A,TRUE,"STEEL";#N/A,#N/A,TRUE,"INT-Table";#N/A,#N/A,TRUE,"STEEL";#N/A,#N/A,TRUE,"Door"}</definedName>
    <definedName name="표지" hidden="1">{#N/A,#N/A,TRUE,"Basic";#N/A,#N/A,TRUE,"EXT-TABLE";#N/A,#N/A,TRUE,"STEEL";#N/A,#N/A,TRUE,"INT-Table";#N/A,#N/A,TRUE,"STEEL";#N/A,#N/A,TRUE,"Door"}</definedName>
    <definedName name="표지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9" l="1"/>
  <c r="J43" i="19"/>
  <c r="N43" i="19"/>
  <c r="M43" i="19"/>
  <c r="J42" i="19"/>
  <c r="N42" i="19"/>
  <c r="M42" i="19"/>
  <c r="C19" i="29"/>
  <c r="L42" i="19"/>
  <c r="H42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20" i="19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21" i="37"/>
  <c r="H44" i="19" l="1"/>
  <c r="E44" i="19"/>
  <c r="E42" i="19" l="1"/>
  <c r="L63" i="37" l="1"/>
  <c r="J46" i="19" l="1"/>
  <c r="E43" i="19" l="1"/>
  <c r="F21" i="19"/>
  <c r="H43" i="19" l="1"/>
  <c r="H45" i="19" s="1"/>
  <c r="F41" i="19"/>
  <c r="E40" i="19" s="1"/>
  <c r="F22" i="19"/>
  <c r="F20" i="19"/>
  <c r="E41" i="19" l="1"/>
  <c r="H41" i="19"/>
  <c r="H31" i="37" l="1"/>
  <c r="E32" i="19"/>
  <c r="H32" i="19"/>
  <c r="F39" i="19"/>
  <c r="F30" i="19"/>
  <c r="H40" i="19"/>
  <c r="H25" i="19"/>
  <c r="E25" i="19"/>
  <c r="E39" i="19" l="1"/>
  <c r="E38" i="19"/>
  <c r="E37" i="19"/>
  <c r="E36" i="19"/>
  <c r="H39" i="19"/>
  <c r="H38" i="19"/>
  <c r="H37" i="19"/>
  <c r="H36" i="19"/>
  <c r="E27" i="19"/>
  <c r="H27" i="19"/>
  <c r="H24" i="19"/>
  <c r="E24" i="19"/>
  <c r="H26" i="19" l="1"/>
  <c r="E26" i="19"/>
  <c r="H35" i="19" l="1"/>
  <c r="H34" i="19"/>
  <c r="E34" i="19"/>
  <c r="E35" i="19"/>
  <c r="E23" i="19"/>
  <c r="H23" i="19"/>
  <c r="H21" i="19"/>
  <c r="E21" i="19"/>
  <c r="E33" i="19" l="1"/>
  <c r="H33" i="19"/>
  <c r="E28" i="19"/>
  <c r="E29" i="19"/>
  <c r="H28" i="19"/>
  <c r="H29" i="19"/>
  <c r="H30" i="19"/>
  <c r="H31" i="19" l="1"/>
  <c r="E31" i="19"/>
  <c r="E30" i="19"/>
  <c r="H22" i="19" l="1"/>
  <c r="E22" i="19"/>
  <c r="H60" i="37"/>
  <c r="H59" i="37"/>
  <c r="H56" i="37"/>
  <c r="H53" i="37"/>
  <c r="H52" i="37"/>
  <c r="H51" i="37"/>
  <c r="H50" i="37"/>
  <c r="H49" i="37"/>
  <c r="H46" i="37"/>
  <c r="H45" i="37"/>
  <c r="H44" i="37"/>
  <c r="H43" i="37"/>
  <c r="H42" i="37"/>
  <c r="H39" i="37"/>
  <c r="H38" i="37"/>
  <c r="H37" i="37"/>
  <c r="H36" i="37"/>
  <c r="H35" i="37"/>
  <c r="H32" i="37"/>
  <c r="H30" i="37"/>
  <c r="H29" i="37"/>
  <c r="H28" i="37"/>
  <c r="H25" i="37"/>
  <c r="H24" i="37"/>
  <c r="H23" i="37"/>
  <c r="H22" i="37"/>
  <c r="H21" i="37"/>
  <c r="K60" i="37"/>
  <c r="K59" i="37"/>
  <c r="K56" i="37"/>
  <c r="K53" i="37"/>
  <c r="K52" i="37"/>
  <c r="K51" i="37"/>
  <c r="K50" i="37"/>
  <c r="K49" i="37"/>
  <c r="K46" i="37"/>
  <c r="K45" i="37"/>
  <c r="K44" i="37"/>
  <c r="K43" i="37"/>
  <c r="K42" i="37"/>
  <c r="K39" i="37"/>
  <c r="K38" i="37"/>
  <c r="K37" i="37"/>
  <c r="K36" i="37"/>
  <c r="K35" i="37"/>
  <c r="K32" i="37"/>
  <c r="K31" i="37"/>
  <c r="K30" i="37"/>
  <c r="K29" i="37"/>
  <c r="K28" i="37"/>
  <c r="K25" i="37"/>
  <c r="K24" i="37"/>
  <c r="K23" i="37"/>
  <c r="K22" i="37"/>
  <c r="K21" i="37"/>
  <c r="F60" i="37"/>
  <c r="F59" i="37"/>
  <c r="F56" i="37"/>
  <c r="F53" i="37"/>
  <c r="F52" i="37"/>
  <c r="F51" i="37"/>
  <c r="F50" i="37"/>
  <c r="F49" i="37"/>
  <c r="F46" i="37"/>
  <c r="F45" i="37"/>
  <c r="F44" i="37"/>
  <c r="F43" i="37"/>
  <c r="F42" i="37"/>
  <c r="F39" i="37"/>
  <c r="F38" i="37"/>
  <c r="F37" i="37"/>
  <c r="F36" i="37"/>
  <c r="F35" i="37"/>
  <c r="F32" i="37"/>
  <c r="F31" i="37"/>
  <c r="F30" i="37"/>
  <c r="F29" i="37"/>
  <c r="F28" i="37"/>
  <c r="F25" i="37"/>
  <c r="F24" i="37"/>
  <c r="F23" i="37"/>
  <c r="F22" i="37"/>
  <c r="F21" i="37"/>
  <c r="K63" i="37" l="1"/>
  <c r="G11" i="19" l="1"/>
  <c r="E20" i="19" l="1"/>
  <c r="H20" i="19" l="1"/>
  <c r="J11" i="37" l="1"/>
  <c r="F63" i="37" l="1"/>
  <c r="L43" i="19" l="1"/>
  <c r="J45" i="19"/>
  <c r="D16" i="29" s="1"/>
  <c r="E16" i="29" l="1"/>
  <c r="E19" i="29" s="1"/>
  <c r="D19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J42" authorId="0" shapeId="0" xr:uid="{87A91C93-F76B-4AE2-8A55-A16150EF01FC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approved 90% from the total variation, until rate approval</t>
        </r>
      </text>
    </comment>
    <comment ref="K42" authorId="0" shapeId="0" xr:uid="{3B714350-B16A-487E-BA3A-6D041993DB4B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Previous certified
</t>
        </r>
      </text>
    </comment>
    <comment ref="L42" authorId="0" shapeId="0" xr:uid="{3C878AE1-E94A-4AAB-BB47-5426988D7E7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Balance to Certified</t>
        </r>
      </text>
    </comment>
    <comment ref="J43" authorId="0" shapeId="0" xr:uid="{1C137B20-4964-4D89-9994-5031C1B3D64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approved 90% from the total variation, until rate approval</t>
        </r>
      </text>
    </comment>
    <comment ref="K43" authorId="0" shapeId="0" xr:uid="{5817E956-36F1-434D-AB17-1B2865276D5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Previous Certified</t>
        </r>
      </text>
    </comment>
    <comment ref="L43" authorId="0" shapeId="0" xr:uid="{F8193BB4-E5C3-4E69-B26A-B4F7306431CD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Balance to certifed</t>
        </r>
      </text>
    </comment>
    <comment ref="J44" authorId="0" shapeId="0" xr:uid="{0D8C2FFA-3DBE-45D3-B90A-53772D30EE2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90% until Variation approval</t>
        </r>
      </text>
    </comment>
  </commentList>
</comments>
</file>

<file path=xl/sharedStrings.xml><?xml version="1.0" encoding="utf-8"?>
<sst xmlns="http://schemas.openxmlformats.org/spreadsheetml/2006/main" count="187" uniqueCount="105">
  <si>
    <t>Period Ending:</t>
  </si>
  <si>
    <t>Bill Ref</t>
  </si>
  <si>
    <t>Description of Works</t>
  </si>
  <si>
    <t>To Date</t>
  </si>
  <si>
    <t>Item</t>
  </si>
  <si>
    <t>Description</t>
  </si>
  <si>
    <t>unit</t>
  </si>
  <si>
    <t>Rate</t>
  </si>
  <si>
    <t>Amount</t>
  </si>
  <si>
    <t>Total</t>
  </si>
  <si>
    <t>A</t>
  </si>
  <si>
    <t>B</t>
  </si>
  <si>
    <t>C</t>
  </si>
  <si>
    <t xml:space="preserve">Period ending; </t>
  </si>
  <si>
    <t>Last Qty</t>
  </si>
  <si>
    <t>This Qty</t>
  </si>
  <si>
    <t>Total Qty</t>
  </si>
  <si>
    <t>Variations - recoverable</t>
  </si>
  <si>
    <t>DESCRIPTION</t>
  </si>
  <si>
    <t>QTY</t>
  </si>
  <si>
    <t>UNIT</t>
  </si>
  <si>
    <t xml:space="preserve">RATE </t>
  </si>
  <si>
    <t>AMOUNT</t>
  </si>
  <si>
    <t>Sub-Contract BQ</t>
  </si>
  <si>
    <t>Period Ending;</t>
  </si>
  <si>
    <t>Application</t>
  </si>
  <si>
    <t>RCC Walls and Slabs</t>
  </si>
  <si>
    <t>upto 52mm dia</t>
  </si>
  <si>
    <t>A.1</t>
  </si>
  <si>
    <t>150mm - 200mm thick</t>
  </si>
  <si>
    <t>A.2</t>
  </si>
  <si>
    <t>201mm - 250mm thick</t>
  </si>
  <si>
    <t>A.3</t>
  </si>
  <si>
    <t>251mm - 350mm thick</t>
  </si>
  <si>
    <t>A.4</t>
  </si>
  <si>
    <t>351mm - 400mm thick</t>
  </si>
  <si>
    <t>401mm - 500mm thick</t>
  </si>
  <si>
    <t>53mm dia 102mm dia</t>
  </si>
  <si>
    <t>A.6</t>
  </si>
  <si>
    <t>A.7</t>
  </si>
  <si>
    <t>A.8</t>
  </si>
  <si>
    <t>A.9</t>
  </si>
  <si>
    <t>A.10</t>
  </si>
  <si>
    <t>103mm dia 152mm dia</t>
  </si>
  <si>
    <t>A.11</t>
  </si>
  <si>
    <t>A.12</t>
  </si>
  <si>
    <t>A.13</t>
  </si>
  <si>
    <t>A.14</t>
  </si>
  <si>
    <t>A.15</t>
  </si>
  <si>
    <t>153mm dia 202mm dia</t>
  </si>
  <si>
    <t>A.16</t>
  </si>
  <si>
    <t>A.17</t>
  </si>
  <si>
    <t>A.18</t>
  </si>
  <si>
    <t>A.19</t>
  </si>
  <si>
    <t>A.20</t>
  </si>
  <si>
    <t>203mm dia 302mm dia</t>
  </si>
  <si>
    <t>A.21</t>
  </si>
  <si>
    <t>A.22</t>
  </si>
  <si>
    <t>A.23</t>
  </si>
  <si>
    <t>A.24</t>
  </si>
  <si>
    <t>A.25</t>
  </si>
  <si>
    <t>Scanning</t>
  </si>
  <si>
    <t>B.1</t>
  </si>
  <si>
    <t>Concrete Scanning to locate Rebar / PT strands with reports</t>
  </si>
  <si>
    <t>Mobilization</t>
  </si>
  <si>
    <t>C.1</t>
  </si>
  <si>
    <t>Mobilization &amp; demobilization charge for markings less than 5 Nos</t>
  </si>
  <si>
    <t>C.2</t>
  </si>
  <si>
    <t>Mobilization &amp; demobilization charge for markings less than 10 Nos</t>
  </si>
  <si>
    <t>No</t>
  </si>
  <si>
    <t>53mm dia - 102mm dia - 501mm thick to 700mm thick</t>
  </si>
  <si>
    <t>153mm dia - 202mm dia- 500mm thick to 700mm thick</t>
  </si>
  <si>
    <t>Opening 1.1m x 1.4m x 0.5m</t>
  </si>
  <si>
    <t xml:space="preserve">Wall openings 0.6m x 0.6m x .5m </t>
  </si>
  <si>
    <t xml:space="preserve">Cutting of jumpform columns - 3m x 1.6m x 0.5m </t>
  </si>
  <si>
    <t xml:space="preserve">Cutting of jumpform columns - 3m x 1.2m x 0.5m </t>
  </si>
  <si>
    <t>Cutting of columns - 3.2m x 0.5m x 0.4m</t>
  </si>
  <si>
    <t>103mm dia - 152mm dia - 500mm - 700 mm thick</t>
  </si>
  <si>
    <t>Wire sawing / wall sawing of plinth: 0.5m x 0.5m x 0.2</t>
  </si>
  <si>
    <t>Cutting of wall 7in Hotel GF LV Room: 1250mm x 930mm x 500mm</t>
  </si>
  <si>
    <t>203mm dia - 302mm dia- 700mm thick to 800mm thick</t>
  </si>
  <si>
    <t>350mm dia - 350mm thixk - 400mm thixk</t>
  </si>
  <si>
    <t>350mm dia - 201mm thixk - 250mm thixk</t>
  </si>
  <si>
    <t>450mm dia - 201mm thixk - 250mm thixk</t>
  </si>
  <si>
    <t>Cutting of corewall - 1.2mx0.6mx0.5m</t>
  </si>
  <si>
    <t>Plinth cutting - 2.3mx1.14mx0.33m</t>
  </si>
  <si>
    <t>Cutting of beams - 3.6mx0.8mx0.5m</t>
  </si>
  <si>
    <t>Parapet cutting</t>
  </si>
  <si>
    <t>LM</t>
  </si>
  <si>
    <t>350mm dia - 251mm thixk - 350mm thixk</t>
  </si>
  <si>
    <t>Wet cutting of slab - 1.3mx0.55mx0.2m</t>
  </si>
  <si>
    <t>Container interior demolition and removal</t>
  </si>
  <si>
    <t>Variation</t>
  </si>
  <si>
    <t>Measured works</t>
  </si>
  <si>
    <t>Total Variations</t>
  </si>
  <si>
    <t>Wall Cutting level-29</t>
  </si>
  <si>
    <r>
      <t xml:space="preserve">Prepared by: Manoj Haridas 
Mob : +971 50 626 6342 | E: manoj@corecut.ae
</t>
    </r>
    <r>
      <rPr>
        <b/>
        <sz val="11"/>
        <rFont val="Calibri"/>
        <family val="2"/>
      </rPr>
      <t>For Corecut Engineering LLC</t>
    </r>
  </si>
  <si>
    <t xml:space="preserve">Slab cutting level-24,25,29 (E11/637) </t>
  </si>
  <si>
    <t>Cumulative</t>
  </si>
  <si>
    <t>Previous (Nov assessment)</t>
  </si>
  <si>
    <t>This Month (Dec+ Jan)</t>
  </si>
  <si>
    <t>21.42M Length x 1.15-0.85-0.00M H x 0.2M T- (QT-2023-0017)</t>
  </si>
  <si>
    <t>KCE Claim</t>
  </si>
  <si>
    <t>Difference</t>
  </si>
  <si>
    <t>Planther box-Level-17 (E11/510)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</si>
</sst>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[$-409]d\-mmm\-yyyy;@"/>
    <numFmt numFmtId="167" formatCode="0;;;@"/>
    <numFmt numFmtId="168" formatCode="_-* #,##0.0_-;\-* #,##0.0_-;_-* &quot;-&quot;??_-;_-@_-"/>
    <numFmt numFmtId="169" formatCode="[$-409]dd\-mmm\-yy;@"/>
    <numFmt numFmtId="170" formatCode="[$-409]mmm\-yy;@"/>
    <numFmt numFmtId="171" formatCode="_(* #,##0.00_);_(* \(#,##0.00\);_(* \-??_);_(@_)"/>
  </numFmts>
  <fonts count="30" x14ac:knownFonts="1">
    <font>
      <sz val="12"/>
      <name val="新細明體"/>
      <family val="1"/>
      <charset val="136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sz val="12"/>
      <name val="Calibri"/>
      <family val="2"/>
    </font>
    <font>
      <sz val="12"/>
      <name val="新細明體"/>
      <family val="1"/>
      <charset val="136"/>
    </font>
    <font>
      <sz val="8"/>
      <name val="新細明體"/>
      <family val="1"/>
      <charset val="136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u/>
      <sz val="10"/>
      <name val="Calibri"/>
      <family val="2"/>
    </font>
    <font>
      <b/>
      <u/>
      <sz val="11"/>
      <name val="Calibri"/>
      <family val="2"/>
    </font>
    <font>
      <u/>
      <sz val="12"/>
      <name val="Calibri"/>
      <family val="2"/>
      <scheme val="minor"/>
    </font>
    <font>
      <b/>
      <sz val="14"/>
      <name val="Calibri"/>
      <family val="2"/>
    </font>
    <font>
      <b/>
      <sz val="9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name val="Trebuchet MS"/>
      <family val="2"/>
    </font>
    <font>
      <sz val="11"/>
      <color indexed="8"/>
      <name val="Calibri"/>
      <family val="2"/>
    </font>
    <font>
      <sz val="12"/>
      <color indexed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</borders>
  <cellStyleXfs count="47">
    <xf numFmtId="0" fontId="0" fillId="0" borderId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0" fontId="3" fillId="0" borderId="0"/>
    <xf numFmtId="0" fontId="11" fillId="0" borderId="0"/>
    <xf numFmtId="43" fontId="1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4" fillId="0" borderId="0"/>
    <xf numFmtId="164" fontId="1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3" fillId="0" borderId="0"/>
    <xf numFmtId="0" fontId="4" fillId="0" borderId="0"/>
    <xf numFmtId="0" fontId="24" fillId="0" borderId="0"/>
    <xf numFmtId="0" fontId="1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3" fontId="26" fillId="0" borderId="0" applyFont="0" applyFill="0" applyBorder="0" applyAlignment="0" applyProtection="0"/>
    <xf numFmtId="171" fontId="4" fillId="0" borderId="0" applyFill="0" applyBorder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43" fontId="26" fillId="0" borderId="0" applyFont="0" applyFill="0" applyBorder="0" applyAlignment="0" applyProtection="0"/>
    <xf numFmtId="170" fontId="4" fillId="0" borderId="0"/>
  </cellStyleXfs>
  <cellXfs count="165">
    <xf numFmtId="0" fontId="0" fillId="0" borderId="0" xfId="0"/>
    <xf numFmtId="0" fontId="6" fillId="0" borderId="0" xfId="10" applyFont="1"/>
    <xf numFmtId="164" fontId="6" fillId="0" borderId="0" xfId="1" applyFont="1"/>
    <xf numFmtId="165" fontId="6" fillId="0" borderId="0" xfId="1" applyNumberFormat="1" applyFont="1"/>
    <xf numFmtId="39" fontId="5" fillId="0" borderId="0" xfId="1" applyNumberFormat="1" applyFont="1" applyAlignment="1">
      <alignment horizontal="right"/>
    </xf>
    <xf numFmtId="0" fontId="7" fillId="0" borderId="0" xfId="10" applyFont="1"/>
    <xf numFmtId="0" fontId="6" fillId="0" borderId="2" xfId="10" applyFont="1" applyBorder="1" applyAlignment="1">
      <alignment horizontal="center"/>
    </xf>
    <xf numFmtId="0" fontId="6" fillId="0" borderId="3" xfId="10" applyFont="1" applyBorder="1"/>
    <xf numFmtId="164" fontId="6" fillId="0" borderId="4" xfId="1" applyFont="1" applyBorder="1" applyAlignment="1">
      <alignment horizontal="right"/>
    </xf>
    <xf numFmtId="164" fontId="6" fillId="0" borderId="5" xfId="1" applyFont="1" applyBorder="1" applyAlignment="1">
      <alignment horizontal="right"/>
    </xf>
    <xf numFmtId="0" fontId="6" fillId="0" borderId="0" xfId="10" applyFont="1" applyAlignment="1">
      <alignment horizontal="center"/>
    </xf>
    <xf numFmtId="164" fontId="6" fillId="0" borderId="4" xfId="1" applyFont="1" applyBorder="1" applyAlignment="1">
      <alignment horizontal="center"/>
    </xf>
    <xf numFmtId="0" fontId="6" fillId="0" borderId="0" xfId="5" applyFont="1"/>
    <xf numFmtId="0" fontId="6" fillId="0" borderId="0" xfId="6" applyFont="1"/>
    <xf numFmtId="0" fontId="5" fillId="0" borderId="15" xfId="6" applyFont="1" applyBorder="1" applyAlignment="1">
      <alignment vertical="center"/>
    </xf>
    <xf numFmtId="0" fontId="5" fillId="0" borderId="16" xfId="6" applyFont="1" applyBorder="1" applyAlignment="1">
      <alignment horizontal="center" vertical="center"/>
    </xf>
    <xf numFmtId="43" fontId="5" fillId="0" borderId="17" xfId="4" applyFont="1" applyBorder="1" applyAlignment="1">
      <alignment horizontal="right"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wrapText="1"/>
    </xf>
    <xf numFmtId="43" fontId="6" fillId="0" borderId="0" xfId="4" applyFont="1" applyAlignment="1">
      <alignment horizontal="center"/>
    </xf>
    <xf numFmtId="43" fontId="6" fillId="0" borderId="0" xfId="4" applyFont="1"/>
    <xf numFmtId="164" fontId="5" fillId="0" borderId="19" xfId="1" applyFont="1" applyBorder="1" applyAlignment="1">
      <alignment horizontal="center" vertical="center"/>
    </xf>
    <xf numFmtId="164" fontId="5" fillId="0" borderId="17" xfId="1" applyFont="1" applyBorder="1" applyAlignment="1">
      <alignment horizontal="center" vertical="center"/>
    </xf>
    <xf numFmtId="0" fontId="6" fillId="0" borderId="0" xfId="6" applyFont="1" applyAlignment="1">
      <alignment vertical="center"/>
    </xf>
    <xf numFmtId="43" fontId="5" fillId="0" borderId="18" xfId="4" applyFont="1" applyBorder="1" applyAlignment="1">
      <alignment horizontal="center" vertical="center" wrapText="1"/>
    </xf>
    <xf numFmtId="43" fontId="5" fillId="0" borderId="20" xfId="4" applyFont="1" applyBorder="1" applyAlignment="1">
      <alignment horizontal="center" vertical="center" wrapText="1"/>
    </xf>
    <xf numFmtId="43" fontId="5" fillId="0" borderId="19" xfId="4" applyFont="1" applyBorder="1" applyAlignment="1">
      <alignment horizontal="center" vertical="center" wrapText="1"/>
    </xf>
    <xf numFmtId="0" fontId="6" fillId="0" borderId="0" xfId="10" applyFont="1" applyAlignment="1">
      <alignment vertical="center"/>
    </xf>
    <xf numFmtId="165" fontId="5" fillId="0" borderId="16" xfId="1" applyNumberFormat="1" applyFont="1" applyBorder="1" applyAlignment="1">
      <alignment horizontal="center" vertical="center"/>
    </xf>
    <xf numFmtId="0" fontId="5" fillId="2" borderId="4" xfId="6" applyFont="1" applyFill="1" applyBorder="1" applyAlignment="1">
      <alignment vertical="center"/>
    </xf>
    <xf numFmtId="0" fontId="5" fillId="2" borderId="3" xfId="6" applyFont="1" applyFill="1" applyBorder="1" applyAlignment="1">
      <alignment vertical="center"/>
    </xf>
    <xf numFmtId="0" fontId="5" fillId="2" borderId="6" xfId="6" applyFont="1" applyFill="1" applyBorder="1" applyAlignment="1">
      <alignment vertical="center"/>
    </xf>
    <xf numFmtId="43" fontId="5" fillId="0" borderId="16" xfId="4" applyFont="1" applyBorder="1" applyAlignment="1">
      <alignment horizontal="right" vertical="center"/>
    </xf>
    <xf numFmtId="0" fontId="5" fillId="2" borderId="5" xfId="6" applyFont="1" applyFill="1" applyBorder="1" applyAlignment="1">
      <alignment horizontal="center" vertical="center"/>
    </xf>
    <xf numFmtId="164" fontId="6" fillId="0" borderId="5" xfId="1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64" fontId="5" fillId="0" borderId="21" xfId="1" applyFont="1" applyBorder="1" applyAlignment="1">
      <alignment horizontal="center" vertical="center"/>
    </xf>
    <xf numFmtId="164" fontId="6" fillId="0" borderId="6" xfId="1" applyFont="1" applyBorder="1" applyAlignment="1">
      <alignment vertical="center"/>
    </xf>
    <xf numFmtId="164" fontId="6" fillId="0" borderId="4" xfId="1" applyFont="1" applyBorder="1" applyAlignment="1">
      <alignment horizontal="center" vertical="center"/>
    </xf>
    <xf numFmtId="164" fontId="6" fillId="0" borderId="6" xfId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4" fontId="6" fillId="0" borderId="35" xfId="1" applyFont="1" applyBorder="1" applyAlignment="1">
      <alignment horizontal="center" vertical="center"/>
    </xf>
    <xf numFmtId="164" fontId="6" fillId="0" borderId="35" xfId="1" applyFont="1" applyBorder="1" applyAlignment="1">
      <alignment horizontal="right" vertical="center"/>
    </xf>
    <xf numFmtId="0" fontId="6" fillId="0" borderId="0" xfId="6" applyFont="1" applyAlignment="1">
      <alignment vertical="center" wrapText="1"/>
    </xf>
    <xf numFmtId="43" fontId="6" fillId="0" borderId="0" xfId="4" applyFont="1" applyAlignment="1">
      <alignment horizontal="center" vertical="center"/>
    </xf>
    <xf numFmtId="43" fontId="6" fillId="0" borderId="0" xfId="4" applyFont="1" applyAlignment="1">
      <alignment vertical="center"/>
    </xf>
    <xf numFmtId="0" fontId="5" fillId="0" borderId="22" xfId="10" applyFont="1" applyBorder="1" applyAlignment="1">
      <alignment vertical="center"/>
    </xf>
    <xf numFmtId="0" fontId="5" fillId="0" borderId="25" xfId="10" applyFont="1" applyBorder="1" applyAlignment="1">
      <alignment vertical="center"/>
    </xf>
    <xf numFmtId="0" fontId="5" fillId="0" borderId="9" xfId="10" applyFont="1" applyBorder="1" applyAlignment="1">
      <alignment vertical="center"/>
    </xf>
    <xf numFmtId="164" fontId="6" fillId="0" borderId="33" xfId="1" applyFont="1" applyBorder="1" applyAlignment="1">
      <alignment horizontal="center"/>
    </xf>
    <xf numFmtId="164" fontId="6" fillId="0" borderId="38" xfId="1" applyFont="1" applyBorder="1" applyAlignment="1">
      <alignment horizontal="center"/>
    </xf>
    <xf numFmtId="0" fontId="5" fillId="2" borderId="14" xfId="6" applyFont="1" applyFill="1" applyBorder="1" applyAlignment="1">
      <alignment vertical="center"/>
    </xf>
    <xf numFmtId="164" fontId="6" fillId="0" borderId="14" xfId="1" applyFont="1" applyBorder="1" applyAlignment="1">
      <alignment horizontal="center" vertical="center"/>
    </xf>
    <xf numFmtId="0" fontId="5" fillId="0" borderId="23" xfId="10" applyFont="1" applyBorder="1" applyAlignment="1">
      <alignment vertical="center"/>
    </xf>
    <xf numFmtId="0" fontId="16" fillId="0" borderId="0" xfId="7" applyFont="1" applyAlignment="1">
      <alignment horizontal="left" vertical="center"/>
    </xf>
    <xf numFmtId="0" fontId="17" fillId="0" borderId="0" xfId="5" applyFont="1" applyAlignment="1">
      <alignment horizontal="justify" vertical="center"/>
    </xf>
    <xf numFmtId="164" fontId="17" fillId="0" borderId="0" xfId="3" applyFont="1" applyAlignment="1">
      <alignment horizontal="center" vertical="center"/>
    </xf>
    <xf numFmtId="164" fontId="17" fillId="0" borderId="0" xfId="3" applyFont="1" applyAlignment="1">
      <alignment horizontal="right" vertical="center"/>
    </xf>
    <xf numFmtId="165" fontId="17" fillId="0" borderId="0" xfId="3" applyNumberFormat="1" applyFont="1" applyAlignment="1">
      <alignment vertical="center"/>
    </xf>
    <xf numFmtId="0" fontId="16" fillId="0" borderId="0" xfId="7" applyFont="1" applyAlignment="1">
      <alignment vertical="center"/>
    </xf>
    <xf numFmtId="0" fontId="17" fillId="0" borderId="0" xfId="5" applyFont="1" applyAlignment="1">
      <alignment vertical="center"/>
    </xf>
    <xf numFmtId="169" fontId="16" fillId="0" borderId="0" xfId="1" quotePrefix="1" applyNumberFormat="1" applyFont="1" applyAlignment="1">
      <alignment horizontal="right" vertical="center"/>
    </xf>
    <xf numFmtId="0" fontId="17" fillId="0" borderId="1" xfId="5" applyFont="1" applyBorder="1" applyAlignment="1">
      <alignment horizontal="justify" vertical="center"/>
    </xf>
    <xf numFmtId="164" fontId="17" fillId="0" borderId="1" xfId="3" applyFont="1" applyBorder="1" applyAlignment="1">
      <alignment horizontal="center" vertical="center"/>
    </xf>
    <xf numFmtId="164" fontId="17" fillId="0" borderId="1" xfId="3" applyFont="1" applyBorder="1" applyAlignment="1">
      <alignment horizontal="right" vertical="center"/>
    </xf>
    <xf numFmtId="165" fontId="17" fillId="0" borderId="1" xfId="3" applyNumberFormat="1" applyFont="1" applyBorder="1" applyAlignment="1">
      <alignment vertical="center"/>
    </xf>
    <xf numFmtId="0" fontId="18" fillId="0" borderId="1" xfId="10" applyFont="1" applyBorder="1"/>
    <xf numFmtId="0" fontId="19" fillId="0" borderId="0" xfId="7" applyFont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21" fillId="3" borderId="0" xfId="0" applyFont="1" applyFill="1" applyAlignment="1">
      <alignment vertical="center" wrapText="1"/>
    </xf>
    <xf numFmtId="164" fontId="6" fillId="0" borderId="0" xfId="1" applyFont="1" applyBorder="1"/>
    <xf numFmtId="165" fontId="6" fillId="0" borderId="0" xfId="1" applyNumberFormat="1" applyFont="1" applyBorder="1"/>
    <xf numFmtId="0" fontId="12" fillId="4" borderId="0" xfId="0" applyFont="1" applyFill="1" applyAlignment="1">
      <alignment horizontal="center" vertical="top"/>
    </xf>
    <xf numFmtId="0" fontId="12" fillId="4" borderId="0" xfId="0" applyFont="1" applyFill="1" applyAlignment="1">
      <alignment horizontal="left" vertical="top"/>
    </xf>
    <xf numFmtId="164" fontId="12" fillId="4" borderId="0" xfId="1" applyFont="1" applyFill="1" applyAlignment="1">
      <alignment vertical="top"/>
    </xf>
    <xf numFmtId="167" fontId="12" fillId="4" borderId="0" xfId="0" applyNumberFormat="1" applyFont="1" applyFill="1" applyAlignment="1">
      <alignment horizontal="center" vertical="top"/>
    </xf>
    <xf numFmtId="0" fontId="12" fillId="4" borderId="0" xfId="0" applyFont="1" applyFill="1" applyAlignment="1">
      <alignment vertical="top"/>
    </xf>
    <xf numFmtId="0" fontId="16" fillId="4" borderId="0" xfId="7" applyFont="1" applyFill="1" applyAlignment="1">
      <alignment horizontal="left" vertical="center"/>
    </xf>
    <xf numFmtId="167" fontId="15" fillId="4" borderId="0" xfId="7" applyNumberFormat="1" applyFont="1" applyFill="1" applyAlignment="1">
      <alignment horizontal="right"/>
    </xf>
    <xf numFmtId="167" fontId="8" fillId="4" borderId="0" xfId="5" applyNumberFormat="1" applyFont="1" applyFill="1" applyAlignment="1">
      <alignment horizontal="center"/>
    </xf>
    <xf numFmtId="0" fontId="18" fillId="4" borderId="1" xfId="10" applyFont="1" applyFill="1" applyBorder="1"/>
    <xf numFmtId="0" fontId="12" fillId="4" borderId="1" xfId="0" applyFont="1" applyFill="1" applyBorder="1" applyAlignment="1">
      <alignment horizontal="left" vertical="top"/>
    </xf>
    <xf numFmtId="0" fontId="12" fillId="4" borderId="1" xfId="0" applyFont="1" applyFill="1" applyBorder="1" applyAlignment="1">
      <alignment horizontal="center" vertical="top"/>
    </xf>
    <xf numFmtId="164" fontId="12" fillId="4" borderId="1" xfId="1" applyFont="1" applyFill="1" applyBorder="1" applyAlignment="1">
      <alignment vertical="top"/>
    </xf>
    <xf numFmtId="167" fontId="12" fillId="4" borderId="1" xfId="0" applyNumberFormat="1" applyFont="1" applyFill="1" applyBorder="1" applyAlignment="1">
      <alignment horizontal="center" vertical="top"/>
    </xf>
    <xf numFmtId="0" fontId="13" fillId="4" borderId="20" xfId="0" applyFont="1" applyFill="1" applyBorder="1" applyAlignment="1">
      <alignment horizontal="center" vertical="center"/>
    </xf>
    <xf numFmtId="164" fontId="13" fillId="4" borderId="20" xfId="1" applyFont="1" applyFill="1" applyBorder="1" applyAlignment="1">
      <alignment horizontal="center" vertical="center"/>
    </xf>
    <xf numFmtId="164" fontId="13" fillId="4" borderId="24" xfId="1" applyFont="1" applyFill="1" applyBorder="1" applyAlignment="1">
      <alignment horizontal="center" vertical="center"/>
    </xf>
    <xf numFmtId="167" fontId="13" fillId="4" borderId="18" xfId="0" applyNumberFormat="1" applyFont="1" applyFill="1" applyBorder="1" applyAlignment="1">
      <alignment horizontal="center" vertical="center" wrapText="1"/>
    </xf>
    <xf numFmtId="167" fontId="13" fillId="4" borderId="20" xfId="0" applyNumberFormat="1" applyFont="1" applyFill="1" applyBorder="1" applyAlignment="1">
      <alignment horizontal="center" vertical="center" wrapText="1"/>
    </xf>
    <xf numFmtId="164" fontId="13" fillId="4" borderId="20" xfId="1" applyFont="1" applyFill="1" applyBorder="1" applyAlignment="1">
      <alignment horizontal="center" vertical="center" wrapText="1"/>
    </xf>
    <xf numFmtId="164" fontId="13" fillId="4" borderId="24" xfId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4" borderId="2" xfId="0" applyFont="1" applyFill="1" applyBorder="1" applyAlignment="1">
      <alignment horizontal="center" vertical="top"/>
    </xf>
    <xf numFmtId="0" fontId="14" fillId="4" borderId="36" xfId="0" applyFont="1" applyFill="1" applyBorder="1" applyAlignment="1">
      <alignment horizontal="left" vertical="top"/>
    </xf>
    <xf numFmtId="0" fontId="12" fillId="4" borderId="6" xfId="0" applyFont="1" applyFill="1" applyBorder="1" applyAlignment="1">
      <alignment horizontal="center" vertical="top"/>
    </xf>
    <xf numFmtId="0" fontId="12" fillId="4" borderId="35" xfId="0" applyFont="1" applyFill="1" applyBorder="1" applyAlignment="1">
      <alignment horizontal="center" vertical="top"/>
    </xf>
    <xf numFmtId="164" fontId="12" fillId="4" borderId="35" xfId="1" applyFont="1" applyFill="1" applyBorder="1" applyAlignment="1">
      <alignment vertical="top"/>
    </xf>
    <xf numFmtId="164" fontId="12" fillId="4" borderId="36" xfId="1" applyFont="1" applyFill="1" applyBorder="1" applyAlignment="1">
      <alignment vertical="top"/>
    </xf>
    <xf numFmtId="167" fontId="12" fillId="4" borderId="2" xfId="0" applyNumberFormat="1" applyFont="1" applyFill="1" applyBorder="1" applyAlignment="1">
      <alignment horizontal="center" vertical="top"/>
    </xf>
    <xf numFmtId="167" fontId="12" fillId="4" borderId="35" xfId="0" applyNumberFormat="1" applyFont="1" applyFill="1" applyBorder="1" applyAlignment="1">
      <alignment horizontal="center" vertical="top"/>
    </xf>
    <xf numFmtId="0" fontId="20" fillId="4" borderId="36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center" vertical="center"/>
    </xf>
    <xf numFmtId="0" fontId="12" fillId="4" borderId="36" xfId="0" applyFont="1" applyFill="1" applyBorder="1" applyAlignment="1">
      <alignment horizontal="left" vertical="center" wrapText="1"/>
    </xf>
    <xf numFmtId="0" fontId="12" fillId="4" borderId="6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/>
    </xf>
    <xf numFmtId="164" fontId="12" fillId="4" borderId="35" xfId="1" applyFont="1" applyFill="1" applyBorder="1" applyAlignment="1">
      <alignment vertical="center"/>
    </xf>
    <xf numFmtId="164" fontId="12" fillId="4" borderId="36" xfId="1" applyFont="1" applyFill="1" applyBorder="1" applyAlignment="1">
      <alignment vertical="center"/>
    </xf>
    <xf numFmtId="168" fontId="12" fillId="4" borderId="2" xfId="1" applyNumberFormat="1" applyFont="1" applyFill="1" applyBorder="1" applyAlignment="1">
      <alignment horizontal="center" vertical="center"/>
    </xf>
    <xf numFmtId="164" fontId="12" fillId="4" borderId="35" xfId="1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164" fontId="12" fillId="4" borderId="36" xfId="1" applyFont="1" applyFill="1" applyBorder="1" applyAlignment="1">
      <alignment horizontal="right" vertical="top" indent="1"/>
    </xf>
    <xf numFmtId="40" fontId="12" fillId="4" borderId="36" xfId="1" applyNumberFormat="1" applyFont="1" applyFill="1" applyBorder="1" applyAlignment="1">
      <alignment vertical="top"/>
    </xf>
    <xf numFmtId="0" fontId="12" fillId="4" borderId="18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164" fontId="12" fillId="4" borderId="20" xfId="1" applyFont="1" applyFill="1" applyBorder="1" applyAlignment="1">
      <alignment horizontal="center" vertical="center"/>
    </xf>
    <xf numFmtId="164" fontId="13" fillId="4" borderId="24" xfId="1" applyFont="1" applyFill="1" applyBorder="1" applyAlignment="1">
      <alignment vertical="center"/>
    </xf>
    <xf numFmtId="167" fontId="12" fillId="4" borderId="18" xfId="0" applyNumberFormat="1" applyFont="1" applyFill="1" applyBorder="1" applyAlignment="1">
      <alignment horizontal="center" vertical="center"/>
    </xf>
    <xf numFmtId="167" fontId="12" fillId="4" borderId="20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17" fillId="4" borderId="0" xfId="0" applyFont="1" applyFill="1" applyAlignment="1">
      <alignment vertical="center" wrapText="1"/>
    </xf>
    <xf numFmtId="0" fontId="6" fillId="4" borderId="0" xfId="10" applyFont="1" applyFill="1"/>
    <xf numFmtId="164" fontId="12" fillId="4" borderId="0" xfId="1" applyFont="1" applyFill="1" applyAlignment="1">
      <alignment vertical="center"/>
    </xf>
    <xf numFmtId="164" fontId="12" fillId="4" borderId="0" xfId="0" applyNumberFormat="1" applyFont="1" applyFill="1" applyAlignment="1">
      <alignment vertical="center"/>
    </xf>
    <xf numFmtId="164" fontId="6" fillId="0" borderId="0" xfId="1" applyFont="1" applyAlignment="1">
      <alignment vertical="center"/>
    </xf>
    <xf numFmtId="164" fontId="6" fillId="0" borderId="0" xfId="10" applyNumberFormat="1" applyFont="1" applyAlignment="1">
      <alignment vertical="center"/>
    </xf>
    <xf numFmtId="43" fontId="6" fillId="0" borderId="0" xfId="10" applyNumberFormat="1" applyFont="1" applyAlignment="1">
      <alignment vertical="center"/>
    </xf>
    <xf numFmtId="164" fontId="6" fillId="5" borderId="0" xfId="1" applyFont="1" applyFill="1" applyAlignment="1">
      <alignment vertical="center"/>
    </xf>
    <xf numFmtId="171" fontId="25" fillId="0" borderId="29" xfId="42" applyFont="1" applyFill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164" fontId="17" fillId="3" borderId="0" xfId="1" applyFont="1" applyFill="1" applyAlignment="1">
      <alignment vertical="center" wrapText="1"/>
    </xf>
    <xf numFmtId="164" fontId="4" fillId="3" borderId="0" xfId="1" applyFont="1" applyFill="1" applyAlignment="1">
      <alignment vertical="center" wrapText="1"/>
    </xf>
    <xf numFmtId="0" fontId="5" fillId="0" borderId="10" xfId="6" applyFont="1" applyBorder="1" applyAlignment="1">
      <alignment horizontal="center" vertical="center" wrapText="1"/>
    </xf>
    <xf numFmtId="0" fontId="5" fillId="0" borderId="26" xfId="6" applyFont="1" applyBorder="1" applyAlignment="1">
      <alignment horizontal="center" vertical="center" wrapText="1"/>
    </xf>
    <xf numFmtId="0" fontId="5" fillId="0" borderId="11" xfId="6" applyFont="1" applyBorder="1" applyAlignment="1">
      <alignment horizontal="center" vertical="center" wrapText="1"/>
    </xf>
    <xf numFmtId="0" fontId="5" fillId="0" borderId="27" xfId="6" applyFont="1" applyBorder="1" applyAlignment="1">
      <alignment horizontal="center" vertical="center" wrapText="1"/>
    </xf>
    <xf numFmtId="43" fontId="5" fillId="0" borderId="29" xfId="4" applyFont="1" applyBorder="1" applyAlignment="1">
      <alignment horizontal="center" vertical="center" wrapText="1"/>
    </xf>
    <xf numFmtId="43" fontId="5" fillId="0" borderId="30" xfId="4" applyFont="1" applyBorder="1" applyAlignment="1">
      <alignment horizontal="center" vertical="center" wrapText="1"/>
    </xf>
    <xf numFmtId="43" fontId="5" fillId="0" borderId="31" xfId="4" applyFont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4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166" fontId="15" fillId="4" borderId="0" xfId="1" applyNumberFormat="1" applyFont="1" applyFill="1" applyAlignment="1">
      <alignment horizontal="left"/>
    </xf>
    <xf numFmtId="0" fontId="13" fillId="4" borderId="30" xfId="0" applyFont="1" applyFill="1" applyBorder="1" applyAlignment="1">
      <alignment horizontal="center" vertical="center"/>
    </xf>
    <xf numFmtId="0" fontId="21" fillId="3" borderId="0" xfId="0" applyFont="1" applyFill="1" applyAlignment="1">
      <alignment vertical="center" wrapText="1"/>
    </xf>
    <xf numFmtId="0" fontId="2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66" fontId="17" fillId="0" borderId="0" xfId="1" applyNumberFormat="1" applyFont="1" applyAlignment="1">
      <alignment horizontal="left"/>
    </xf>
    <xf numFmtId="0" fontId="5" fillId="0" borderId="10" xfId="1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13" xfId="1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12" xfId="1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40" fontId="5" fillId="0" borderId="34" xfId="10" applyNumberFormat="1" applyFont="1" applyBorder="1" applyAlignment="1">
      <alignment horizontal="center" vertical="center"/>
    </xf>
    <xf numFmtId="40" fontId="5" fillId="0" borderId="30" xfId="10" applyNumberFormat="1" applyFont="1" applyBorder="1" applyAlignment="1">
      <alignment horizontal="center" vertical="center"/>
    </xf>
    <xf numFmtId="40" fontId="5" fillId="0" borderId="31" xfId="10" applyNumberFormat="1" applyFont="1" applyBorder="1" applyAlignment="1">
      <alignment horizontal="center" vertical="center"/>
    </xf>
    <xf numFmtId="164" fontId="4" fillId="3" borderId="0" xfId="0" applyNumberFormat="1" applyFont="1" applyFill="1" applyAlignment="1">
      <alignment vertical="center" wrapText="1"/>
    </xf>
  </cellXfs>
  <cellStyles count="47">
    <cellStyle name="Comma" xfId="1" builtinId="3"/>
    <cellStyle name="Comma 10 7 2 4 2" xfId="39" xr:uid="{EF27A49F-00BE-4E55-9CCA-9E33B8987A63}"/>
    <cellStyle name="Comma 12" xfId="29" xr:uid="{10E33BAF-C906-4477-BC6E-A46F673CE557}"/>
    <cellStyle name="Comma 2" xfId="2" xr:uid="{00000000-0005-0000-0000-000001000000}"/>
    <cellStyle name="Comma 2 2" xfId="15" xr:uid="{00000000-0005-0000-0000-000002000000}"/>
    <cellStyle name="Comma 2 2 19" xfId="18" xr:uid="{00000000-0005-0000-0000-000003000000}"/>
    <cellStyle name="Comma 2 2 2" xfId="37" xr:uid="{71C1CC29-09D9-4723-9F15-125613A81008}"/>
    <cellStyle name="Comma 2 2 3" xfId="42" xr:uid="{D6629FFC-4C84-4F70-8199-ADE6C9DFE83E}"/>
    <cellStyle name="Comma 2 2 3 2" xfId="44" xr:uid="{7537457F-BB8D-4E25-B7DD-85E10CF37A19}"/>
    <cellStyle name="Comma 2 2 4" xfId="43" xr:uid="{35DD6693-9EDF-426F-8393-A72840972876}"/>
    <cellStyle name="Comma 2 3" xfId="23" xr:uid="{00000000-0005-0000-0000-000004000000}"/>
    <cellStyle name="Comma 2 8" xfId="38" xr:uid="{1B31DE76-594C-43EA-AA01-B0CA1AD915F0}"/>
    <cellStyle name="Comma 3" xfId="3" xr:uid="{00000000-0005-0000-0000-000005000000}"/>
    <cellStyle name="Comma 4" xfId="14" xr:uid="{00000000-0005-0000-0000-000006000000}"/>
    <cellStyle name="Comma 4 2" xfId="28" xr:uid="{18FF0725-98FD-48F0-AC30-042DDE2D8426}"/>
    <cellStyle name="Comma 5" xfId="19" xr:uid="{00000000-0005-0000-0000-000007000000}"/>
    <cellStyle name="Comma 5 2" xfId="45" xr:uid="{E0796E6B-C22F-44F4-8FB2-1171C2CFB1A9}"/>
    <cellStyle name="Comma 5 3" xfId="41" xr:uid="{794DE9A5-EFBC-4E80-948C-39E95803F6DB}"/>
    <cellStyle name="Comma 6" xfId="20" xr:uid="{00000000-0005-0000-0000-000008000000}"/>
    <cellStyle name="Comma 7" xfId="25" xr:uid="{FE708C23-7178-46BF-BEB9-DF7D04F9F027}"/>
    <cellStyle name="Comma_JGE Val_No 2" xfId="4" xr:uid="{00000000-0005-0000-0000-000009000000}"/>
    <cellStyle name="Currency 2" xfId="31" xr:uid="{66006E1B-B9A8-46CC-B15C-4A7B0EE7B893}"/>
    <cellStyle name="Normal" xfId="0" builtinId="0"/>
    <cellStyle name="Normal 10" xfId="22" xr:uid="{00000000-0005-0000-0000-00000B000000}"/>
    <cellStyle name="Normal 10 2 2 2 10 10" xfId="36" xr:uid="{C1159A43-4EBF-42B2-8704-48C5AA0F1B73}"/>
    <cellStyle name="Normal 111" xfId="12" xr:uid="{00000000-0005-0000-0000-00000C000000}"/>
    <cellStyle name="Normal 2" xfId="5" xr:uid="{00000000-0005-0000-0000-00000D000000}"/>
    <cellStyle name="Normal 2 10" xfId="35" xr:uid="{17C17C86-334C-49C1-A8E5-FB0F39D448B2}"/>
    <cellStyle name="Normal 2 2" xfId="21" xr:uid="{00000000-0005-0000-0000-00000E000000}"/>
    <cellStyle name="Normal 2 2 2" xfId="27" xr:uid="{39D1B5B8-4D07-433C-B872-2354AFFDB583}"/>
    <cellStyle name="Normal 2 3" xfId="46" xr:uid="{385E1208-39A5-42F8-9AA8-2BD3FB9674BE}"/>
    <cellStyle name="Normal 3" xfId="13" xr:uid="{00000000-0005-0000-0000-00000F000000}"/>
    <cellStyle name="Normal 35" xfId="32" xr:uid="{F5ABA0AF-8460-456F-8C67-AFABB675A400}"/>
    <cellStyle name="Normal 35 2" xfId="33" xr:uid="{BD0132C3-9A8A-4F14-8242-8EA313FEA559}"/>
    <cellStyle name="Normal 37" xfId="30" xr:uid="{2E5AA641-EBE8-4768-A27F-E93B64E11DC9}"/>
    <cellStyle name="Normal 4" xfId="24" xr:uid="{AD18D6B6-D4C8-4F9F-8196-0FDF1E9E4927}"/>
    <cellStyle name="Normal 4 2 3" xfId="40" xr:uid="{19D6B576-E72D-4E0C-BA50-EF60FD1616F3}"/>
    <cellStyle name="Normal 5 2" xfId="34" xr:uid="{3E22437F-982C-4E70-9A23-A461FF307C95}"/>
    <cellStyle name="Normal 7" xfId="17" xr:uid="{00000000-0005-0000-0000-000010000000}"/>
    <cellStyle name="Normal_A VAL 5 APRIL FIN  99" xfId="6" xr:uid="{00000000-0005-0000-0000-000011000000}"/>
    <cellStyle name="Normal_Interim Valuation" xfId="7" xr:uid="{00000000-0005-0000-0000-000012000000}"/>
    <cellStyle name="Percent 2" xfId="8" xr:uid="{00000000-0005-0000-0000-000014000000}"/>
    <cellStyle name="Percent 3" xfId="9" xr:uid="{00000000-0005-0000-0000-000015000000}"/>
    <cellStyle name="Percent 3 2" xfId="16" xr:uid="{00000000-0005-0000-0000-000016000000}"/>
    <cellStyle name="Percent 4" xfId="26" xr:uid="{4DC93AD9-50B4-4C72-ABCF-519DDB59005E}"/>
    <cellStyle name="一般_comparison" xfId="10" xr:uid="{00000000-0005-0000-0000-000017000000}"/>
    <cellStyle name="千分位_Tin_Wo" xfId="11" xr:uid="{00000000-0005-0000-0000-000018000000}"/>
  </cellStyles>
  <dxfs count="0"/>
  <tableStyles count="0" defaultTableStyle="TableStyleMedium9" defaultPivotStyle="PivotStyleLight16"/>
  <colors>
    <mruColors>
      <color rgb="FF99FF66"/>
      <color rgb="FF33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16566</xdr:rowOff>
    </xdr:from>
    <xdr:to>
      <xdr:col>5</xdr:col>
      <xdr:colOff>1608</xdr:colOff>
      <xdr:row>7</xdr:row>
      <xdr:rowOff>16566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66"/>
          <a:ext cx="6501848" cy="1391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116411</xdr:colOff>
      <xdr:row>0</xdr:row>
      <xdr:rowOff>0</xdr:rowOff>
    </xdr:from>
    <xdr:to>
      <xdr:col>10</xdr:col>
      <xdr:colOff>597197</xdr:colOff>
      <xdr:row>9</xdr:row>
      <xdr:rowOff>188989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11" y="0"/>
          <a:ext cx="10011833" cy="20531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212910</xdr:colOff>
      <xdr:row>0</xdr:row>
      <xdr:rowOff>89647</xdr:rowOff>
    </xdr:from>
    <xdr:to>
      <xdr:col>7</xdr:col>
      <xdr:colOff>757068</xdr:colOff>
      <xdr:row>9</xdr:row>
      <xdr:rowOff>22412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910" y="89647"/>
          <a:ext cx="7559040" cy="1647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  <pageSetUpPr fitToPage="1"/>
  </sheetPr>
  <dimension ref="A7:H57"/>
  <sheetViews>
    <sheetView tabSelected="1" showWhiteSpace="0" view="pageBreakPreview" zoomScaleNormal="115" zoomScaleSheetLayoutView="100" workbookViewId="0">
      <selection activeCell="D21" sqref="D21"/>
    </sheetView>
  </sheetViews>
  <sheetFormatPr defaultColWidth="8.90625" defaultRowHeight="16" customHeight="1" x14ac:dyDescent="0.3"/>
  <cols>
    <col min="1" max="1" width="5.90625" style="13" customWidth="1"/>
    <col min="2" max="2" width="35.453125" style="13" customWidth="1"/>
    <col min="3" max="3" width="14.90625" style="19" bestFit="1" customWidth="1"/>
    <col min="4" max="4" width="14.453125" style="20" bestFit="1" customWidth="1"/>
    <col min="5" max="5" width="14.90625" style="20" customWidth="1"/>
    <col min="6" max="16384" width="8.90625" style="13"/>
  </cols>
  <sheetData>
    <row r="7" spans="1:5" s="61" customFormat="1" ht="16" customHeight="1" x14ac:dyDescent="0.3">
      <c r="A7" s="55"/>
      <c r="B7" s="56"/>
      <c r="C7" s="57"/>
      <c r="D7" s="58"/>
      <c r="E7" s="59"/>
    </row>
    <row r="8" spans="1:5" s="61" customFormat="1" ht="16" customHeight="1" x14ac:dyDescent="0.3">
      <c r="A8" s="68"/>
      <c r="B8" s="56"/>
    </row>
    <row r="9" spans="1:5" s="61" customFormat="1" ht="16" customHeight="1" x14ac:dyDescent="0.3">
      <c r="A9" s="68"/>
      <c r="B9" s="56"/>
      <c r="C9" s="57"/>
      <c r="D9" s="58"/>
      <c r="E9" s="59"/>
    </row>
    <row r="10" spans="1:5" s="61" customFormat="1" ht="16" customHeight="1" x14ac:dyDescent="0.3">
      <c r="A10" s="68"/>
      <c r="B10" s="56"/>
      <c r="C10" s="60" t="s">
        <v>0</v>
      </c>
      <c r="E10" s="62">
        <v>44956</v>
      </c>
    </row>
    <row r="11" spans="1:5" s="61" customFormat="1" ht="16" customHeight="1" x14ac:dyDescent="0.3">
      <c r="A11" s="68"/>
      <c r="B11" s="56"/>
      <c r="C11" s="57"/>
      <c r="D11" s="58"/>
      <c r="E11" s="59"/>
    </row>
    <row r="12" spans="1:5" s="61" customFormat="1" ht="16" customHeight="1" x14ac:dyDescent="0.3">
      <c r="A12" s="67"/>
      <c r="B12" s="63"/>
      <c r="C12" s="64"/>
      <c r="D12" s="65"/>
      <c r="E12" s="66"/>
    </row>
    <row r="13" spans="1:5" s="12" customFormat="1" ht="16" customHeight="1" thickBot="1" x14ac:dyDescent="0.35"/>
    <row r="14" spans="1:5" s="23" customFormat="1" ht="40" customHeight="1" thickTop="1" x14ac:dyDescent="0.3">
      <c r="A14" s="135" t="s">
        <v>1</v>
      </c>
      <c r="B14" s="137" t="s">
        <v>2</v>
      </c>
      <c r="C14" s="139" t="s">
        <v>25</v>
      </c>
      <c r="D14" s="140"/>
      <c r="E14" s="141"/>
    </row>
    <row r="15" spans="1:5" s="23" customFormat="1" ht="35.15" customHeight="1" thickBot="1" x14ac:dyDescent="0.35">
      <c r="A15" s="136"/>
      <c r="B15" s="138"/>
      <c r="C15" s="24" t="s">
        <v>99</v>
      </c>
      <c r="D15" s="25" t="s">
        <v>100</v>
      </c>
      <c r="E15" s="26" t="s">
        <v>3</v>
      </c>
    </row>
    <row r="16" spans="1:5" s="17" customFormat="1" ht="22" customHeight="1" thickTop="1" x14ac:dyDescent="0.3">
      <c r="A16" s="14"/>
      <c r="B16" s="15" t="s">
        <v>98</v>
      </c>
      <c r="C16" s="131">
        <v>477692.45</v>
      </c>
      <c r="D16" s="16">
        <f>SUM('Summary of Measured Work Done'!L63)+VO!J45</f>
        <v>70324</v>
      </c>
      <c r="E16" s="32">
        <f>SUM(C16:D16)</f>
        <v>548016.44999999995</v>
      </c>
    </row>
    <row r="17" spans="1:8" s="23" customFormat="1" ht="24" customHeight="1" x14ac:dyDescent="0.3">
      <c r="B17" s="44"/>
      <c r="C17" s="45"/>
      <c r="D17" s="46"/>
      <c r="E17" s="46"/>
    </row>
    <row r="18" spans="1:8" s="1" customFormat="1" ht="15" x14ac:dyDescent="0.3">
      <c r="A18" s="132"/>
      <c r="B18" t="s">
        <v>102</v>
      </c>
      <c r="C18" s="133">
        <v>542776.44999999995</v>
      </c>
      <c r="D18" s="134">
        <v>52304</v>
      </c>
      <c r="E18" s="134">
        <v>595080.44999999995</v>
      </c>
      <c r="F18" s="69"/>
      <c r="G18" s="69"/>
      <c r="H18" s="69"/>
    </row>
    <row r="19" spans="1:8" s="23" customFormat="1" ht="16" customHeight="1" x14ac:dyDescent="0.3">
      <c r="B19" t="s">
        <v>103</v>
      </c>
      <c r="C19" s="45">
        <f>C16-C18</f>
        <v>-65083.999999999942</v>
      </c>
      <c r="D19" s="45">
        <f t="shared" ref="D19:E19" si="0">D16-D18</f>
        <v>18020</v>
      </c>
      <c r="E19" s="45">
        <f t="shared" si="0"/>
        <v>-47064</v>
      </c>
    </row>
    <row r="20" spans="1:8" s="23" customFormat="1" ht="16" customHeight="1" x14ac:dyDescent="0.3">
      <c r="B20" s="44"/>
      <c r="C20" s="45"/>
      <c r="D20" s="46"/>
      <c r="E20" s="46"/>
    </row>
    <row r="21" spans="1:8" s="23" customFormat="1" ht="16" customHeight="1" x14ac:dyDescent="0.3">
      <c r="B21" s="44"/>
      <c r="C21" s="45"/>
      <c r="D21" s="46"/>
      <c r="E21" s="46"/>
    </row>
    <row r="22" spans="1:8" s="23" customFormat="1" ht="16" customHeight="1" x14ac:dyDescent="0.3">
      <c r="B22" s="44"/>
      <c r="C22" s="45"/>
      <c r="D22" s="46"/>
      <c r="E22" s="46"/>
    </row>
    <row r="23" spans="1:8" s="23" customFormat="1" ht="16" customHeight="1" x14ac:dyDescent="0.3">
      <c r="B23" s="44"/>
      <c r="C23" s="45"/>
      <c r="D23" s="46"/>
      <c r="E23" s="46"/>
    </row>
    <row r="24" spans="1:8" s="23" customFormat="1" ht="16" customHeight="1" x14ac:dyDescent="0.3">
      <c r="B24" s="44"/>
      <c r="C24" s="45"/>
      <c r="D24" s="46"/>
      <c r="E24" s="46"/>
    </row>
    <row r="25" spans="1:8" s="23" customFormat="1" ht="16" customHeight="1" x14ac:dyDescent="0.3">
      <c r="B25" s="44"/>
      <c r="C25" s="45"/>
      <c r="D25" s="46"/>
      <c r="E25" s="46"/>
    </row>
    <row r="26" spans="1:8" s="23" customFormat="1" ht="16" customHeight="1" x14ac:dyDescent="0.3">
      <c r="B26" s="44"/>
      <c r="C26" s="45"/>
      <c r="D26" s="46"/>
      <c r="E26" s="46"/>
    </row>
    <row r="27" spans="1:8" s="23" customFormat="1" ht="16" customHeight="1" x14ac:dyDescent="0.3">
      <c r="B27" s="44"/>
      <c r="C27" s="45"/>
      <c r="D27" s="46"/>
      <c r="E27" s="46"/>
    </row>
    <row r="28" spans="1:8" s="23" customFormat="1" ht="16" customHeight="1" x14ac:dyDescent="0.3">
      <c r="B28" s="44"/>
      <c r="C28" s="45"/>
      <c r="D28" s="46"/>
      <c r="E28" s="46"/>
    </row>
    <row r="29" spans="1:8" s="23" customFormat="1" ht="16" customHeight="1" x14ac:dyDescent="0.3">
      <c r="B29" s="44"/>
      <c r="C29" s="45"/>
      <c r="D29" s="46"/>
      <c r="E29" s="46"/>
    </row>
    <row r="30" spans="1:8" s="23" customFormat="1" ht="16" customHeight="1" x14ac:dyDescent="0.3">
      <c r="B30" s="44"/>
      <c r="C30" s="45"/>
      <c r="D30" s="46"/>
      <c r="E30" s="46"/>
    </row>
    <row r="31" spans="1:8" s="23" customFormat="1" ht="16" customHeight="1" x14ac:dyDescent="0.3">
      <c r="B31" s="44"/>
      <c r="C31" s="45"/>
      <c r="D31" s="46"/>
      <c r="E31" s="46"/>
    </row>
    <row r="32" spans="1:8" s="23" customFormat="1" ht="16" customHeight="1" x14ac:dyDescent="0.3">
      <c r="B32" s="44"/>
      <c r="C32" s="45"/>
      <c r="D32" s="46"/>
      <c r="E32" s="46"/>
    </row>
    <row r="33" spans="2:5" s="23" customFormat="1" ht="16" customHeight="1" x14ac:dyDescent="0.3">
      <c r="B33" s="44"/>
      <c r="C33" s="45"/>
      <c r="D33" s="46"/>
      <c r="E33" s="46"/>
    </row>
    <row r="34" spans="2:5" s="23" customFormat="1" ht="16" customHeight="1" x14ac:dyDescent="0.3">
      <c r="B34" s="44"/>
      <c r="C34" s="45"/>
      <c r="D34" s="46"/>
      <c r="E34" s="46"/>
    </row>
    <row r="35" spans="2:5" s="23" customFormat="1" ht="16" customHeight="1" x14ac:dyDescent="0.3">
      <c r="B35" s="44"/>
      <c r="C35" s="45"/>
      <c r="D35" s="46"/>
      <c r="E35" s="46"/>
    </row>
    <row r="36" spans="2:5" s="23" customFormat="1" ht="16" customHeight="1" x14ac:dyDescent="0.3">
      <c r="B36" s="44"/>
      <c r="C36" s="45"/>
      <c r="D36" s="46"/>
      <c r="E36" s="46"/>
    </row>
    <row r="37" spans="2:5" s="23" customFormat="1" ht="16" customHeight="1" x14ac:dyDescent="0.3">
      <c r="B37" s="44"/>
      <c r="C37" s="45"/>
      <c r="D37" s="46"/>
      <c r="E37" s="46"/>
    </row>
    <row r="38" spans="2:5" s="23" customFormat="1" ht="16" customHeight="1" x14ac:dyDescent="0.3">
      <c r="B38" s="44"/>
      <c r="C38" s="45"/>
      <c r="D38" s="46"/>
      <c r="E38" s="46"/>
    </row>
    <row r="39" spans="2:5" s="23" customFormat="1" ht="16" customHeight="1" x14ac:dyDescent="0.3">
      <c r="B39" s="44"/>
      <c r="C39" s="45"/>
      <c r="D39" s="46"/>
      <c r="E39" s="46"/>
    </row>
    <row r="40" spans="2:5" s="23" customFormat="1" ht="16" customHeight="1" x14ac:dyDescent="0.3">
      <c r="B40" s="44"/>
      <c r="C40" s="45"/>
      <c r="D40" s="46"/>
      <c r="E40" s="46"/>
    </row>
    <row r="41" spans="2:5" ht="16" customHeight="1" x14ac:dyDescent="0.3">
      <c r="B41" s="18"/>
    </row>
    <row r="42" spans="2:5" ht="16" customHeight="1" x14ac:dyDescent="0.3">
      <c r="B42" s="18"/>
    </row>
    <row r="43" spans="2:5" ht="16" customHeight="1" x14ac:dyDescent="0.3">
      <c r="B43" s="18"/>
    </row>
    <row r="44" spans="2:5" ht="16" customHeight="1" x14ac:dyDescent="0.3">
      <c r="B44" s="18"/>
    </row>
    <row r="45" spans="2:5" ht="16" customHeight="1" x14ac:dyDescent="0.3">
      <c r="B45" s="18"/>
    </row>
    <row r="46" spans="2:5" ht="16" customHeight="1" x14ac:dyDescent="0.3">
      <c r="B46" s="18"/>
    </row>
    <row r="47" spans="2:5" ht="16" customHeight="1" x14ac:dyDescent="0.3">
      <c r="B47" s="18"/>
    </row>
    <row r="48" spans="2:5" ht="16" customHeight="1" x14ac:dyDescent="0.3">
      <c r="B48" s="18"/>
    </row>
    <row r="49" spans="2:2" ht="16" customHeight="1" x14ac:dyDescent="0.3">
      <c r="B49" s="18"/>
    </row>
    <row r="50" spans="2:2" ht="16" customHeight="1" x14ac:dyDescent="0.3">
      <c r="B50" s="18"/>
    </row>
    <row r="51" spans="2:2" ht="16" customHeight="1" x14ac:dyDescent="0.3">
      <c r="B51" s="18"/>
    </row>
    <row r="52" spans="2:2" ht="16" customHeight="1" x14ac:dyDescent="0.3">
      <c r="B52" s="18"/>
    </row>
    <row r="53" spans="2:2" ht="16" customHeight="1" x14ac:dyDescent="0.3">
      <c r="B53" s="18"/>
    </row>
    <row r="54" spans="2:2" ht="16" customHeight="1" x14ac:dyDescent="0.3">
      <c r="B54" s="18"/>
    </row>
    <row r="55" spans="2:2" ht="16" customHeight="1" x14ac:dyDescent="0.3">
      <c r="B55" s="18"/>
    </row>
    <row r="56" spans="2:2" ht="16" customHeight="1" x14ac:dyDescent="0.3">
      <c r="B56" s="18"/>
    </row>
    <row r="57" spans="2:2" ht="16" customHeight="1" x14ac:dyDescent="0.3">
      <c r="B57" s="18"/>
    </row>
  </sheetData>
  <mergeCells count="3">
    <mergeCell ref="A14:A15"/>
    <mergeCell ref="B14:B15"/>
    <mergeCell ref="C14:E14"/>
  </mergeCells>
  <phoneticPr fontId="10" type="noConversion"/>
  <pageMargins left="0.28000000000000003" right="0.25" top="0.34" bottom="0.16" header="0" footer="0.24"/>
  <pageSetup paperSize="9" orientation="portrait" r:id="rId1"/>
  <headerFooter alignWithMargins="0">
    <oddFooter>&amp;C&amp;"Garamond,Italic"&amp;11Payment Summry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0:L64"/>
  <sheetViews>
    <sheetView view="pageBreakPreview" topLeftCell="A46" zoomScale="70" zoomScaleNormal="90" zoomScaleSheetLayoutView="70" zoomScalePageLayoutView="40" workbookViewId="0">
      <selection activeCell="K64" sqref="K64"/>
    </sheetView>
  </sheetViews>
  <sheetFormatPr defaultColWidth="9" defaultRowHeight="15.5" x14ac:dyDescent="0.3"/>
  <cols>
    <col min="1" max="1" width="7.90625" style="73" customWidth="1"/>
    <col min="2" max="2" width="23.08984375" style="74" customWidth="1"/>
    <col min="3" max="3" width="9" style="73"/>
    <col min="4" max="4" width="9.08984375" style="73" bestFit="1" customWidth="1"/>
    <col min="5" max="5" width="15.08984375" style="75" bestFit="1" customWidth="1"/>
    <col min="6" max="6" width="19.453125" style="75" customWidth="1"/>
    <col min="7" max="7" width="7.90625" style="76" bestFit="1" customWidth="1"/>
    <col min="8" max="9" width="10.6328125" style="76" bestFit="1" customWidth="1"/>
    <col min="10" max="10" width="12.08984375" style="75" bestFit="1" customWidth="1"/>
    <col min="11" max="11" width="15.1796875" style="75" customWidth="1"/>
    <col min="12" max="12" width="17.90625" style="77" customWidth="1"/>
    <col min="13" max="16384" width="9" style="77"/>
  </cols>
  <sheetData>
    <row r="10" spans="1:11" ht="18" customHeight="1" x14ac:dyDescent="0.3">
      <c r="A10" s="78"/>
    </row>
    <row r="11" spans="1:11" x14ac:dyDescent="0.35">
      <c r="A11" s="78"/>
      <c r="H11" s="79" t="s">
        <v>24</v>
      </c>
      <c r="I11" s="80"/>
      <c r="J11" s="149">
        <f>'Value of Workdone'!E10</f>
        <v>44956</v>
      </c>
      <c r="K11" s="149"/>
    </row>
    <row r="12" spans="1:11" x14ac:dyDescent="0.3">
      <c r="A12" s="78"/>
    </row>
    <row r="13" spans="1:11" x14ac:dyDescent="0.3">
      <c r="A13" s="78" t="s">
        <v>93</v>
      </c>
    </row>
    <row r="14" spans="1:11" x14ac:dyDescent="0.3">
      <c r="A14" s="81"/>
      <c r="B14" s="82"/>
      <c r="C14" s="83"/>
      <c r="D14" s="83"/>
      <c r="E14" s="84"/>
      <c r="F14" s="84"/>
      <c r="G14" s="85"/>
      <c r="H14" s="84"/>
      <c r="I14" s="84"/>
      <c r="J14" s="84"/>
      <c r="K14" s="84"/>
    </row>
    <row r="15" spans="1:11" ht="16" thickBot="1" x14ac:dyDescent="0.35"/>
    <row r="16" spans="1:11" s="73" customFormat="1" ht="21" customHeight="1" thickTop="1" x14ac:dyDescent="0.3">
      <c r="A16" s="144" t="s">
        <v>4</v>
      </c>
      <c r="B16" s="142" t="s">
        <v>18</v>
      </c>
      <c r="C16" s="147" t="s">
        <v>20</v>
      </c>
      <c r="D16" s="142" t="s">
        <v>23</v>
      </c>
      <c r="E16" s="143"/>
      <c r="F16" s="143"/>
      <c r="G16" s="144" t="s">
        <v>25</v>
      </c>
      <c r="H16" s="150"/>
      <c r="I16" s="150"/>
      <c r="J16" s="150"/>
      <c r="K16" s="142"/>
    </row>
    <row r="17" spans="1:12" s="93" customFormat="1" ht="45" customHeight="1" thickBot="1" x14ac:dyDescent="0.35">
      <c r="A17" s="145"/>
      <c r="B17" s="146"/>
      <c r="C17" s="148"/>
      <c r="D17" s="86" t="s">
        <v>19</v>
      </c>
      <c r="E17" s="87" t="s">
        <v>21</v>
      </c>
      <c r="F17" s="88" t="s">
        <v>22</v>
      </c>
      <c r="G17" s="89" t="s">
        <v>14</v>
      </c>
      <c r="H17" s="90" t="s">
        <v>15</v>
      </c>
      <c r="I17" s="90" t="s">
        <v>16</v>
      </c>
      <c r="J17" s="91" t="s">
        <v>7</v>
      </c>
      <c r="K17" s="92" t="s">
        <v>8</v>
      </c>
    </row>
    <row r="18" spans="1:12" ht="18.75" customHeight="1" thickTop="1" x14ac:dyDescent="0.3">
      <c r="A18" s="94"/>
      <c r="B18" s="95"/>
      <c r="C18" s="96"/>
      <c r="D18" s="97"/>
      <c r="E18" s="98"/>
      <c r="F18" s="99"/>
      <c r="G18" s="100"/>
      <c r="H18" s="101"/>
      <c r="I18" s="101"/>
      <c r="J18" s="98"/>
      <c r="K18" s="99"/>
    </row>
    <row r="19" spans="1:12" ht="18.75" customHeight="1" x14ac:dyDescent="0.3">
      <c r="A19" s="94" t="s">
        <v>10</v>
      </c>
      <c r="B19" s="102" t="s">
        <v>26</v>
      </c>
      <c r="C19" s="96"/>
      <c r="D19" s="97"/>
      <c r="E19" s="98"/>
      <c r="F19" s="99"/>
      <c r="G19" s="100"/>
      <c r="H19" s="101"/>
      <c r="I19" s="101"/>
      <c r="J19" s="98"/>
      <c r="K19" s="99"/>
    </row>
    <row r="20" spans="1:12" s="111" customFormat="1" x14ac:dyDescent="0.3">
      <c r="A20" s="103"/>
      <c r="B20" s="104" t="s">
        <v>27</v>
      </c>
      <c r="C20" s="105"/>
      <c r="D20" s="106"/>
      <c r="E20" s="107"/>
      <c r="F20" s="108"/>
      <c r="G20" s="109"/>
      <c r="H20" s="110"/>
      <c r="I20" s="110"/>
      <c r="J20" s="107"/>
      <c r="K20" s="108"/>
    </row>
    <row r="21" spans="1:12" s="111" customFormat="1" x14ac:dyDescent="0.3">
      <c r="A21" s="103" t="s">
        <v>28</v>
      </c>
      <c r="B21" s="104" t="s">
        <v>29</v>
      </c>
      <c r="C21" s="105" t="s">
        <v>69</v>
      </c>
      <c r="D21" s="106">
        <v>5</v>
      </c>
      <c r="E21" s="107">
        <v>40</v>
      </c>
      <c r="F21" s="108">
        <f>E21*D21</f>
        <v>200</v>
      </c>
      <c r="G21" s="109">
        <v>74</v>
      </c>
      <c r="H21" s="110">
        <f>+I21-G21</f>
        <v>38</v>
      </c>
      <c r="I21" s="110">
        <v>112</v>
      </c>
      <c r="J21" s="107">
        <v>40</v>
      </c>
      <c r="K21" s="108">
        <f>J21*I21</f>
        <v>4480</v>
      </c>
      <c r="L21" s="125">
        <f>H21*J21</f>
        <v>1520</v>
      </c>
    </row>
    <row r="22" spans="1:12" s="111" customFormat="1" x14ac:dyDescent="0.3">
      <c r="A22" s="103" t="s">
        <v>30</v>
      </c>
      <c r="B22" s="104" t="s">
        <v>31</v>
      </c>
      <c r="C22" s="105" t="s">
        <v>69</v>
      </c>
      <c r="D22" s="106">
        <v>5</v>
      </c>
      <c r="E22" s="107">
        <v>44</v>
      </c>
      <c r="F22" s="108">
        <f t="shared" ref="F22:F25" si="0">E22*D22</f>
        <v>220</v>
      </c>
      <c r="G22" s="109">
        <v>734</v>
      </c>
      <c r="H22" s="110">
        <f t="shared" ref="H22:H25" si="1">+I22-G22</f>
        <v>0</v>
      </c>
      <c r="I22" s="110">
        <v>734</v>
      </c>
      <c r="J22" s="107">
        <v>44</v>
      </c>
      <c r="K22" s="108">
        <f t="shared" ref="K22:K25" si="2">J22*I22</f>
        <v>32296</v>
      </c>
      <c r="L22" s="125">
        <f t="shared" ref="L22:L60" si="3">H22*J22</f>
        <v>0</v>
      </c>
    </row>
    <row r="23" spans="1:12" s="111" customFormat="1" x14ac:dyDescent="0.3">
      <c r="A23" s="103" t="s">
        <v>32</v>
      </c>
      <c r="B23" s="104" t="s">
        <v>33</v>
      </c>
      <c r="C23" s="105" t="s">
        <v>69</v>
      </c>
      <c r="D23" s="106">
        <v>5</v>
      </c>
      <c r="E23" s="107">
        <v>47</v>
      </c>
      <c r="F23" s="108">
        <f t="shared" si="0"/>
        <v>235</v>
      </c>
      <c r="G23" s="109">
        <v>176</v>
      </c>
      <c r="H23" s="110">
        <f t="shared" si="1"/>
        <v>16</v>
      </c>
      <c r="I23" s="110">
        <v>192</v>
      </c>
      <c r="J23" s="107">
        <v>47</v>
      </c>
      <c r="K23" s="108">
        <f t="shared" si="2"/>
        <v>9024</v>
      </c>
      <c r="L23" s="125">
        <f t="shared" si="3"/>
        <v>752</v>
      </c>
    </row>
    <row r="24" spans="1:12" s="111" customFormat="1" x14ac:dyDescent="0.3">
      <c r="A24" s="103" t="s">
        <v>34</v>
      </c>
      <c r="B24" s="104" t="s">
        <v>35</v>
      </c>
      <c r="C24" s="105" t="s">
        <v>69</v>
      </c>
      <c r="D24" s="106">
        <v>5</v>
      </c>
      <c r="E24" s="107">
        <v>52</v>
      </c>
      <c r="F24" s="108">
        <f t="shared" si="0"/>
        <v>260</v>
      </c>
      <c r="G24" s="109">
        <v>26</v>
      </c>
      <c r="H24" s="110">
        <f t="shared" si="1"/>
        <v>0</v>
      </c>
      <c r="I24" s="110">
        <v>26</v>
      </c>
      <c r="J24" s="107">
        <v>52</v>
      </c>
      <c r="K24" s="108">
        <f t="shared" si="2"/>
        <v>1352</v>
      </c>
      <c r="L24" s="125">
        <f t="shared" si="3"/>
        <v>0</v>
      </c>
    </row>
    <row r="25" spans="1:12" s="111" customFormat="1" x14ac:dyDescent="0.3">
      <c r="A25" s="103" t="s">
        <v>34</v>
      </c>
      <c r="B25" s="104" t="s">
        <v>36</v>
      </c>
      <c r="C25" s="105" t="s">
        <v>69</v>
      </c>
      <c r="D25" s="106">
        <v>5</v>
      </c>
      <c r="E25" s="107">
        <v>60</v>
      </c>
      <c r="F25" s="108">
        <f t="shared" si="0"/>
        <v>300</v>
      </c>
      <c r="G25" s="109">
        <v>410</v>
      </c>
      <c r="H25" s="110">
        <f t="shared" si="1"/>
        <v>63</v>
      </c>
      <c r="I25" s="110">
        <v>473</v>
      </c>
      <c r="J25" s="107">
        <v>60</v>
      </c>
      <c r="K25" s="108">
        <f t="shared" si="2"/>
        <v>28380</v>
      </c>
      <c r="L25" s="125">
        <f t="shared" si="3"/>
        <v>3780</v>
      </c>
    </row>
    <row r="26" spans="1:12" s="111" customFormat="1" x14ac:dyDescent="0.3">
      <c r="A26" s="103"/>
      <c r="B26" s="104"/>
      <c r="C26" s="105"/>
      <c r="D26" s="106"/>
      <c r="E26" s="107"/>
      <c r="F26" s="108"/>
      <c r="G26" s="109"/>
      <c r="H26" s="110"/>
      <c r="I26" s="110"/>
      <c r="J26" s="107"/>
      <c r="K26" s="108"/>
      <c r="L26" s="125">
        <f t="shared" si="3"/>
        <v>0</v>
      </c>
    </row>
    <row r="27" spans="1:12" s="111" customFormat="1" x14ac:dyDescent="0.3">
      <c r="A27" s="103"/>
      <c r="B27" s="104" t="s">
        <v>37</v>
      </c>
      <c r="C27" s="105"/>
      <c r="D27" s="106"/>
      <c r="E27" s="107"/>
      <c r="F27" s="108"/>
      <c r="G27" s="109"/>
      <c r="H27" s="110"/>
      <c r="I27" s="110"/>
      <c r="J27" s="107"/>
      <c r="K27" s="108"/>
      <c r="L27" s="125">
        <f t="shared" si="3"/>
        <v>0</v>
      </c>
    </row>
    <row r="28" spans="1:12" s="111" customFormat="1" x14ac:dyDescent="0.3">
      <c r="A28" s="103" t="s">
        <v>38</v>
      </c>
      <c r="B28" s="104" t="s">
        <v>29</v>
      </c>
      <c r="C28" s="105" t="s">
        <v>69</v>
      </c>
      <c r="D28" s="106">
        <v>25</v>
      </c>
      <c r="E28" s="107">
        <v>50</v>
      </c>
      <c r="F28" s="108">
        <f t="shared" ref="F28:F32" si="4">E28*D28</f>
        <v>1250</v>
      </c>
      <c r="G28" s="109">
        <v>255</v>
      </c>
      <c r="H28" s="110">
        <f t="shared" ref="H28:H32" si="5">+I28-G28</f>
        <v>0</v>
      </c>
      <c r="I28" s="110">
        <v>255</v>
      </c>
      <c r="J28" s="107">
        <v>50</v>
      </c>
      <c r="K28" s="108">
        <f t="shared" ref="K28:K32" si="6">J28*I28</f>
        <v>12750</v>
      </c>
      <c r="L28" s="125">
        <f t="shared" si="3"/>
        <v>0</v>
      </c>
    </row>
    <row r="29" spans="1:12" s="111" customFormat="1" x14ac:dyDescent="0.3">
      <c r="A29" s="103" t="s">
        <v>39</v>
      </c>
      <c r="B29" s="104" t="s">
        <v>31</v>
      </c>
      <c r="C29" s="105" t="s">
        <v>69</v>
      </c>
      <c r="D29" s="106">
        <v>25</v>
      </c>
      <c r="E29" s="107">
        <v>55</v>
      </c>
      <c r="F29" s="108">
        <f t="shared" si="4"/>
        <v>1375</v>
      </c>
      <c r="G29" s="109">
        <v>6</v>
      </c>
      <c r="H29" s="110">
        <f t="shared" si="5"/>
        <v>0</v>
      </c>
      <c r="I29" s="110">
        <v>6</v>
      </c>
      <c r="J29" s="107">
        <v>55</v>
      </c>
      <c r="K29" s="108">
        <f t="shared" si="6"/>
        <v>330</v>
      </c>
      <c r="L29" s="125">
        <f t="shared" si="3"/>
        <v>0</v>
      </c>
    </row>
    <row r="30" spans="1:12" s="111" customFormat="1" x14ac:dyDescent="0.3">
      <c r="A30" s="103" t="s">
        <v>40</v>
      </c>
      <c r="B30" s="104" t="s">
        <v>33</v>
      </c>
      <c r="C30" s="105" t="s">
        <v>69</v>
      </c>
      <c r="D30" s="106">
        <v>5</v>
      </c>
      <c r="E30" s="107">
        <v>64</v>
      </c>
      <c r="F30" s="108">
        <f t="shared" si="4"/>
        <v>320</v>
      </c>
      <c r="G30" s="109">
        <v>96</v>
      </c>
      <c r="H30" s="110">
        <f t="shared" si="5"/>
        <v>4</v>
      </c>
      <c r="I30" s="110">
        <v>100</v>
      </c>
      <c r="J30" s="107">
        <v>64</v>
      </c>
      <c r="K30" s="108">
        <f t="shared" si="6"/>
        <v>6400</v>
      </c>
      <c r="L30" s="125">
        <f t="shared" si="3"/>
        <v>256</v>
      </c>
    </row>
    <row r="31" spans="1:12" s="111" customFormat="1" x14ac:dyDescent="0.3">
      <c r="A31" s="103" t="s">
        <v>41</v>
      </c>
      <c r="B31" s="104" t="s">
        <v>35</v>
      </c>
      <c r="C31" s="105" t="s">
        <v>69</v>
      </c>
      <c r="D31" s="106">
        <v>5</v>
      </c>
      <c r="E31" s="107">
        <v>67</v>
      </c>
      <c r="F31" s="108">
        <f t="shared" si="4"/>
        <v>335</v>
      </c>
      <c r="G31" s="109">
        <v>58</v>
      </c>
      <c r="H31" s="110">
        <f t="shared" si="5"/>
        <v>19</v>
      </c>
      <c r="I31" s="110">
        <v>77</v>
      </c>
      <c r="J31" s="107">
        <v>67</v>
      </c>
      <c r="K31" s="108">
        <f t="shared" si="6"/>
        <v>5159</v>
      </c>
      <c r="L31" s="125">
        <f t="shared" si="3"/>
        <v>1273</v>
      </c>
    </row>
    <row r="32" spans="1:12" s="111" customFormat="1" x14ac:dyDescent="0.3">
      <c r="A32" s="103" t="s">
        <v>42</v>
      </c>
      <c r="B32" s="104" t="s">
        <v>36</v>
      </c>
      <c r="C32" s="105" t="s">
        <v>69</v>
      </c>
      <c r="D32" s="106">
        <v>5</v>
      </c>
      <c r="E32" s="107">
        <v>75</v>
      </c>
      <c r="F32" s="108">
        <f t="shared" si="4"/>
        <v>375</v>
      </c>
      <c r="G32" s="109">
        <v>55</v>
      </c>
      <c r="H32" s="110">
        <f t="shared" si="5"/>
        <v>0</v>
      </c>
      <c r="I32" s="110">
        <v>55</v>
      </c>
      <c r="J32" s="107">
        <v>75</v>
      </c>
      <c r="K32" s="108">
        <f t="shared" si="6"/>
        <v>4125</v>
      </c>
      <c r="L32" s="125">
        <f t="shared" si="3"/>
        <v>0</v>
      </c>
    </row>
    <row r="33" spans="1:12" s="111" customFormat="1" x14ac:dyDescent="0.3">
      <c r="A33" s="103"/>
      <c r="B33" s="104"/>
      <c r="C33" s="105"/>
      <c r="D33" s="106"/>
      <c r="E33" s="107"/>
      <c r="F33" s="108"/>
      <c r="G33" s="109"/>
      <c r="H33" s="110"/>
      <c r="I33" s="110"/>
      <c r="J33" s="107"/>
      <c r="K33" s="108"/>
      <c r="L33" s="125">
        <f t="shared" si="3"/>
        <v>0</v>
      </c>
    </row>
    <row r="34" spans="1:12" s="111" customFormat="1" x14ac:dyDescent="0.3">
      <c r="A34" s="103"/>
      <c r="B34" s="104" t="s">
        <v>43</v>
      </c>
      <c r="C34" s="105"/>
      <c r="D34" s="106"/>
      <c r="E34" s="107"/>
      <c r="F34" s="108"/>
      <c r="G34" s="109"/>
      <c r="H34" s="110"/>
      <c r="I34" s="110"/>
      <c r="J34" s="107"/>
      <c r="K34" s="108"/>
      <c r="L34" s="125">
        <f t="shared" si="3"/>
        <v>0</v>
      </c>
    </row>
    <row r="35" spans="1:12" s="111" customFormat="1" x14ac:dyDescent="0.3">
      <c r="A35" s="103" t="s">
        <v>44</v>
      </c>
      <c r="B35" s="104" t="s">
        <v>29</v>
      </c>
      <c r="C35" s="105" t="s">
        <v>69</v>
      </c>
      <c r="D35" s="106">
        <v>25</v>
      </c>
      <c r="E35" s="107">
        <v>60</v>
      </c>
      <c r="F35" s="108">
        <f t="shared" ref="F35:F39" si="7">E35*D35</f>
        <v>1500</v>
      </c>
      <c r="G35" s="109">
        <v>69</v>
      </c>
      <c r="H35" s="110">
        <f t="shared" ref="H35:H39" si="8">+I35-G35</f>
        <v>2</v>
      </c>
      <c r="I35" s="110">
        <v>71</v>
      </c>
      <c r="J35" s="107">
        <v>60</v>
      </c>
      <c r="K35" s="108">
        <f t="shared" ref="K35:K39" si="9">J35*I35</f>
        <v>4260</v>
      </c>
      <c r="L35" s="125">
        <f t="shared" si="3"/>
        <v>120</v>
      </c>
    </row>
    <row r="36" spans="1:12" s="111" customFormat="1" x14ac:dyDescent="0.3">
      <c r="A36" s="103" t="s">
        <v>45</v>
      </c>
      <c r="B36" s="104" t="s">
        <v>31</v>
      </c>
      <c r="C36" s="105" t="s">
        <v>69</v>
      </c>
      <c r="D36" s="106">
        <v>25</v>
      </c>
      <c r="E36" s="107">
        <v>65</v>
      </c>
      <c r="F36" s="108">
        <f t="shared" si="7"/>
        <v>1625</v>
      </c>
      <c r="G36" s="109">
        <v>29</v>
      </c>
      <c r="H36" s="110">
        <f t="shared" si="8"/>
        <v>2</v>
      </c>
      <c r="I36" s="110">
        <v>31</v>
      </c>
      <c r="J36" s="107">
        <v>65</v>
      </c>
      <c r="K36" s="108">
        <f t="shared" si="9"/>
        <v>2015</v>
      </c>
      <c r="L36" s="125">
        <f t="shared" si="3"/>
        <v>130</v>
      </c>
    </row>
    <row r="37" spans="1:12" s="111" customFormat="1" x14ac:dyDescent="0.3">
      <c r="A37" s="103" t="s">
        <v>46</v>
      </c>
      <c r="B37" s="104" t="s">
        <v>33</v>
      </c>
      <c r="C37" s="105" t="s">
        <v>69</v>
      </c>
      <c r="D37" s="106">
        <v>5</v>
      </c>
      <c r="E37" s="107">
        <v>78</v>
      </c>
      <c r="F37" s="108">
        <f t="shared" si="7"/>
        <v>390</v>
      </c>
      <c r="G37" s="109">
        <v>157</v>
      </c>
      <c r="H37" s="110">
        <f t="shared" si="8"/>
        <v>128</v>
      </c>
      <c r="I37" s="110">
        <v>285</v>
      </c>
      <c r="J37" s="107">
        <v>78</v>
      </c>
      <c r="K37" s="108">
        <f t="shared" si="9"/>
        <v>22230</v>
      </c>
      <c r="L37" s="125">
        <f t="shared" si="3"/>
        <v>9984</v>
      </c>
    </row>
    <row r="38" spans="1:12" s="111" customFormat="1" x14ac:dyDescent="0.3">
      <c r="A38" s="103" t="s">
        <v>47</v>
      </c>
      <c r="B38" s="104" t="s">
        <v>35</v>
      </c>
      <c r="C38" s="105" t="s">
        <v>69</v>
      </c>
      <c r="D38" s="106">
        <v>5</v>
      </c>
      <c r="E38" s="107">
        <v>84</v>
      </c>
      <c r="F38" s="108">
        <f t="shared" si="7"/>
        <v>420</v>
      </c>
      <c r="G38" s="109">
        <v>54</v>
      </c>
      <c r="H38" s="110">
        <f t="shared" si="8"/>
        <v>36</v>
      </c>
      <c r="I38" s="110">
        <v>90</v>
      </c>
      <c r="J38" s="107">
        <v>84</v>
      </c>
      <c r="K38" s="108">
        <f t="shared" si="9"/>
        <v>7560</v>
      </c>
      <c r="L38" s="125">
        <f t="shared" si="3"/>
        <v>3024</v>
      </c>
    </row>
    <row r="39" spans="1:12" s="111" customFormat="1" x14ac:dyDescent="0.3">
      <c r="A39" s="103" t="s">
        <v>48</v>
      </c>
      <c r="B39" s="104" t="s">
        <v>36</v>
      </c>
      <c r="C39" s="105" t="s">
        <v>69</v>
      </c>
      <c r="D39" s="106">
        <v>5</v>
      </c>
      <c r="E39" s="107">
        <v>90</v>
      </c>
      <c r="F39" s="108">
        <f t="shared" si="7"/>
        <v>450</v>
      </c>
      <c r="G39" s="109">
        <v>53</v>
      </c>
      <c r="H39" s="110">
        <f t="shared" si="8"/>
        <v>1</v>
      </c>
      <c r="I39" s="110">
        <v>54</v>
      </c>
      <c r="J39" s="107">
        <v>90</v>
      </c>
      <c r="K39" s="108">
        <f t="shared" si="9"/>
        <v>4860</v>
      </c>
      <c r="L39" s="125">
        <f t="shared" si="3"/>
        <v>90</v>
      </c>
    </row>
    <row r="40" spans="1:12" s="111" customFormat="1" x14ac:dyDescent="0.3">
      <c r="A40" s="103"/>
      <c r="B40" s="104"/>
      <c r="C40" s="105"/>
      <c r="D40" s="106"/>
      <c r="E40" s="107"/>
      <c r="F40" s="108"/>
      <c r="G40" s="109"/>
      <c r="H40" s="110"/>
      <c r="I40" s="110"/>
      <c r="J40" s="107"/>
      <c r="K40" s="108"/>
      <c r="L40" s="125">
        <f t="shared" si="3"/>
        <v>0</v>
      </c>
    </row>
    <row r="41" spans="1:12" s="111" customFormat="1" x14ac:dyDescent="0.3">
      <c r="A41" s="103"/>
      <c r="B41" s="104" t="s">
        <v>49</v>
      </c>
      <c r="C41" s="105"/>
      <c r="D41" s="106"/>
      <c r="E41" s="107"/>
      <c r="F41" s="108"/>
      <c r="G41" s="109"/>
      <c r="H41" s="110"/>
      <c r="I41" s="110"/>
      <c r="J41" s="107"/>
      <c r="K41" s="108"/>
      <c r="L41" s="125">
        <f t="shared" si="3"/>
        <v>0</v>
      </c>
    </row>
    <row r="42" spans="1:12" s="111" customFormat="1" x14ac:dyDescent="0.3">
      <c r="A42" s="103" t="s">
        <v>50</v>
      </c>
      <c r="B42" s="104" t="s">
        <v>29</v>
      </c>
      <c r="C42" s="105" t="s">
        <v>69</v>
      </c>
      <c r="D42" s="106">
        <v>25</v>
      </c>
      <c r="E42" s="107">
        <v>70</v>
      </c>
      <c r="F42" s="108">
        <f t="shared" ref="F42:F46" si="10">E42*D42</f>
        <v>1750</v>
      </c>
      <c r="G42" s="109">
        <v>113</v>
      </c>
      <c r="H42" s="110">
        <f t="shared" ref="H42:H46" si="11">+I42-G42</f>
        <v>0</v>
      </c>
      <c r="I42" s="110">
        <v>113</v>
      </c>
      <c r="J42" s="107">
        <v>70</v>
      </c>
      <c r="K42" s="108">
        <f t="shared" ref="K42:K46" si="12">J42*I42</f>
        <v>7910</v>
      </c>
      <c r="L42" s="125">
        <f t="shared" si="3"/>
        <v>0</v>
      </c>
    </row>
    <row r="43" spans="1:12" s="111" customFormat="1" x14ac:dyDescent="0.3">
      <c r="A43" s="103" t="s">
        <v>51</v>
      </c>
      <c r="B43" s="104" t="s">
        <v>31</v>
      </c>
      <c r="C43" s="105" t="s">
        <v>69</v>
      </c>
      <c r="D43" s="106">
        <v>25</v>
      </c>
      <c r="E43" s="107">
        <v>74</v>
      </c>
      <c r="F43" s="108">
        <f t="shared" si="10"/>
        <v>1850</v>
      </c>
      <c r="G43" s="109">
        <v>132</v>
      </c>
      <c r="H43" s="110">
        <f t="shared" si="11"/>
        <v>0</v>
      </c>
      <c r="I43" s="110">
        <v>132</v>
      </c>
      <c r="J43" s="107">
        <v>74</v>
      </c>
      <c r="K43" s="108">
        <f t="shared" si="12"/>
        <v>9768</v>
      </c>
      <c r="L43" s="125">
        <f t="shared" si="3"/>
        <v>0</v>
      </c>
    </row>
    <row r="44" spans="1:12" s="111" customFormat="1" x14ac:dyDescent="0.3">
      <c r="A44" s="103" t="s">
        <v>52</v>
      </c>
      <c r="B44" s="104" t="s">
        <v>33</v>
      </c>
      <c r="C44" s="105" t="s">
        <v>69</v>
      </c>
      <c r="D44" s="106">
        <v>5</v>
      </c>
      <c r="E44" s="107">
        <v>88</v>
      </c>
      <c r="F44" s="108">
        <f t="shared" si="10"/>
        <v>440</v>
      </c>
      <c r="G44" s="109">
        <v>335</v>
      </c>
      <c r="H44" s="110">
        <f t="shared" si="11"/>
        <v>0</v>
      </c>
      <c r="I44" s="110">
        <v>335</v>
      </c>
      <c r="J44" s="107">
        <v>88</v>
      </c>
      <c r="K44" s="108">
        <f t="shared" si="12"/>
        <v>29480</v>
      </c>
      <c r="L44" s="125">
        <f t="shared" si="3"/>
        <v>0</v>
      </c>
    </row>
    <row r="45" spans="1:12" s="111" customFormat="1" x14ac:dyDescent="0.3">
      <c r="A45" s="103" t="s">
        <v>53</v>
      </c>
      <c r="B45" s="104" t="s">
        <v>35</v>
      </c>
      <c r="C45" s="105" t="s">
        <v>69</v>
      </c>
      <c r="D45" s="106">
        <v>5</v>
      </c>
      <c r="E45" s="107">
        <v>95</v>
      </c>
      <c r="F45" s="108">
        <f t="shared" si="10"/>
        <v>475</v>
      </c>
      <c r="G45" s="109">
        <v>177</v>
      </c>
      <c r="H45" s="110">
        <f t="shared" si="11"/>
        <v>1</v>
      </c>
      <c r="I45" s="110">
        <v>178</v>
      </c>
      <c r="J45" s="107">
        <v>95</v>
      </c>
      <c r="K45" s="108">
        <f t="shared" si="12"/>
        <v>16910</v>
      </c>
      <c r="L45" s="125">
        <f t="shared" si="3"/>
        <v>95</v>
      </c>
    </row>
    <row r="46" spans="1:12" s="111" customFormat="1" x14ac:dyDescent="0.3">
      <c r="A46" s="103" t="s">
        <v>54</v>
      </c>
      <c r="B46" s="104" t="s">
        <v>36</v>
      </c>
      <c r="C46" s="105" t="s">
        <v>69</v>
      </c>
      <c r="D46" s="106">
        <v>5</v>
      </c>
      <c r="E46" s="107">
        <v>110</v>
      </c>
      <c r="F46" s="108">
        <f t="shared" si="10"/>
        <v>550</v>
      </c>
      <c r="G46" s="109">
        <v>206</v>
      </c>
      <c r="H46" s="110">
        <f t="shared" si="11"/>
        <v>1</v>
      </c>
      <c r="I46" s="110">
        <v>207</v>
      </c>
      <c r="J46" s="107">
        <v>110</v>
      </c>
      <c r="K46" s="108">
        <f t="shared" si="12"/>
        <v>22770</v>
      </c>
      <c r="L46" s="125">
        <f t="shared" si="3"/>
        <v>110</v>
      </c>
    </row>
    <row r="47" spans="1:12" s="111" customFormat="1" x14ac:dyDescent="0.3">
      <c r="A47" s="103"/>
      <c r="B47" s="104"/>
      <c r="C47" s="105"/>
      <c r="D47" s="106"/>
      <c r="E47" s="107"/>
      <c r="F47" s="108"/>
      <c r="G47" s="109"/>
      <c r="H47" s="110"/>
      <c r="I47" s="110"/>
      <c r="J47" s="107"/>
      <c r="K47" s="108"/>
      <c r="L47" s="125">
        <f t="shared" si="3"/>
        <v>0</v>
      </c>
    </row>
    <row r="48" spans="1:12" s="111" customFormat="1" x14ac:dyDescent="0.3">
      <c r="A48" s="103"/>
      <c r="B48" s="104" t="s">
        <v>55</v>
      </c>
      <c r="C48" s="105"/>
      <c r="D48" s="106"/>
      <c r="E48" s="107"/>
      <c r="F48" s="108"/>
      <c r="G48" s="109"/>
      <c r="H48" s="110"/>
      <c r="I48" s="110"/>
      <c r="J48" s="107"/>
      <c r="K48" s="108"/>
      <c r="L48" s="125">
        <f t="shared" si="3"/>
        <v>0</v>
      </c>
    </row>
    <row r="49" spans="1:12" s="111" customFormat="1" x14ac:dyDescent="0.3">
      <c r="A49" s="103" t="s">
        <v>56</v>
      </c>
      <c r="B49" s="104" t="s">
        <v>29</v>
      </c>
      <c r="C49" s="105" t="s">
        <v>69</v>
      </c>
      <c r="D49" s="106">
        <v>25</v>
      </c>
      <c r="E49" s="107">
        <v>112</v>
      </c>
      <c r="F49" s="108">
        <f t="shared" ref="F49:F53" si="13">E49*D49</f>
        <v>2800</v>
      </c>
      <c r="G49" s="109">
        <v>7</v>
      </c>
      <c r="H49" s="110">
        <f t="shared" ref="H49:H53" si="14">+I49-G49</f>
        <v>0</v>
      </c>
      <c r="I49" s="110">
        <v>7</v>
      </c>
      <c r="J49" s="107">
        <v>112</v>
      </c>
      <c r="K49" s="108">
        <f t="shared" ref="K49:K53" si="15">J49*I49</f>
        <v>784</v>
      </c>
      <c r="L49" s="125">
        <f t="shared" si="3"/>
        <v>0</v>
      </c>
    </row>
    <row r="50" spans="1:12" s="111" customFormat="1" x14ac:dyDescent="0.3">
      <c r="A50" s="103" t="s">
        <v>57</v>
      </c>
      <c r="B50" s="104" t="s">
        <v>31</v>
      </c>
      <c r="C50" s="105" t="s">
        <v>69</v>
      </c>
      <c r="D50" s="106">
        <v>25</v>
      </c>
      <c r="E50" s="107">
        <v>125</v>
      </c>
      <c r="F50" s="108">
        <f t="shared" si="13"/>
        <v>3125</v>
      </c>
      <c r="G50" s="109">
        <v>14</v>
      </c>
      <c r="H50" s="110">
        <f t="shared" si="14"/>
        <v>0</v>
      </c>
      <c r="I50" s="110">
        <v>14</v>
      </c>
      <c r="J50" s="107">
        <v>125</v>
      </c>
      <c r="K50" s="108">
        <f t="shared" si="15"/>
        <v>1750</v>
      </c>
      <c r="L50" s="125">
        <f t="shared" si="3"/>
        <v>0</v>
      </c>
    </row>
    <row r="51" spans="1:12" s="111" customFormat="1" x14ac:dyDescent="0.3">
      <c r="A51" s="103" t="s">
        <v>58</v>
      </c>
      <c r="B51" s="104" t="s">
        <v>33</v>
      </c>
      <c r="C51" s="105" t="s">
        <v>69</v>
      </c>
      <c r="D51" s="106">
        <v>5</v>
      </c>
      <c r="E51" s="107">
        <v>150</v>
      </c>
      <c r="F51" s="108">
        <f t="shared" si="13"/>
        <v>750</v>
      </c>
      <c r="G51" s="109">
        <v>46</v>
      </c>
      <c r="H51" s="110">
        <f t="shared" si="14"/>
        <v>0</v>
      </c>
      <c r="I51" s="110">
        <v>46</v>
      </c>
      <c r="J51" s="107">
        <v>150</v>
      </c>
      <c r="K51" s="108">
        <f t="shared" si="15"/>
        <v>6900</v>
      </c>
      <c r="L51" s="125">
        <f t="shared" si="3"/>
        <v>0</v>
      </c>
    </row>
    <row r="52" spans="1:12" s="111" customFormat="1" x14ac:dyDescent="0.3">
      <c r="A52" s="103" t="s">
        <v>59</v>
      </c>
      <c r="B52" s="104" t="s">
        <v>35</v>
      </c>
      <c r="C52" s="105" t="s">
        <v>69</v>
      </c>
      <c r="D52" s="106">
        <v>5</v>
      </c>
      <c r="E52" s="107">
        <v>158</v>
      </c>
      <c r="F52" s="108">
        <f t="shared" si="13"/>
        <v>790</v>
      </c>
      <c r="G52" s="109">
        <v>8</v>
      </c>
      <c r="H52" s="110">
        <f t="shared" si="14"/>
        <v>0</v>
      </c>
      <c r="I52" s="110">
        <v>8</v>
      </c>
      <c r="J52" s="107">
        <v>158</v>
      </c>
      <c r="K52" s="108">
        <f t="shared" si="15"/>
        <v>1264</v>
      </c>
      <c r="L52" s="125">
        <f t="shared" si="3"/>
        <v>0</v>
      </c>
    </row>
    <row r="53" spans="1:12" s="111" customFormat="1" x14ac:dyDescent="0.3">
      <c r="A53" s="103" t="s">
        <v>60</v>
      </c>
      <c r="B53" s="104" t="s">
        <v>36</v>
      </c>
      <c r="C53" s="105" t="s">
        <v>69</v>
      </c>
      <c r="D53" s="106">
        <v>5</v>
      </c>
      <c r="E53" s="107">
        <v>175</v>
      </c>
      <c r="F53" s="108">
        <f t="shared" si="13"/>
        <v>875</v>
      </c>
      <c r="G53" s="109">
        <v>17</v>
      </c>
      <c r="H53" s="110">
        <f t="shared" si="14"/>
        <v>0</v>
      </c>
      <c r="I53" s="110">
        <v>17</v>
      </c>
      <c r="J53" s="107">
        <v>175</v>
      </c>
      <c r="K53" s="108">
        <f t="shared" si="15"/>
        <v>2975</v>
      </c>
      <c r="L53" s="125">
        <f t="shared" si="3"/>
        <v>0</v>
      </c>
    </row>
    <row r="54" spans="1:12" s="111" customFormat="1" x14ac:dyDescent="0.3">
      <c r="A54" s="103"/>
      <c r="B54" s="104"/>
      <c r="C54" s="105"/>
      <c r="D54" s="106"/>
      <c r="E54" s="107"/>
      <c r="F54" s="108"/>
      <c r="G54" s="109"/>
      <c r="H54" s="110"/>
      <c r="I54" s="110"/>
      <c r="J54" s="107"/>
      <c r="K54" s="108"/>
      <c r="L54" s="125">
        <f t="shared" si="3"/>
        <v>0</v>
      </c>
    </row>
    <row r="55" spans="1:12" s="111" customFormat="1" x14ac:dyDescent="0.3">
      <c r="A55" s="103" t="s">
        <v>11</v>
      </c>
      <c r="B55" s="104" t="s">
        <v>61</v>
      </c>
      <c r="C55" s="105"/>
      <c r="D55" s="106"/>
      <c r="E55" s="107"/>
      <c r="F55" s="108"/>
      <c r="G55" s="109"/>
      <c r="H55" s="110"/>
      <c r="I55" s="110"/>
      <c r="J55" s="107"/>
      <c r="K55" s="108"/>
      <c r="L55" s="125">
        <f t="shared" si="3"/>
        <v>0</v>
      </c>
    </row>
    <row r="56" spans="1:12" s="111" customFormat="1" ht="46.5" x14ac:dyDescent="0.3">
      <c r="A56" s="103" t="s">
        <v>62</v>
      </c>
      <c r="B56" s="104" t="s">
        <v>63</v>
      </c>
      <c r="C56" s="105" t="s">
        <v>69</v>
      </c>
      <c r="D56" s="106">
        <v>25</v>
      </c>
      <c r="E56" s="107">
        <v>150</v>
      </c>
      <c r="F56" s="108">
        <f>E56*D56</f>
        <v>3750</v>
      </c>
      <c r="G56" s="109">
        <v>86</v>
      </c>
      <c r="H56" s="110">
        <f>+I56-G56</f>
        <v>23</v>
      </c>
      <c r="I56" s="110">
        <v>109</v>
      </c>
      <c r="J56" s="107">
        <v>150</v>
      </c>
      <c r="K56" s="108">
        <f>J56*I56</f>
        <v>16350</v>
      </c>
      <c r="L56" s="125">
        <f t="shared" si="3"/>
        <v>3450</v>
      </c>
    </row>
    <row r="57" spans="1:12" s="111" customFormat="1" x14ac:dyDescent="0.3">
      <c r="A57" s="103"/>
      <c r="B57" s="104"/>
      <c r="C57" s="105"/>
      <c r="D57" s="106"/>
      <c r="E57" s="107"/>
      <c r="F57" s="108"/>
      <c r="G57" s="109"/>
      <c r="H57" s="110"/>
      <c r="I57" s="110"/>
      <c r="J57" s="107"/>
      <c r="K57" s="108"/>
      <c r="L57" s="125">
        <f t="shared" si="3"/>
        <v>0</v>
      </c>
    </row>
    <row r="58" spans="1:12" s="111" customFormat="1" x14ac:dyDescent="0.3">
      <c r="A58" s="103" t="s">
        <v>12</v>
      </c>
      <c r="B58" s="104" t="s">
        <v>64</v>
      </c>
      <c r="C58" s="105"/>
      <c r="D58" s="106"/>
      <c r="E58" s="107"/>
      <c r="F58" s="108"/>
      <c r="G58" s="109"/>
      <c r="H58" s="110"/>
      <c r="I58" s="110"/>
      <c r="J58" s="107"/>
      <c r="K58" s="108"/>
      <c r="L58" s="125">
        <f t="shared" si="3"/>
        <v>0</v>
      </c>
    </row>
    <row r="59" spans="1:12" s="111" customFormat="1" ht="62" x14ac:dyDescent="0.3">
      <c r="A59" s="103" t="s">
        <v>65</v>
      </c>
      <c r="B59" s="104" t="s">
        <v>66</v>
      </c>
      <c r="C59" s="105" t="s">
        <v>69</v>
      </c>
      <c r="D59" s="106">
        <v>20</v>
      </c>
      <c r="E59" s="107">
        <v>250</v>
      </c>
      <c r="F59" s="108">
        <f t="shared" ref="F59:F60" si="16">E59*D59</f>
        <v>5000</v>
      </c>
      <c r="G59" s="109">
        <v>43</v>
      </c>
      <c r="H59" s="110">
        <f>+I59-G59</f>
        <v>0</v>
      </c>
      <c r="I59" s="110">
        <v>43</v>
      </c>
      <c r="J59" s="107">
        <v>250</v>
      </c>
      <c r="K59" s="108">
        <f t="shared" ref="K59:K60" si="17">J59*I59</f>
        <v>10750</v>
      </c>
      <c r="L59" s="125">
        <f t="shared" si="3"/>
        <v>0</v>
      </c>
    </row>
    <row r="60" spans="1:12" s="111" customFormat="1" ht="62" x14ac:dyDescent="0.3">
      <c r="A60" s="103" t="s">
        <v>67</v>
      </c>
      <c r="B60" s="104" t="s">
        <v>68</v>
      </c>
      <c r="C60" s="105" t="s">
        <v>69</v>
      </c>
      <c r="D60" s="106">
        <v>20</v>
      </c>
      <c r="E60" s="107">
        <v>200</v>
      </c>
      <c r="F60" s="108">
        <f t="shared" si="16"/>
        <v>4000</v>
      </c>
      <c r="G60" s="109">
        <v>44</v>
      </c>
      <c r="H60" s="110">
        <f>+I60-G60</f>
        <v>0</v>
      </c>
      <c r="I60" s="110">
        <v>44</v>
      </c>
      <c r="J60" s="107">
        <v>200</v>
      </c>
      <c r="K60" s="108">
        <f t="shared" si="17"/>
        <v>8800</v>
      </c>
      <c r="L60" s="125">
        <f t="shared" si="3"/>
        <v>0</v>
      </c>
    </row>
    <row r="61" spans="1:12" s="111" customFormat="1" x14ac:dyDescent="0.3">
      <c r="A61" s="103"/>
      <c r="B61" s="104"/>
      <c r="C61" s="105"/>
      <c r="D61" s="106"/>
      <c r="E61" s="107"/>
      <c r="F61" s="108"/>
      <c r="G61" s="109"/>
      <c r="H61" s="110"/>
      <c r="I61" s="110"/>
      <c r="J61" s="107"/>
      <c r="K61" s="108"/>
    </row>
    <row r="62" spans="1:12" ht="18.75" customHeight="1" x14ac:dyDescent="0.3">
      <c r="A62" s="94"/>
      <c r="B62" s="112"/>
      <c r="C62" s="96"/>
      <c r="D62" s="97"/>
      <c r="E62" s="98"/>
      <c r="F62" s="113"/>
      <c r="G62" s="100"/>
      <c r="H62" s="101"/>
      <c r="I62" s="101"/>
      <c r="J62" s="98"/>
      <c r="K62" s="99"/>
    </row>
    <row r="63" spans="1:12" s="111" customFormat="1" ht="18.75" customHeight="1" thickBot="1" x14ac:dyDescent="0.35">
      <c r="A63" s="114"/>
      <c r="B63" s="115"/>
      <c r="C63" s="116"/>
      <c r="D63" s="117"/>
      <c r="E63" s="118" t="s">
        <v>9</v>
      </c>
      <c r="F63" s="119">
        <f>SUM(F20:F62)</f>
        <v>35410</v>
      </c>
      <c r="G63" s="120"/>
      <c r="H63" s="121"/>
      <c r="I63" s="121"/>
      <c r="J63" s="118" t="s">
        <v>9</v>
      </c>
      <c r="K63" s="119">
        <f>SUM(K18:K62)</f>
        <v>281632</v>
      </c>
      <c r="L63" s="126">
        <f>SUM(L21:L62)</f>
        <v>24584</v>
      </c>
    </row>
    <row r="64" spans="1:12" s="124" customFormat="1" ht="108.75" customHeight="1" thickTop="1" x14ac:dyDescent="0.3">
      <c r="A64" s="122"/>
      <c r="B64" s="123" t="s">
        <v>96</v>
      </c>
      <c r="C64" s="122"/>
      <c r="D64" s="122"/>
      <c r="E64" s="122"/>
      <c r="F64" s="122"/>
      <c r="G64" s="122"/>
      <c r="H64" s="122"/>
    </row>
  </sheetData>
  <mergeCells count="6">
    <mergeCell ref="D16:F16"/>
    <mergeCell ref="A16:A17"/>
    <mergeCell ref="B16:B17"/>
    <mergeCell ref="C16:C17"/>
    <mergeCell ref="J11:K11"/>
    <mergeCell ref="G16:K16"/>
  </mergeCells>
  <pageMargins left="0.25" right="0.25" top="0.3" bottom="0.2" header="0.3" footer="0.3"/>
  <pageSetup paperSize="9" scale="6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  <pageSetUpPr fitToPage="1"/>
  </sheetPr>
  <dimension ref="A10:N123"/>
  <sheetViews>
    <sheetView view="pageBreakPreview" topLeftCell="A22" zoomScale="85" zoomScaleNormal="85" zoomScaleSheetLayoutView="85" workbookViewId="0">
      <selection activeCell="O45" sqref="O45"/>
    </sheetView>
  </sheetViews>
  <sheetFormatPr defaultColWidth="8" defaultRowHeight="15" customHeight="1" x14ac:dyDescent="0.3"/>
  <cols>
    <col min="1" max="1" width="6.08984375" style="1" customWidth="1"/>
    <col min="2" max="2" width="42.90625" style="1" customWidth="1"/>
    <col min="3" max="3" width="6.08984375" style="1" customWidth="1"/>
    <col min="4" max="6" width="8.36328125" style="2" customWidth="1"/>
    <col min="7" max="7" width="11.6328125" style="2" customWidth="1"/>
    <col min="8" max="8" width="11.6328125" style="3" customWidth="1"/>
    <col min="9" max="9" width="8" style="1"/>
    <col min="10" max="10" width="10.453125" style="1" bestFit="1" customWidth="1"/>
    <col min="11" max="11" width="11.08984375" style="1" bestFit="1" customWidth="1"/>
    <col min="12" max="14" width="9.6328125" style="1" bestFit="1" customWidth="1"/>
    <col min="15" max="16384" width="8" style="1"/>
  </cols>
  <sheetData>
    <row r="10" spans="1:8" ht="15" customHeight="1" x14ac:dyDescent="0.3">
      <c r="A10" s="55"/>
    </row>
    <row r="11" spans="1:8" ht="15" customHeight="1" x14ac:dyDescent="0.35">
      <c r="A11" s="55"/>
      <c r="E11" s="4" t="s">
        <v>13</v>
      </c>
      <c r="F11" s="3"/>
      <c r="G11" s="154">
        <f>'Value of Workdone'!E10</f>
        <v>44956</v>
      </c>
      <c r="H11" s="154"/>
    </row>
    <row r="12" spans="1:8" ht="15" customHeight="1" x14ac:dyDescent="0.3">
      <c r="A12" s="55"/>
    </row>
    <row r="13" spans="1:8" ht="15" customHeight="1" x14ac:dyDescent="0.3">
      <c r="A13" s="55"/>
    </row>
    <row r="14" spans="1:8" ht="15" customHeight="1" x14ac:dyDescent="0.3">
      <c r="A14" s="55" t="s">
        <v>92</v>
      </c>
    </row>
    <row r="15" spans="1:8" ht="15" customHeight="1" thickBot="1" x14ac:dyDescent="0.35">
      <c r="A15" s="5"/>
    </row>
    <row r="16" spans="1:8" s="27" customFormat="1" ht="15" customHeight="1" thickTop="1" x14ac:dyDescent="0.3">
      <c r="A16" s="155" t="s">
        <v>4</v>
      </c>
      <c r="B16" s="157" t="s">
        <v>5</v>
      </c>
      <c r="C16" s="159" t="s">
        <v>6</v>
      </c>
      <c r="D16" s="161" t="s">
        <v>25</v>
      </c>
      <c r="E16" s="162"/>
      <c r="F16" s="162"/>
      <c r="G16" s="162"/>
      <c r="H16" s="163"/>
    </row>
    <row r="17" spans="1:11" s="27" customFormat="1" ht="30" customHeight="1" x14ac:dyDescent="0.3">
      <c r="A17" s="156"/>
      <c r="B17" s="158"/>
      <c r="C17" s="160"/>
      <c r="D17" s="37" t="s">
        <v>14</v>
      </c>
      <c r="E17" s="22" t="s">
        <v>15</v>
      </c>
      <c r="F17" s="22" t="s">
        <v>16</v>
      </c>
      <c r="G17" s="22" t="s">
        <v>7</v>
      </c>
      <c r="H17" s="28" t="s">
        <v>8</v>
      </c>
    </row>
    <row r="18" spans="1:11" ht="15" customHeight="1" x14ac:dyDescent="0.3">
      <c r="A18" s="6"/>
      <c r="B18" s="7"/>
      <c r="C18" s="51"/>
      <c r="D18" s="50"/>
      <c r="E18" s="11"/>
      <c r="F18" s="11"/>
      <c r="G18" s="8"/>
      <c r="H18" s="9"/>
    </row>
    <row r="19" spans="1:11" s="17" customFormat="1" ht="20.25" customHeight="1" x14ac:dyDescent="0.3">
      <c r="A19" s="33" t="s">
        <v>10</v>
      </c>
      <c r="B19" s="29" t="s">
        <v>17</v>
      </c>
      <c r="C19" s="52"/>
      <c r="D19" s="31"/>
      <c r="E19" s="29"/>
      <c r="F19" s="29"/>
      <c r="G19" s="29"/>
      <c r="H19" s="30"/>
    </row>
    <row r="20" spans="1:11" s="27" customFormat="1" ht="24" customHeight="1" x14ac:dyDescent="0.3">
      <c r="A20" s="35">
        <v>1</v>
      </c>
      <c r="B20" s="41" t="s">
        <v>70</v>
      </c>
      <c r="C20" s="53" t="s">
        <v>69</v>
      </c>
      <c r="D20" s="38">
        <v>7</v>
      </c>
      <c r="E20" s="39">
        <f t="shared" ref="E20:E27" si="0">F20-D20</f>
        <v>0</v>
      </c>
      <c r="F20" s="40">
        <f>2+3+1+1</f>
        <v>7</v>
      </c>
      <c r="G20" s="43">
        <v>105</v>
      </c>
      <c r="H20" s="34">
        <f t="shared" ref="H20:H40" si="1">+F20*G20</f>
        <v>735</v>
      </c>
      <c r="J20" s="127">
        <f>E20*G20</f>
        <v>0</v>
      </c>
      <c r="K20" s="129"/>
    </row>
    <row r="21" spans="1:11" s="27" customFormat="1" ht="24" customHeight="1" x14ac:dyDescent="0.3">
      <c r="A21" s="35">
        <v>2</v>
      </c>
      <c r="B21" s="41" t="s">
        <v>77</v>
      </c>
      <c r="C21" s="53" t="s">
        <v>69</v>
      </c>
      <c r="D21" s="38">
        <v>7</v>
      </c>
      <c r="E21" s="39">
        <f t="shared" si="0"/>
        <v>0</v>
      </c>
      <c r="F21" s="40">
        <f>1+6</f>
        <v>7</v>
      </c>
      <c r="G21" s="43">
        <v>148</v>
      </c>
      <c r="H21" s="34">
        <f t="shared" si="1"/>
        <v>1036</v>
      </c>
      <c r="J21" s="127">
        <f t="shared" ref="J21:J42" si="2">E21*G21</f>
        <v>0</v>
      </c>
      <c r="K21" s="129"/>
    </row>
    <row r="22" spans="1:11" s="27" customFormat="1" ht="26" x14ac:dyDescent="0.3">
      <c r="A22" s="35">
        <v>3</v>
      </c>
      <c r="B22" s="36" t="s">
        <v>71</v>
      </c>
      <c r="C22" s="53" t="s">
        <v>69</v>
      </c>
      <c r="D22" s="38">
        <v>14</v>
      </c>
      <c r="E22" s="39">
        <f t="shared" si="0"/>
        <v>0</v>
      </c>
      <c r="F22" s="40">
        <f>5+4+1+4</f>
        <v>14</v>
      </c>
      <c r="G22" s="43">
        <v>154</v>
      </c>
      <c r="H22" s="34">
        <f t="shared" si="1"/>
        <v>2156</v>
      </c>
      <c r="J22" s="127">
        <f t="shared" si="2"/>
        <v>0</v>
      </c>
      <c r="K22" s="129"/>
    </row>
    <row r="23" spans="1:11" s="27" customFormat="1" ht="26" x14ac:dyDescent="0.3">
      <c r="A23" s="35">
        <v>4</v>
      </c>
      <c r="B23" s="36" t="s">
        <v>80</v>
      </c>
      <c r="C23" s="53" t="s">
        <v>69</v>
      </c>
      <c r="D23" s="38">
        <v>2</v>
      </c>
      <c r="E23" s="39">
        <f t="shared" si="0"/>
        <v>0</v>
      </c>
      <c r="F23" s="40">
        <v>2</v>
      </c>
      <c r="G23" s="43">
        <v>560</v>
      </c>
      <c r="H23" s="34">
        <f t="shared" si="1"/>
        <v>1120</v>
      </c>
      <c r="J23" s="127">
        <f t="shared" si="2"/>
        <v>0</v>
      </c>
      <c r="K23" s="129"/>
    </row>
    <row r="24" spans="1:11" s="27" customFormat="1" ht="13" x14ac:dyDescent="0.3">
      <c r="A24" s="35">
        <v>5</v>
      </c>
      <c r="B24" s="36" t="s">
        <v>82</v>
      </c>
      <c r="C24" s="53" t="s">
        <v>69</v>
      </c>
      <c r="D24" s="38">
        <v>3</v>
      </c>
      <c r="E24" s="42">
        <f t="shared" si="0"/>
        <v>0</v>
      </c>
      <c r="F24" s="40">
        <v>3</v>
      </c>
      <c r="G24" s="43">
        <v>245</v>
      </c>
      <c r="H24" s="34">
        <f t="shared" si="1"/>
        <v>735</v>
      </c>
      <c r="J24" s="127">
        <f t="shared" si="2"/>
        <v>0</v>
      </c>
      <c r="K24" s="129"/>
    </row>
    <row r="25" spans="1:11" s="27" customFormat="1" ht="13" x14ac:dyDescent="0.3">
      <c r="A25" s="35"/>
      <c r="B25" s="36" t="s">
        <v>89</v>
      </c>
      <c r="C25" s="53" t="s">
        <v>69</v>
      </c>
      <c r="D25" s="38">
        <v>1</v>
      </c>
      <c r="E25" s="42">
        <f t="shared" si="0"/>
        <v>0</v>
      </c>
      <c r="F25" s="40">
        <v>1</v>
      </c>
      <c r="G25" s="43">
        <v>260</v>
      </c>
      <c r="H25" s="34">
        <f t="shared" si="1"/>
        <v>260</v>
      </c>
      <c r="J25" s="127">
        <f t="shared" si="2"/>
        <v>0</v>
      </c>
      <c r="K25" s="129"/>
    </row>
    <row r="26" spans="1:11" s="27" customFormat="1" ht="13" x14ac:dyDescent="0.3">
      <c r="A26" s="35">
        <v>6</v>
      </c>
      <c r="B26" s="36" t="s">
        <v>81</v>
      </c>
      <c r="C26" s="53" t="s">
        <v>69</v>
      </c>
      <c r="D26" s="38">
        <v>1</v>
      </c>
      <c r="E26" s="39">
        <f t="shared" si="0"/>
        <v>0</v>
      </c>
      <c r="F26" s="40">
        <v>1</v>
      </c>
      <c r="G26" s="43">
        <v>280</v>
      </c>
      <c r="H26" s="34">
        <f t="shared" si="1"/>
        <v>280</v>
      </c>
      <c r="J26" s="127">
        <f t="shared" si="2"/>
        <v>0</v>
      </c>
      <c r="K26" s="129"/>
    </row>
    <row r="27" spans="1:11" s="27" customFormat="1" ht="13" x14ac:dyDescent="0.3">
      <c r="A27" s="35">
        <v>7</v>
      </c>
      <c r="B27" s="36" t="s">
        <v>83</v>
      </c>
      <c r="C27" s="53" t="s">
        <v>69</v>
      </c>
      <c r="D27" s="38">
        <v>3</v>
      </c>
      <c r="E27" s="39">
        <f t="shared" si="0"/>
        <v>0</v>
      </c>
      <c r="F27" s="40">
        <v>3</v>
      </c>
      <c r="G27" s="43">
        <v>740</v>
      </c>
      <c r="H27" s="34">
        <f t="shared" si="1"/>
        <v>2220</v>
      </c>
      <c r="J27" s="127">
        <f t="shared" si="2"/>
        <v>0</v>
      </c>
      <c r="K27" s="129"/>
    </row>
    <row r="28" spans="1:11" s="27" customFormat="1" ht="22" customHeight="1" x14ac:dyDescent="0.3">
      <c r="A28" s="35">
        <v>8</v>
      </c>
      <c r="B28" s="36" t="s">
        <v>74</v>
      </c>
      <c r="C28" s="53" t="s">
        <v>69</v>
      </c>
      <c r="D28" s="38">
        <v>2</v>
      </c>
      <c r="E28" s="39">
        <f t="shared" ref="E28:E29" si="3">F28-D28</f>
        <v>0</v>
      </c>
      <c r="F28" s="40">
        <v>2</v>
      </c>
      <c r="G28" s="43">
        <v>6600</v>
      </c>
      <c r="H28" s="34">
        <f t="shared" si="1"/>
        <v>13200</v>
      </c>
      <c r="J28" s="127">
        <f t="shared" si="2"/>
        <v>0</v>
      </c>
      <c r="K28" s="129"/>
    </row>
    <row r="29" spans="1:11" s="27" customFormat="1" ht="20.149999999999999" customHeight="1" x14ac:dyDescent="0.3">
      <c r="A29" s="35">
        <v>9</v>
      </c>
      <c r="B29" s="36" t="s">
        <v>75</v>
      </c>
      <c r="C29" s="53" t="s">
        <v>69</v>
      </c>
      <c r="D29" s="38">
        <v>2</v>
      </c>
      <c r="E29" s="39">
        <f t="shared" si="3"/>
        <v>0</v>
      </c>
      <c r="F29" s="40">
        <v>2</v>
      </c>
      <c r="G29" s="43">
        <v>4900</v>
      </c>
      <c r="H29" s="34">
        <f t="shared" si="1"/>
        <v>9800</v>
      </c>
      <c r="J29" s="127">
        <f t="shared" si="2"/>
        <v>0</v>
      </c>
      <c r="K29" s="129"/>
    </row>
    <row r="30" spans="1:11" s="27" customFormat="1" ht="19.5" customHeight="1" x14ac:dyDescent="0.3">
      <c r="A30" s="35">
        <v>10</v>
      </c>
      <c r="B30" s="41" t="s">
        <v>73</v>
      </c>
      <c r="C30" s="53" t="s">
        <v>69</v>
      </c>
      <c r="D30" s="38">
        <v>4</v>
      </c>
      <c r="E30" s="39">
        <f>F30-D30</f>
        <v>0</v>
      </c>
      <c r="F30" s="40">
        <f>2+2</f>
        <v>4</v>
      </c>
      <c r="G30" s="43">
        <v>2450</v>
      </c>
      <c r="H30" s="34">
        <f t="shared" si="1"/>
        <v>9800</v>
      </c>
      <c r="J30" s="127">
        <f t="shared" si="2"/>
        <v>0</v>
      </c>
      <c r="K30" s="129"/>
    </row>
    <row r="31" spans="1:11" s="27" customFormat="1" ht="19.5" customHeight="1" x14ac:dyDescent="0.3">
      <c r="A31" s="35">
        <v>11</v>
      </c>
      <c r="B31" s="41" t="s">
        <v>72</v>
      </c>
      <c r="C31" s="53" t="s">
        <v>69</v>
      </c>
      <c r="D31" s="38">
        <v>1</v>
      </c>
      <c r="E31" s="39">
        <f>F31-D31</f>
        <v>0</v>
      </c>
      <c r="F31" s="40">
        <v>1</v>
      </c>
      <c r="G31" s="43">
        <v>3700</v>
      </c>
      <c r="H31" s="34">
        <f t="shared" si="1"/>
        <v>3700</v>
      </c>
      <c r="J31" s="127">
        <f t="shared" si="2"/>
        <v>0</v>
      </c>
      <c r="K31" s="129"/>
    </row>
    <row r="32" spans="1:11" s="27" customFormat="1" ht="19.5" customHeight="1" x14ac:dyDescent="0.3">
      <c r="A32" s="35"/>
      <c r="B32" s="41" t="s">
        <v>91</v>
      </c>
      <c r="C32" s="53" t="s">
        <v>69</v>
      </c>
      <c r="D32" s="38">
        <v>1</v>
      </c>
      <c r="E32" s="42">
        <f>F32-D32</f>
        <v>0</v>
      </c>
      <c r="F32" s="40">
        <v>1</v>
      </c>
      <c r="G32" s="43">
        <v>46082.45</v>
      </c>
      <c r="H32" s="34">
        <f t="shared" si="1"/>
        <v>46082.45</v>
      </c>
      <c r="J32" s="127">
        <f t="shared" si="2"/>
        <v>0</v>
      </c>
      <c r="K32" s="129"/>
    </row>
    <row r="33" spans="1:14" s="27" customFormat="1" ht="19.5" customHeight="1" x14ac:dyDescent="0.3">
      <c r="A33" s="35">
        <v>12</v>
      </c>
      <c r="B33" s="41" t="s">
        <v>76</v>
      </c>
      <c r="C33" s="53" t="s">
        <v>69</v>
      </c>
      <c r="D33" s="38">
        <v>2</v>
      </c>
      <c r="E33" s="39">
        <f>F33-D33</f>
        <v>0</v>
      </c>
      <c r="F33" s="40">
        <v>2</v>
      </c>
      <c r="G33" s="43">
        <v>5200</v>
      </c>
      <c r="H33" s="34">
        <f t="shared" si="1"/>
        <v>10400</v>
      </c>
      <c r="J33" s="127">
        <f t="shared" si="2"/>
        <v>0</v>
      </c>
      <c r="K33" s="129"/>
    </row>
    <row r="34" spans="1:14" s="27" customFormat="1" ht="28" customHeight="1" x14ac:dyDescent="0.3">
      <c r="A34" s="35">
        <v>13</v>
      </c>
      <c r="B34" s="36" t="s">
        <v>79</v>
      </c>
      <c r="C34" s="53" t="s">
        <v>69</v>
      </c>
      <c r="D34" s="38">
        <v>2</v>
      </c>
      <c r="E34" s="39">
        <f t="shared" ref="E34:E41" si="4">F34-D34</f>
        <v>0</v>
      </c>
      <c r="F34" s="40">
        <v>2</v>
      </c>
      <c r="G34" s="43">
        <v>2900</v>
      </c>
      <c r="H34" s="34">
        <f t="shared" si="1"/>
        <v>5800</v>
      </c>
      <c r="J34" s="127">
        <f t="shared" si="2"/>
        <v>0</v>
      </c>
      <c r="K34" s="129"/>
    </row>
    <row r="35" spans="1:14" s="27" customFormat="1" ht="19.5" customHeight="1" x14ac:dyDescent="0.3">
      <c r="A35" s="35">
        <v>14</v>
      </c>
      <c r="B35" s="36" t="s">
        <v>78</v>
      </c>
      <c r="C35" s="53" t="s">
        <v>69</v>
      </c>
      <c r="D35" s="38">
        <v>2</v>
      </c>
      <c r="E35" s="39">
        <f t="shared" si="4"/>
        <v>0</v>
      </c>
      <c r="F35" s="40">
        <v>2</v>
      </c>
      <c r="G35" s="43">
        <v>950</v>
      </c>
      <c r="H35" s="34">
        <f t="shared" si="1"/>
        <v>1900</v>
      </c>
      <c r="J35" s="127">
        <f t="shared" si="2"/>
        <v>0</v>
      </c>
      <c r="K35" s="129"/>
    </row>
    <row r="36" spans="1:14" s="27" customFormat="1" ht="19.5" customHeight="1" x14ac:dyDescent="0.3">
      <c r="A36" s="35">
        <v>15</v>
      </c>
      <c r="B36" s="41" t="s">
        <v>84</v>
      </c>
      <c r="C36" s="53" t="s">
        <v>69</v>
      </c>
      <c r="D36" s="38">
        <v>1</v>
      </c>
      <c r="E36" s="42">
        <f t="shared" si="4"/>
        <v>0</v>
      </c>
      <c r="F36" s="40">
        <v>1</v>
      </c>
      <c r="G36" s="43">
        <v>3300</v>
      </c>
      <c r="H36" s="34">
        <f t="shared" si="1"/>
        <v>3300</v>
      </c>
      <c r="J36" s="127">
        <f t="shared" si="2"/>
        <v>0</v>
      </c>
      <c r="K36" s="129"/>
    </row>
    <row r="37" spans="1:14" s="27" customFormat="1" ht="19.5" customHeight="1" x14ac:dyDescent="0.3">
      <c r="A37" s="35">
        <v>16</v>
      </c>
      <c r="B37" s="41" t="s">
        <v>85</v>
      </c>
      <c r="C37" s="53" t="s">
        <v>69</v>
      </c>
      <c r="D37" s="38">
        <v>1</v>
      </c>
      <c r="E37" s="42">
        <f t="shared" si="4"/>
        <v>0</v>
      </c>
      <c r="F37" s="40">
        <v>1</v>
      </c>
      <c r="G37" s="43">
        <v>6600</v>
      </c>
      <c r="H37" s="34">
        <f t="shared" si="1"/>
        <v>6600</v>
      </c>
      <c r="J37" s="127">
        <f t="shared" si="2"/>
        <v>0</v>
      </c>
      <c r="K37" s="129"/>
    </row>
    <row r="38" spans="1:14" s="27" customFormat="1" ht="19.5" customHeight="1" x14ac:dyDescent="0.3">
      <c r="A38" s="35">
        <v>17</v>
      </c>
      <c r="B38" s="41" t="s">
        <v>86</v>
      </c>
      <c r="C38" s="53" t="s">
        <v>69</v>
      </c>
      <c r="D38" s="38">
        <v>1</v>
      </c>
      <c r="E38" s="42">
        <f t="shared" si="4"/>
        <v>0</v>
      </c>
      <c r="F38" s="40">
        <v>1</v>
      </c>
      <c r="G38" s="43">
        <v>6700</v>
      </c>
      <c r="H38" s="34">
        <f t="shared" si="1"/>
        <v>6700</v>
      </c>
      <c r="J38" s="127">
        <f t="shared" si="2"/>
        <v>0</v>
      </c>
      <c r="K38" s="129"/>
    </row>
    <row r="39" spans="1:14" s="27" customFormat="1" ht="19.5" customHeight="1" x14ac:dyDescent="0.3">
      <c r="A39" s="35">
        <v>18</v>
      </c>
      <c r="B39" s="41" t="s">
        <v>87</v>
      </c>
      <c r="C39" s="53" t="s">
        <v>88</v>
      </c>
      <c r="D39" s="38">
        <v>144.4</v>
      </c>
      <c r="E39" s="42">
        <f t="shared" si="4"/>
        <v>0</v>
      </c>
      <c r="F39" s="40">
        <f>60.4+84</f>
        <v>144.4</v>
      </c>
      <c r="G39" s="43">
        <v>710</v>
      </c>
      <c r="H39" s="34">
        <f t="shared" si="1"/>
        <v>102524</v>
      </c>
      <c r="J39" s="127">
        <f t="shared" si="2"/>
        <v>0</v>
      </c>
      <c r="K39" s="129"/>
    </row>
    <row r="40" spans="1:14" s="27" customFormat="1" ht="19.5" customHeight="1" x14ac:dyDescent="0.3">
      <c r="A40" s="35">
        <v>19</v>
      </c>
      <c r="B40" s="41" t="s">
        <v>90</v>
      </c>
      <c r="C40" s="53" t="s">
        <v>69</v>
      </c>
      <c r="D40" s="38">
        <v>2</v>
      </c>
      <c r="E40" s="42">
        <f>F41-D41</f>
        <v>0</v>
      </c>
      <c r="F40" s="40">
        <v>2</v>
      </c>
      <c r="G40" s="43">
        <v>3200</v>
      </c>
      <c r="H40" s="34">
        <f t="shared" si="1"/>
        <v>6400</v>
      </c>
      <c r="J40" s="127">
        <f t="shared" si="2"/>
        <v>0</v>
      </c>
      <c r="K40" s="129"/>
    </row>
    <row r="41" spans="1:14" s="27" customFormat="1" ht="19.5" customHeight="1" x14ac:dyDescent="0.3">
      <c r="A41" s="35">
        <v>20</v>
      </c>
      <c r="B41" s="41" t="s">
        <v>95</v>
      </c>
      <c r="C41" s="53" t="s">
        <v>69</v>
      </c>
      <c r="D41" s="38">
        <v>1</v>
      </c>
      <c r="E41" s="42">
        <f t="shared" si="4"/>
        <v>0</v>
      </c>
      <c r="F41" s="40">
        <f>1</f>
        <v>1</v>
      </c>
      <c r="G41" s="43">
        <v>7300</v>
      </c>
      <c r="H41" s="34">
        <f t="shared" ref="H41" si="5">+F41*G41</f>
        <v>7300</v>
      </c>
      <c r="J41" s="127">
        <f t="shared" si="2"/>
        <v>0</v>
      </c>
      <c r="K41" s="129"/>
    </row>
    <row r="42" spans="1:14" s="27" customFormat="1" ht="19.5" customHeight="1" x14ac:dyDescent="0.3">
      <c r="A42" s="35">
        <v>21</v>
      </c>
      <c r="B42" s="41" t="s">
        <v>104</v>
      </c>
      <c r="C42" s="53" t="s">
        <v>69</v>
      </c>
      <c r="D42" s="38">
        <v>1</v>
      </c>
      <c r="E42" s="42">
        <f>F42-D42</f>
        <v>0</v>
      </c>
      <c r="F42" s="40">
        <v>1</v>
      </c>
      <c r="G42" s="43">
        <v>40600</v>
      </c>
      <c r="H42" s="34">
        <f>G42*F42</f>
        <v>40600</v>
      </c>
      <c r="J42" s="127">
        <f>N42</f>
        <v>16240</v>
      </c>
      <c r="K42" s="129">
        <v>20300</v>
      </c>
      <c r="L42" s="129">
        <f>H42-K42</f>
        <v>20300</v>
      </c>
      <c r="M42" s="129">
        <f>H42*0.9</f>
        <v>36540</v>
      </c>
      <c r="N42" s="129">
        <f>M42-K42</f>
        <v>16240</v>
      </c>
    </row>
    <row r="43" spans="1:14" s="27" customFormat="1" ht="19.5" customHeight="1" x14ac:dyDescent="0.3">
      <c r="A43" s="35">
        <v>22</v>
      </c>
      <c r="B43" s="41" t="s">
        <v>97</v>
      </c>
      <c r="C43" s="53" t="s">
        <v>69</v>
      </c>
      <c r="D43" s="38">
        <v>4</v>
      </c>
      <c r="E43" s="42">
        <f t="shared" ref="E43:E44" si="6">F43-D43</f>
        <v>7</v>
      </c>
      <c r="F43" s="40">
        <v>11</v>
      </c>
      <c r="G43" s="43">
        <v>2800</v>
      </c>
      <c r="H43" s="34">
        <f t="shared" ref="H43:H44" si="7">+F43*G43</f>
        <v>30800</v>
      </c>
      <c r="J43" s="127">
        <f>N43</f>
        <v>22120</v>
      </c>
      <c r="K43" s="129">
        <v>5600</v>
      </c>
      <c r="L43" s="129">
        <f>H43-J43-K43</f>
        <v>3080</v>
      </c>
      <c r="M43" s="129">
        <f>H43*0.9</f>
        <v>27720</v>
      </c>
      <c r="N43" s="129">
        <f>M43-K43</f>
        <v>22120</v>
      </c>
    </row>
    <row r="44" spans="1:14" s="27" customFormat="1" ht="19.5" customHeight="1" x14ac:dyDescent="0.3">
      <c r="A44" s="35">
        <v>23</v>
      </c>
      <c r="B44" s="41" t="s">
        <v>101</v>
      </c>
      <c r="C44" s="53" t="s">
        <v>69</v>
      </c>
      <c r="D44" s="38">
        <v>0</v>
      </c>
      <c r="E44" s="42">
        <f t="shared" si="6"/>
        <v>1</v>
      </c>
      <c r="F44" s="40">
        <v>1</v>
      </c>
      <c r="G44" s="43">
        <v>8200</v>
      </c>
      <c r="H44" s="34">
        <f t="shared" si="7"/>
        <v>8200</v>
      </c>
      <c r="J44" s="130">
        <f>E44*G44*0.9</f>
        <v>7380</v>
      </c>
    </row>
    <row r="45" spans="1:14" s="27" customFormat="1" ht="20.149999999999999" customHeight="1" thickBot="1" x14ac:dyDescent="0.35">
      <c r="A45" s="47"/>
      <c r="B45" s="48" t="s">
        <v>94</v>
      </c>
      <c r="C45" s="54"/>
      <c r="D45" s="48"/>
      <c r="E45" s="48"/>
      <c r="F45" s="48"/>
      <c r="G45" s="49"/>
      <c r="H45" s="21">
        <f>SUM(H20:H44)</f>
        <v>321648.45</v>
      </c>
      <c r="J45" s="128">
        <f>SUM(J20:J44)</f>
        <v>45740</v>
      </c>
      <c r="K45" s="129"/>
    </row>
    <row r="46" spans="1:14" ht="18.75" customHeight="1" thickTop="1" x14ac:dyDescent="0.3">
      <c r="A46" s="69"/>
      <c r="B46" s="151"/>
      <c r="C46" s="151"/>
      <c r="D46" s="69"/>
      <c r="E46" s="69"/>
      <c r="F46" s="69"/>
      <c r="G46" s="69"/>
      <c r="H46" s="69"/>
      <c r="J46" s="1">
        <f>'Summary of Measured Work Done'!L63</f>
        <v>24584</v>
      </c>
    </row>
    <row r="47" spans="1:14" ht="15" customHeight="1" x14ac:dyDescent="0.3">
      <c r="A47" s="69"/>
      <c r="B47" s="70"/>
      <c r="C47" s="69"/>
      <c r="D47" s="69"/>
      <c r="E47" s="69"/>
      <c r="F47" s="69"/>
      <c r="G47" s="69"/>
      <c r="H47" s="134"/>
    </row>
    <row r="48" spans="1:14" ht="15" customHeight="1" x14ac:dyDescent="0.3">
      <c r="A48" s="69"/>
      <c r="B48" s="70"/>
      <c r="C48" s="70"/>
      <c r="D48" s="69"/>
      <c r="E48" s="69"/>
      <c r="F48" s="69"/>
      <c r="G48" s="69"/>
      <c r="H48" s="164"/>
    </row>
    <row r="49" spans="1:8" ht="15" customHeight="1" x14ac:dyDescent="0.3">
      <c r="A49" s="152"/>
      <c r="B49" s="152"/>
      <c r="C49" s="152"/>
      <c r="D49" s="152"/>
      <c r="E49" s="152"/>
      <c r="F49" s="152"/>
      <c r="G49" s="152"/>
      <c r="H49" s="152"/>
    </row>
    <row r="50" spans="1:8" ht="15" customHeight="1" x14ac:dyDescent="0.3">
      <c r="A50" s="153"/>
      <c r="B50" s="153"/>
      <c r="C50" s="153"/>
      <c r="D50" s="153"/>
      <c r="E50" s="153"/>
      <c r="F50" s="153"/>
      <c r="G50" s="153"/>
      <c r="H50" s="153"/>
    </row>
    <row r="51" spans="1:8" ht="15" customHeight="1" x14ac:dyDescent="0.3">
      <c r="C51" s="10"/>
      <c r="D51" s="71"/>
      <c r="E51" s="71"/>
      <c r="F51" s="71"/>
      <c r="G51" s="71"/>
      <c r="H51" s="72"/>
    </row>
    <row r="52" spans="1:8" ht="15" customHeight="1" x14ac:dyDescent="0.3">
      <c r="C52" s="10"/>
      <c r="D52" s="71"/>
      <c r="E52" s="71"/>
      <c r="F52" s="71"/>
      <c r="G52" s="71"/>
      <c r="H52" s="72"/>
    </row>
    <row r="53" spans="1:8" ht="15" customHeight="1" x14ac:dyDescent="0.3">
      <c r="C53" s="10"/>
      <c r="D53" s="71"/>
      <c r="E53" s="71"/>
      <c r="F53" s="71"/>
      <c r="G53" s="71"/>
      <c r="H53" s="72"/>
    </row>
    <row r="54" spans="1:8" ht="15" customHeight="1" x14ac:dyDescent="0.3">
      <c r="C54" s="10"/>
    </row>
    <row r="55" spans="1:8" ht="15" customHeight="1" x14ac:dyDescent="0.3">
      <c r="C55" s="10"/>
    </row>
    <row r="56" spans="1:8" ht="15" customHeight="1" x14ac:dyDescent="0.3">
      <c r="C56" s="10"/>
    </row>
    <row r="57" spans="1:8" ht="15" customHeight="1" x14ac:dyDescent="0.3">
      <c r="C57" s="10"/>
    </row>
    <row r="58" spans="1:8" ht="15" customHeight="1" x14ac:dyDescent="0.3">
      <c r="C58" s="10"/>
    </row>
    <row r="59" spans="1:8" ht="15" customHeight="1" x14ac:dyDescent="0.3">
      <c r="C59" s="10"/>
    </row>
    <row r="60" spans="1:8" ht="15" customHeight="1" x14ac:dyDescent="0.3">
      <c r="C60" s="10"/>
    </row>
    <row r="61" spans="1:8" ht="15" customHeight="1" x14ac:dyDescent="0.3">
      <c r="C61" s="10"/>
    </row>
    <row r="62" spans="1:8" ht="15" customHeight="1" x14ac:dyDescent="0.3">
      <c r="C62" s="10"/>
    </row>
    <row r="63" spans="1:8" ht="15" customHeight="1" x14ac:dyDescent="0.3">
      <c r="C63" s="10"/>
    </row>
    <row r="64" spans="1:8" ht="15" customHeight="1" x14ac:dyDescent="0.3">
      <c r="C64" s="10"/>
    </row>
    <row r="65" spans="3:3" ht="15" customHeight="1" x14ac:dyDescent="0.3">
      <c r="C65" s="10"/>
    </row>
    <row r="66" spans="3:3" ht="15" customHeight="1" x14ac:dyDescent="0.3">
      <c r="C66" s="10"/>
    </row>
    <row r="67" spans="3:3" ht="15" customHeight="1" x14ac:dyDescent="0.3">
      <c r="C67" s="10"/>
    </row>
    <row r="68" spans="3:3" ht="15" customHeight="1" x14ac:dyDescent="0.3">
      <c r="C68" s="10"/>
    </row>
    <row r="69" spans="3:3" ht="15" customHeight="1" x14ac:dyDescent="0.3">
      <c r="C69" s="10"/>
    </row>
    <row r="70" spans="3:3" ht="15" customHeight="1" x14ac:dyDescent="0.3">
      <c r="C70" s="10"/>
    </row>
    <row r="71" spans="3:3" ht="15" customHeight="1" x14ac:dyDescent="0.3">
      <c r="C71" s="10"/>
    </row>
    <row r="72" spans="3:3" ht="15" customHeight="1" x14ac:dyDescent="0.3">
      <c r="C72" s="10"/>
    </row>
    <row r="73" spans="3:3" ht="15" customHeight="1" x14ac:dyDescent="0.3">
      <c r="C73" s="10"/>
    </row>
    <row r="74" spans="3:3" ht="15" customHeight="1" x14ac:dyDescent="0.3">
      <c r="C74" s="10"/>
    </row>
    <row r="75" spans="3:3" ht="15" customHeight="1" x14ac:dyDescent="0.3">
      <c r="C75" s="10"/>
    </row>
    <row r="76" spans="3:3" ht="15" customHeight="1" x14ac:dyDescent="0.3">
      <c r="C76" s="10"/>
    </row>
    <row r="77" spans="3:3" ht="15" customHeight="1" x14ac:dyDescent="0.3">
      <c r="C77" s="10"/>
    </row>
    <row r="78" spans="3:3" ht="15" customHeight="1" x14ac:dyDescent="0.3">
      <c r="C78" s="10"/>
    </row>
    <row r="79" spans="3:3" ht="15" customHeight="1" x14ac:dyDescent="0.3">
      <c r="C79" s="10"/>
    </row>
    <row r="80" spans="3:3" ht="15" customHeight="1" x14ac:dyDescent="0.3">
      <c r="C80" s="10"/>
    </row>
    <row r="81" spans="3:3" ht="15" customHeight="1" x14ac:dyDescent="0.3">
      <c r="C81" s="10"/>
    </row>
    <row r="82" spans="3:3" ht="15" customHeight="1" x14ac:dyDescent="0.3">
      <c r="C82" s="10"/>
    </row>
    <row r="83" spans="3:3" ht="15" customHeight="1" x14ac:dyDescent="0.3">
      <c r="C83" s="10"/>
    </row>
    <row r="84" spans="3:3" ht="15" customHeight="1" x14ac:dyDescent="0.3">
      <c r="C84" s="10"/>
    </row>
    <row r="85" spans="3:3" ht="15" customHeight="1" x14ac:dyDescent="0.3">
      <c r="C85" s="10"/>
    </row>
    <row r="86" spans="3:3" ht="15" customHeight="1" x14ac:dyDescent="0.3">
      <c r="C86" s="10"/>
    </row>
    <row r="87" spans="3:3" ht="15" customHeight="1" x14ac:dyDescent="0.3">
      <c r="C87" s="10"/>
    </row>
    <row r="88" spans="3:3" ht="15" customHeight="1" x14ac:dyDescent="0.3">
      <c r="C88" s="10"/>
    </row>
    <row r="89" spans="3:3" ht="15" customHeight="1" x14ac:dyDescent="0.3">
      <c r="C89" s="10"/>
    </row>
    <row r="90" spans="3:3" ht="15" customHeight="1" x14ac:dyDescent="0.3">
      <c r="C90" s="10"/>
    </row>
    <row r="91" spans="3:3" ht="15" customHeight="1" x14ac:dyDescent="0.3">
      <c r="C91" s="10"/>
    </row>
    <row r="92" spans="3:3" ht="15" customHeight="1" x14ac:dyDescent="0.3">
      <c r="C92" s="10"/>
    </row>
    <row r="93" spans="3:3" ht="15" customHeight="1" x14ac:dyDescent="0.3">
      <c r="C93" s="10"/>
    </row>
    <row r="94" spans="3:3" ht="15" customHeight="1" x14ac:dyDescent="0.3">
      <c r="C94" s="10"/>
    </row>
    <row r="95" spans="3:3" ht="15" customHeight="1" x14ac:dyDescent="0.3">
      <c r="C95" s="10"/>
    </row>
    <row r="96" spans="3:3" ht="15" customHeight="1" x14ac:dyDescent="0.3">
      <c r="C96" s="10"/>
    </row>
    <row r="97" spans="3:3" ht="15" customHeight="1" x14ac:dyDescent="0.3">
      <c r="C97" s="10"/>
    </row>
    <row r="98" spans="3:3" ht="15" customHeight="1" x14ac:dyDescent="0.3">
      <c r="C98" s="10"/>
    </row>
    <row r="99" spans="3:3" ht="15" customHeight="1" x14ac:dyDescent="0.3">
      <c r="C99" s="10"/>
    </row>
    <row r="100" spans="3:3" ht="15" customHeight="1" x14ac:dyDescent="0.3">
      <c r="C100" s="10"/>
    </row>
    <row r="101" spans="3:3" ht="15" customHeight="1" x14ac:dyDescent="0.3">
      <c r="C101" s="10"/>
    </row>
    <row r="102" spans="3:3" ht="15" customHeight="1" x14ac:dyDescent="0.3">
      <c r="C102" s="10"/>
    </row>
    <row r="103" spans="3:3" ht="15" customHeight="1" x14ac:dyDescent="0.3">
      <c r="C103" s="10"/>
    </row>
    <row r="104" spans="3:3" ht="15" customHeight="1" x14ac:dyDescent="0.3">
      <c r="C104" s="10"/>
    </row>
    <row r="105" spans="3:3" ht="15" customHeight="1" x14ac:dyDescent="0.3">
      <c r="C105" s="10"/>
    </row>
    <row r="106" spans="3:3" ht="15" customHeight="1" x14ac:dyDescent="0.3">
      <c r="C106" s="10"/>
    </row>
    <row r="107" spans="3:3" ht="15" customHeight="1" x14ac:dyDescent="0.3">
      <c r="C107" s="10"/>
    </row>
    <row r="108" spans="3:3" ht="15" customHeight="1" x14ac:dyDescent="0.3">
      <c r="C108" s="10"/>
    </row>
    <row r="109" spans="3:3" ht="15" customHeight="1" x14ac:dyDescent="0.3">
      <c r="C109" s="10"/>
    </row>
    <row r="110" spans="3:3" ht="15" customHeight="1" x14ac:dyDescent="0.3">
      <c r="C110" s="10"/>
    </row>
    <row r="111" spans="3:3" ht="15" customHeight="1" x14ac:dyDescent="0.3">
      <c r="C111" s="10"/>
    </row>
    <row r="112" spans="3:3" ht="15" customHeight="1" x14ac:dyDescent="0.3">
      <c r="C112" s="10"/>
    </row>
    <row r="113" spans="3:3" ht="15" customHeight="1" x14ac:dyDescent="0.3">
      <c r="C113" s="10"/>
    </row>
    <row r="114" spans="3:3" ht="15" customHeight="1" x14ac:dyDescent="0.3">
      <c r="C114" s="10"/>
    </row>
    <row r="115" spans="3:3" ht="15" customHeight="1" x14ac:dyDescent="0.3">
      <c r="C115" s="10"/>
    </row>
    <row r="116" spans="3:3" ht="15" customHeight="1" x14ac:dyDescent="0.3">
      <c r="C116" s="10"/>
    </row>
    <row r="117" spans="3:3" ht="15" customHeight="1" x14ac:dyDescent="0.3">
      <c r="C117" s="10"/>
    </row>
    <row r="118" spans="3:3" ht="15" customHeight="1" x14ac:dyDescent="0.3">
      <c r="C118" s="10"/>
    </row>
    <row r="119" spans="3:3" ht="15" customHeight="1" x14ac:dyDescent="0.3">
      <c r="C119" s="10"/>
    </row>
    <row r="120" spans="3:3" ht="15" customHeight="1" x14ac:dyDescent="0.3">
      <c r="C120" s="10"/>
    </row>
    <row r="121" spans="3:3" ht="15" customHeight="1" x14ac:dyDescent="0.3">
      <c r="C121" s="10"/>
    </row>
    <row r="122" spans="3:3" ht="15" customHeight="1" x14ac:dyDescent="0.3">
      <c r="C122" s="10"/>
    </row>
    <row r="123" spans="3:3" ht="15" customHeight="1" x14ac:dyDescent="0.3">
      <c r="C123" s="10"/>
    </row>
  </sheetData>
  <mergeCells count="8">
    <mergeCell ref="B46:C46"/>
    <mergeCell ref="A49:H49"/>
    <mergeCell ref="A50:H50"/>
    <mergeCell ref="G11:H11"/>
    <mergeCell ref="A16:A17"/>
    <mergeCell ref="B16:B17"/>
    <mergeCell ref="C16:C17"/>
    <mergeCell ref="D16:H16"/>
  </mergeCells>
  <phoneticPr fontId="3" type="noConversion"/>
  <pageMargins left="0.196850393700787" right="0.196850393700787" top="0.39370078740157499" bottom="0.4" header="0.511811023622047" footer="0.31496062992126"/>
  <pageSetup paperSize="9" scale="82" fitToHeight="0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d52836b-ce72-4b89-82f9-d65d5dfc828e">
      <Terms xmlns="http://schemas.microsoft.com/office/infopath/2007/PartnerControls"/>
    </lcf76f155ced4ddcb4097134ff3c332f>
    <TaxCatchAll xmlns="8182470c-9c64-4c0e-a68a-a1f556439e5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6660C9-4B38-484E-8E19-35A528D9E734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182470c-9c64-4c0e-a68a-a1f556439e59"/>
    <ds:schemaRef ds:uri="http://purl.org/dc/elements/1.1/"/>
    <ds:schemaRef ds:uri="http://schemas.microsoft.com/office/2006/metadata/properties"/>
    <ds:schemaRef ds:uri="4d52836b-ce72-4b89-82f9-d65d5dfc828e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1E615E0-E91B-4A16-9FDF-9D85191F2C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93CE4B-6278-4D56-9DDA-8C0F126628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Value of Workdone</vt:lpstr>
      <vt:lpstr>Summary of Measured Work Done</vt:lpstr>
      <vt:lpstr>VO</vt:lpstr>
      <vt:lpstr>'Summary of Measured Work Done'!Print_Area</vt:lpstr>
      <vt:lpstr>'Value of Workdone'!Print_Area</vt:lpstr>
      <vt:lpstr>VO!Print_Area</vt:lpstr>
      <vt:lpstr>'Summary of Measured Work Done'!Print_Titles</vt:lpstr>
      <vt:lpstr>VO!Print_Titles</vt:lpstr>
    </vt:vector>
  </TitlesOfParts>
  <Company>Zen Pacific Construction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ZPC</dc:creator>
  <cp:lastModifiedBy>Himal Kosala</cp:lastModifiedBy>
  <cp:lastPrinted>2023-01-30T07:16:58Z</cp:lastPrinted>
  <dcterms:created xsi:type="dcterms:W3CDTF">2000-06-05T05:45:53Z</dcterms:created>
  <dcterms:modified xsi:type="dcterms:W3CDTF">2023-03-09T07:00:49Z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0x010100F52C19EA790EB54A99A699BA62372528</vt:lpwstr>
  </property>
  <property fmtid="{D5CDD505-2E9C-101B-9397-08002B2CF9AE}" pid="3" name="Order">
    <vt:r8>717600</vt:r8>
  </property>
  <property fmtid="{D5CDD505-2E9C-101B-9397-08002B2CF9AE}" pid="4" name="MediaServiceImageTags">
    <vt:lpwstr/>
  </property>
</Properties>
</file>